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о\Downloads\Нова папка (3)\"/>
    </mc:Choice>
  </mc:AlternateContent>
  <bookViews>
    <workbookView xWindow="0" yWindow="0" windowWidth="28800" windowHeight="12435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2" hidden="1">'Реєстр документів'!$B$1:$B$1011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8" i="2" l="1"/>
  <c r="K26" i="3" l="1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J16" i="2" l="1"/>
  <c r="G13" i="3" s="1"/>
  <c r="J13" i="3" s="1"/>
  <c r="G16" i="2"/>
  <c r="D13" i="3" s="1"/>
  <c r="X16" i="2" l="1"/>
  <c r="K13" i="3"/>
  <c r="J48" i="3"/>
  <c r="G48" i="3"/>
  <c r="D48" i="3"/>
  <c r="J40" i="3"/>
  <c r="G40" i="3"/>
  <c r="D40" i="3"/>
  <c r="J30" i="3"/>
  <c r="D30" i="3"/>
  <c r="V177" i="2"/>
  <c r="S177" i="2"/>
  <c r="P177" i="2"/>
  <c r="M177" i="2"/>
  <c r="J177" i="2"/>
  <c r="X177" i="2" s="1"/>
  <c r="G177" i="2"/>
  <c r="W177" i="2" s="1"/>
  <c r="Y177" i="2" s="1"/>
  <c r="Z177" i="2" s="1"/>
  <c r="V176" i="2"/>
  <c r="S176" i="2"/>
  <c r="P176" i="2"/>
  <c r="X176" i="2" s="1"/>
  <c r="M176" i="2"/>
  <c r="W176" i="2" s="1"/>
  <c r="Y176" i="2" s="1"/>
  <c r="Z176" i="2" s="1"/>
  <c r="J176" i="2"/>
  <c r="G176" i="2"/>
  <c r="V175" i="2"/>
  <c r="S175" i="2"/>
  <c r="P175" i="2"/>
  <c r="M175" i="2"/>
  <c r="J175" i="2"/>
  <c r="X175" i="2" s="1"/>
  <c r="G175" i="2"/>
  <c r="V174" i="2"/>
  <c r="S174" i="2"/>
  <c r="P174" i="2"/>
  <c r="X174" i="2" s="1"/>
  <c r="M174" i="2"/>
  <c r="J174" i="2"/>
  <c r="G174" i="2"/>
  <c r="V173" i="2"/>
  <c r="S173" i="2"/>
  <c r="P173" i="2"/>
  <c r="M173" i="2"/>
  <c r="J173" i="2"/>
  <c r="X173" i="2" s="1"/>
  <c r="G173" i="2"/>
  <c r="V172" i="2"/>
  <c r="S172" i="2"/>
  <c r="P172" i="2"/>
  <c r="M172" i="2"/>
  <c r="J172" i="2"/>
  <c r="G172" i="2"/>
  <c r="V171" i="2"/>
  <c r="S171" i="2"/>
  <c r="P171" i="2"/>
  <c r="M171" i="2"/>
  <c r="J171" i="2"/>
  <c r="X171" i="2" s="1"/>
  <c r="G171" i="2"/>
  <c r="V170" i="2"/>
  <c r="S170" i="2"/>
  <c r="P170" i="2"/>
  <c r="X170" i="2" s="1"/>
  <c r="M170" i="2"/>
  <c r="J170" i="2"/>
  <c r="G170" i="2"/>
  <c r="V169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S165" i="2" s="1"/>
  <c r="P166" i="2"/>
  <c r="M166" i="2"/>
  <c r="J166" i="2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M160" i="2" s="1"/>
  <c r="J161" i="2"/>
  <c r="G161" i="2"/>
  <c r="T160" i="2"/>
  <c r="Q160" i="2"/>
  <c r="N160" i="2"/>
  <c r="K160" i="2"/>
  <c r="H160" i="2"/>
  <c r="E160" i="2"/>
  <c r="V159" i="2"/>
  <c r="S159" i="2"/>
  <c r="P159" i="2"/>
  <c r="X159" i="2" s="1"/>
  <c r="M159" i="2"/>
  <c r="W159" i="2" s="1"/>
  <c r="J159" i="2"/>
  <c r="G159" i="2"/>
  <c r="V158" i="2"/>
  <c r="S158" i="2"/>
  <c r="P158" i="2"/>
  <c r="M158" i="2"/>
  <c r="J158" i="2"/>
  <c r="G158" i="2"/>
  <c r="V157" i="2"/>
  <c r="S157" i="2"/>
  <c r="P157" i="2"/>
  <c r="X157" i="2" s="1"/>
  <c r="M157" i="2"/>
  <c r="J157" i="2"/>
  <c r="G157" i="2"/>
  <c r="V156" i="2"/>
  <c r="V155" i="2" s="1"/>
  <c r="S156" i="2"/>
  <c r="S155" i="2" s="1"/>
  <c r="P156" i="2"/>
  <c r="M156" i="2"/>
  <c r="J156" i="2"/>
  <c r="G156" i="2"/>
  <c r="G155" i="2" s="1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G153" i="2" s="1"/>
  <c r="T147" i="2"/>
  <c r="Q147" i="2"/>
  <c r="N147" i="2"/>
  <c r="K147" i="2"/>
  <c r="H147" i="2"/>
  <c r="E147" i="2"/>
  <c r="V146" i="2"/>
  <c r="S146" i="2"/>
  <c r="P146" i="2"/>
  <c r="X146" i="2" s="1"/>
  <c r="M146" i="2"/>
  <c r="J146" i="2"/>
  <c r="G146" i="2"/>
  <c r="V145" i="2"/>
  <c r="V147" i="2" s="1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W142" i="2" s="1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V143" i="2" s="1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V134" i="2"/>
  <c r="S134" i="2"/>
  <c r="P134" i="2"/>
  <c r="X134" i="2" s="1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X127" i="2" s="1"/>
  <c r="G127" i="2"/>
  <c r="V126" i="2"/>
  <c r="S126" i="2"/>
  <c r="P126" i="2"/>
  <c r="X126" i="2" s="1"/>
  <c r="M126" i="2"/>
  <c r="J126" i="2"/>
  <c r="G126" i="2"/>
  <c r="V125" i="2"/>
  <c r="S125" i="2"/>
  <c r="P125" i="2"/>
  <c r="M125" i="2"/>
  <c r="J125" i="2"/>
  <c r="X125" i="2" s="1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P128" i="2" s="1"/>
  <c r="M122" i="2"/>
  <c r="J122" i="2"/>
  <c r="G122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6" i="2"/>
  <c r="S106" i="2"/>
  <c r="P106" i="2"/>
  <c r="M106" i="2"/>
  <c r="J106" i="2"/>
  <c r="X106" i="2" s="1"/>
  <c r="G106" i="2"/>
  <c r="V105" i="2"/>
  <c r="S105" i="2"/>
  <c r="P105" i="2"/>
  <c r="X105" i="2" s="1"/>
  <c r="M105" i="2"/>
  <c r="J105" i="2"/>
  <c r="G105" i="2"/>
  <c r="V104" i="2"/>
  <c r="V103" i="2" s="1"/>
  <c r="S104" i="2"/>
  <c r="P104" i="2"/>
  <c r="M104" i="2"/>
  <c r="J104" i="2"/>
  <c r="X104" i="2" s="1"/>
  <c r="X103" i="2" s="1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V99" i="2" s="1"/>
  <c r="S100" i="2"/>
  <c r="P100" i="2"/>
  <c r="M100" i="2"/>
  <c r="J100" i="2"/>
  <c r="J99" i="2" s="1"/>
  <c r="G100" i="2"/>
  <c r="T99" i="2"/>
  <c r="Q99" i="2"/>
  <c r="N99" i="2"/>
  <c r="K99" i="2"/>
  <c r="H99" i="2"/>
  <c r="E99" i="2"/>
  <c r="V98" i="2"/>
  <c r="S98" i="2"/>
  <c r="P98" i="2"/>
  <c r="M98" i="2"/>
  <c r="J98" i="2"/>
  <c r="X98" i="2" s="1"/>
  <c r="G98" i="2"/>
  <c r="V97" i="2"/>
  <c r="S97" i="2"/>
  <c r="P97" i="2"/>
  <c r="M97" i="2"/>
  <c r="J97" i="2"/>
  <c r="G97" i="2"/>
  <c r="V96" i="2"/>
  <c r="V95" i="2" s="1"/>
  <c r="S96" i="2"/>
  <c r="S95" i="2" s="1"/>
  <c r="P96" i="2"/>
  <c r="M96" i="2"/>
  <c r="J96" i="2"/>
  <c r="G96" i="2"/>
  <c r="G95" i="2" s="1"/>
  <c r="T95" i="2"/>
  <c r="Q95" i="2"/>
  <c r="N95" i="2"/>
  <c r="K95" i="2"/>
  <c r="H95" i="2"/>
  <c r="E95" i="2"/>
  <c r="V92" i="2"/>
  <c r="S92" i="2"/>
  <c r="P92" i="2"/>
  <c r="M92" i="2"/>
  <c r="W92" i="2" s="1"/>
  <c r="J92" i="2"/>
  <c r="G92" i="2"/>
  <c r="V91" i="2"/>
  <c r="S91" i="2"/>
  <c r="P91" i="2"/>
  <c r="M91" i="2"/>
  <c r="J91" i="2"/>
  <c r="G91" i="2"/>
  <c r="W91" i="2" s="1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V85" i="2" s="1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W84" i="2" s="1"/>
  <c r="J84" i="2"/>
  <c r="G84" i="2"/>
  <c r="V83" i="2"/>
  <c r="S83" i="2"/>
  <c r="P83" i="2"/>
  <c r="M83" i="2"/>
  <c r="J83" i="2"/>
  <c r="G83" i="2"/>
  <c r="W83" i="2" s="1"/>
  <c r="V82" i="2"/>
  <c r="S82" i="2"/>
  <c r="P82" i="2"/>
  <c r="M82" i="2"/>
  <c r="M81" i="2" s="1"/>
  <c r="J82" i="2"/>
  <c r="G82" i="2"/>
  <c r="T81" i="2"/>
  <c r="Q81" i="2"/>
  <c r="N81" i="2"/>
  <c r="K81" i="2"/>
  <c r="H81" i="2"/>
  <c r="E81" i="2"/>
  <c r="V78" i="2"/>
  <c r="S78" i="2"/>
  <c r="P78" i="2"/>
  <c r="X78" i="2" s="1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M75" i="2" s="1"/>
  <c r="J76" i="2"/>
  <c r="G76" i="2"/>
  <c r="V75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M61" i="2"/>
  <c r="J61" i="2"/>
  <c r="G61" i="2"/>
  <c r="V60" i="2"/>
  <c r="S60" i="2"/>
  <c r="P60" i="2"/>
  <c r="M60" i="2"/>
  <c r="J60" i="2"/>
  <c r="G60" i="2"/>
  <c r="T59" i="2"/>
  <c r="Q59" i="2"/>
  <c r="N59" i="2"/>
  <c r="K59" i="2"/>
  <c r="J59" i="2"/>
  <c r="H59" i="2"/>
  <c r="E59" i="2"/>
  <c r="E57" i="2"/>
  <c r="V56" i="2"/>
  <c r="S56" i="2"/>
  <c r="P56" i="2"/>
  <c r="M56" i="2"/>
  <c r="W56" i="2" s="1"/>
  <c r="V55" i="2"/>
  <c r="S55" i="2"/>
  <c r="S54" i="2" s="1"/>
  <c r="P55" i="2"/>
  <c r="M55" i="2"/>
  <c r="V54" i="2"/>
  <c r="T54" i="2"/>
  <c r="Q54" i="2"/>
  <c r="P54" i="2"/>
  <c r="N54" i="2"/>
  <c r="K54" i="2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0" i="2"/>
  <c r="P51" i="2"/>
  <c r="M51" i="2"/>
  <c r="J51" i="2"/>
  <c r="G51" i="2"/>
  <c r="G50" i="2" s="1"/>
  <c r="G57" i="2" s="1"/>
  <c r="T50" i="2"/>
  <c r="Q50" i="2"/>
  <c r="N50" i="2"/>
  <c r="K50" i="2"/>
  <c r="H50" i="2"/>
  <c r="H57" i="2" s="1"/>
  <c r="E50" i="2"/>
  <c r="V47" i="2"/>
  <c r="S47" i="2"/>
  <c r="P47" i="2"/>
  <c r="M47" i="2"/>
  <c r="J47" i="2"/>
  <c r="G47" i="2"/>
  <c r="V46" i="2"/>
  <c r="S46" i="2"/>
  <c r="P46" i="2"/>
  <c r="P44" i="2" s="1"/>
  <c r="M46" i="2"/>
  <c r="J46" i="2"/>
  <c r="G46" i="2"/>
  <c r="V45" i="2"/>
  <c r="V44" i="2" s="1"/>
  <c r="S45" i="2"/>
  <c r="P45" i="2"/>
  <c r="M45" i="2"/>
  <c r="J45" i="2"/>
  <c r="J44" i="2" s="1"/>
  <c r="G45" i="2"/>
  <c r="T44" i="2"/>
  <c r="Q44" i="2"/>
  <c r="N44" i="2"/>
  <c r="K44" i="2"/>
  <c r="H44" i="2"/>
  <c r="E44" i="2"/>
  <c r="V43" i="2"/>
  <c r="S43" i="2"/>
  <c r="P43" i="2"/>
  <c r="M43" i="2"/>
  <c r="J43" i="2"/>
  <c r="X43" i="2" s="1"/>
  <c r="G43" i="2"/>
  <c r="V42" i="2"/>
  <c r="S42" i="2"/>
  <c r="P42" i="2"/>
  <c r="X42" i="2" s="1"/>
  <c r="M42" i="2"/>
  <c r="J42" i="2"/>
  <c r="G42" i="2"/>
  <c r="V41" i="2"/>
  <c r="V40" i="2" s="1"/>
  <c r="S41" i="2"/>
  <c r="S40" i="2" s="1"/>
  <c r="P41" i="2"/>
  <c r="M41" i="2"/>
  <c r="J41" i="2"/>
  <c r="X41" i="2" s="1"/>
  <c r="G41" i="2"/>
  <c r="G40" i="2" s="1"/>
  <c r="T40" i="2"/>
  <c r="Q40" i="2"/>
  <c r="N40" i="2"/>
  <c r="K40" i="2"/>
  <c r="H40" i="2"/>
  <c r="E40" i="2"/>
  <c r="V39" i="2"/>
  <c r="S39" i="2"/>
  <c r="P39" i="2"/>
  <c r="M39" i="2"/>
  <c r="J39" i="2"/>
  <c r="G39" i="2"/>
  <c r="V38" i="2"/>
  <c r="S38" i="2"/>
  <c r="P38" i="2"/>
  <c r="P36" i="2" s="1"/>
  <c r="M38" i="2"/>
  <c r="J38" i="2"/>
  <c r="G38" i="2"/>
  <c r="V37" i="2"/>
  <c r="V36" i="2" s="1"/>
  <c r="S37" i="2"/>
  <c r="P37" i="2"/>
  <c r="M37" i="2"/>
  <c r="J37" i="2"/>
  <c r="J36" i="2" s="1"/>
  <c r="G37" i="2"/>
  <c r="T36" i="2"/>
  <c r="Q36" i="2"/>
  <c r="N36" i="2"/>
  <c r="K36" i="2"/>
  <c r="H36" i="2"/>
  <c r="H48" i="2" s="1"/>
  <c r="E36" i="2"/>
  <c r="V33" i="2"/>
  <c r="S33" i="2"/>
  <c r="P33" i="2"/>
  <c r="M33" i="2"/>
  <c r="J33" i="2"/>
  <c r="G33" i="2"/>
  <c r="V32" i="2"/>
  <c r="S32" i="2"/>
  <c r="P32" i="2"/>
  <c r="M32" i="2"/>
  <c r="J32" i="2"/>
  <c r="G32" i="2"/>
  <c r="V31" i="2"/>
  <c r="V30" i="2" s="1"/>
  <c r="S31" i="2"/>
  <c r="P31" i="2"/>
  <c r="M31" i="2"/>
  <c r="J31" i="2"/>
  <c r="J30" i="2" s="1"/>
  <c r="G31" i="2"/>
  <c r="T30" i="2"/>
  <c r="Q30" i="2"/>
  <c r="N30" i="2"/>
  <c r="K30" i="2"/>
  <c r="H30" i="2"/>
  <c r="E30" i="2"/>
  <c r="V25" i="2"/>
  <c r="S25" i="2"/>
  <c r="P25" i="2"/>
  <c r="M25" i="2"/>
  <c r="W25" i="2" s="1"/>
  <c r="J25" i="2"/>
  <c r="G25" i="2"/>
  <c r="V24" i="2"/>
  <c r="S24" i="2"/>
  <c r="P24" i="2"/>
  <c r="M24" i="2"/>
  <c r="J24" i="2"/>
  <c r="G24" i="2"/>
  <c r="W24" i="2" s="1"/>
  <c r="V23" i="2"/>
  <c r="S23" i="2"/>
  <c r="P23" i="2"/>
  <c r="M23" i="2"/>
  <c r="W23" i="2" s="1"/>
  <c r="J23" i="2"/>
  <c r="G23" i="2"/>
  <c r="T22" i="2"/>
  <c r="Q22" i="2"/>
  <c r="N22" i="2"/>
  <c r="K22" i="2"/>
  <c r="H22" i="2"/>
  <c r="E22" i="2"/>
  <c r="V21" i="2"/>
  <c r="S21" i="2"/>
  <c r="P21" i="2"/>
  <c r="M21" i="2"/>
  <c r="J21" i="2"/>
  <c r="G21" i="2"/>
  <c r="V20" i="2"/>
  <c r="S20" i="2"/>
  <c r="P20" i="2"/>
  <c r="M20" i="2"/>
  <c r="J20" i="2"/>
  <c r="G20" i="2"/>
  <c r="V19" i="2"/>
  <c r="S19" i="2"/>
  <c r="P19" i="2"/>
  <c r="M19" i="2"/>
  <c r="J19" i="2"/>
  <c r="G19" i="2"/>
  <c r="T18" i="2"/>
  <c r="Q18" i="2"/>
  <c r="N18" i="2"/>
  <c r="K18" i="2"/>
  <c r="H18" i="2"/>
  <c r="E18" i="2"/>
  <c r="V17" i="2"/>
  <c r="S17" i="2"/>
  <c r="P17" i="2"/>
  <c r="M17" i="2"/>
  <c r="J17" i="2"/>
  <c r="G17" i="2"/>
  <c r="V15" i="2"/>
  <c r="S15" i="2"/>
  <c r="P15" i="2"/>
  <c r="M15" i="2"/>
  <c r="W16" i="2" s="1"/>
  <c r="Y16" i="2" s="1"/>
  <c r="Z16" i="2" s="1"/>
  <c r="J15" i="2"/>
  <c r="G15" i="2"/>
  <c r="V14" i="2"/>
  <c r="S14" i="2"/>
  <c r="P14" i="2"/>
  <c r="M14" i="2"/>
  <c r="J14" i="2"/>
  <c r="G11" i="3" s="1"/>
  <c r="K11" i="3" s="1"/>
  <c r="G14" i="2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N29" i="1"/>
  <c r="J27" i="1"/>
  <c r="K48" i="2" l="1"/>
  <c r="K107" i="2"/>
  <c r="N48" i="2"/>
  <c r="W19" i="2"/>
  <c r="W18" i="2" s="1"/>
  <c r="S18" i="2"/>
  <c r="Q28" i="2" s="1"/>
  <c r="S28" i="2" s="1"/>
  <c r="W20" i="2"/>
  <c r="W21" i="2"/>
  <c r="Y21" i="2" s="1"/>
  <c r="Z21" i="2" s="1"/>
  <c r="P30" i="2"/>
  <c r="V50" i="2"/>
  <c r="X52" i="2"/>
  <c r="V59" i="2"/>
  <c r="P59" i="2"/>
  <c r="X64" i="2"/>
  <c r="V63" i="2"/>
  <c r="X65" i="2"/>
  <c r="X66" i="2"/>
  <c r="J67" i="2"/>
  <c r="V67" i="2"/>
  <c r="V79" i="2" s="1"/>
  <c r="P67" i="2"/>
  <c r="X72" i="2"/>
  <c r="X71" i="2" s="1"/>
  <c r="V71" i="2"/>
  <c r="X73" i="2"/>
  <c r="X74" i="2"/>
  <c r="X86" i="2"/>
  <c r="X88" i="2"/>
  <c r="E107" i="2"/>
  <c r="M103" i="2"/>
  <c r="S103" i="2"/>
  <c r="W106" i="2"/>
  <c r="W116" i="2"/>
  <c r="W117" i="2"/>
  <c r="W118" i="2"/>
  <c r="Y118" i="2" s="1"/>
  <c r="Z118" i="2" s="1"/>
  <c r="W119" i="2"/>
  <c r="J136" i="2"/>
  <c r="P136" i="2"/>
  <c r="X142" i="2"/>
  <c r="Y142" i="2" s="1"/>
  <c r="Z142" i="2" s="1"/>
  <c r="V153" i="2"/>
  <c r="X150" i="2"/>
  <c r="X151" i="2"/>
  <c r="X152" i="2"/>
  <c r="V165" i="2"/>
  <c r="P165" i="2"/>
  <c r="X168" i="2"/>
  <c r="G169" i="2"/>
  <c r="G178" i="2" s="1"/>
  <c r="V13" i="2"/>
  <c r="P13" i="2"/>
  <c r="N27" i="2" s="1"/>
  <c r="N26" i="2" s="1"/>
  <c r="X19" i="2"/>
  <c r="V18" i="2"/>
  <c r="T28" i="2" s="1"/>
  <c r="V28" i="2" s="1"/>
  <c r="P18" i="2"/>
  <c r="N28" i="2" s="1"/>
  <c r="P28" i="2" s="1"/>
  <c r="X21" i="2"/>
  <c r="J22" i="2"/>
  <c r="H29" i="2" s="1"/>
  <c r="J29" i="2" s="1"/>
  <c r="X29" i="2" s="1"/>
  <c r="V22" i="2"/>
  <c r="T29" i="2" s="1"/>
  <c r="V29" i="2" s="1"/>
  <c r="G30" i="2"/>
  <c r="S30" i="2"/>
  <c r="W32" i="2"/>
  <c r="W65" i="2"/>
  <c r="M67" i="2"/>
  <c r="M71" i="2"/>
  <c r="W73" i="2"/>
  <c r="W74" i="2"/>
  <c r="S85" i="2"/>
  <c r="W87" i="2"/>
  <c r="W88" i="2"/>
  <c r="Y88" i="2" s="1"/>
  <c r="Z88" i="2" s="1"/>
  <c r="J120" i="2"/>
  <c r="V120" i="2"/>
  <c r="S143" i="2"/>
  <c r="S147" i="2"/>
  <c r="M153" i="2"/>
  <c r="V160" i="2"/>
  <c r="V178" i="2" s="1"/>
  <c r="P160" i="2"/>
  <c r="X163" i="2"/>
  <c r="X164" i="2"/>
  <c r="M165" i="2"/>
  <c r="G30" i="3"/>
  <c r="N178" i="2"/>
  <c r="P99" i="2"/>
  <c r="X51" i="2"/>
  <c r="X87" i="2"/>
  <c r="Y87" i="2" s="1"/>
  <c r="Z87" i="2" s="1"/>
  <c r="J85" i="2"/>
  <c r="V107" i="2"/>
  <c r="G18" i="2"/>
  <c r="E28" i="2" s="1"/>
  <c r="G28" i="2" s="1"/>
  <c r="X23" i="2"/>
  <c r="X22" i="2" s="1"/>
  <c r="P22" i="2"/>
  <c r="N29" i="2" s="1"/>
  <c r="P29" i="2" s="1"/>
  <c r="X24" i="2"/>
  <c r="X25" i="2"/>
  <c r="Y25" i="2" s="1"/>
  <c r="Z25" i="2" s="1"/>
  <c r="Y84" i="2"/>
  <c r="Z84" i="2" s="1"/>
  <c r="P85" i="2"/>
  <c r="Q107" i="2"/>
  <c r="Y106" i="2"/>
  <c r="Z106" i="2" s="1"/>
  <c r="W146" i="2"/>
  <c r="Y146" i="2" s="1"/>
  <c r="Z146" i="2" s="1"/>
  <c r="M147" i="2"/>
  <c r="P169" i="2"/>
  <c r="X158" i="2"/>
  <c r="Y74" i="2"/>
  <c r="Z74" i="2" s="1"/>
  <c r="J49" i="3"/>
  <c r="M18" i="2"/>
  <c r="K28" i="2" s="1"/>
  <c r="M28" i="2" s="1"/>
  <c r="N79" i="2"/>
  <c r="X76" i="2"/>
  <c r="P75" i="2"/>
  <c r="P79" i="2" s="1"/>
  <c r="X77" i="2"/>
  <c r="J75" i="2"/>
  <c r="G136" i="2"/>
  <c r="S136" i="2"/>
  <c r="W15" i="2"/>
  <c r="G22" i="2"/>
  <c r="E29" i="2" s="1"/>
  <c r="G29" i="2" s="1"/>
  <c r="S22" i="2"/>
  <c r="Q29" i="2" s="1"/>
  <c r="S29" i="2" s="1"/>
  <c r="M30" i="2"/>
  <c r="X37" i="2"/>
  <c r="X38" i="2"/>
  <c r="X36" i="2" s="1"/>
  <c r="X39" i="2"/>
  <c r="W42" i="2"/>
  <c r="Y42" i="2" s="1"/>
  <c r="Z42" i="2" s="1"/>
  <c r="W43" i="2"/>
  <c r="Y43" i="2" s="1"/>
  <c r="Z43" i="2" s="1"/>
  <c r="E48" i="2"/>
  <c r="X45" i="2"/>
  <c r="X44" i="2" s="1"/>
  <c r="X46" i="2"/>
  <c r="X47" i="2"/>
  <c r="W52" i="2"/>
  <c r="Y52" i="2" s="1"/>
  <c r="Z52" i="2" s="1"/>
  <c r="X53" i="2"/>
  <c r="Q57" i="2"/>
  <c r="X55" i="2"/>
  <c r="X56" i="2"/>
  <c r="Y56" i="2" s="1"/>
  <c r="Z56" i="2" s="1"/>
  <c r="X60" i="2"/>
  <c r="X59" i="2" s="1"/>
  <c r="X61" i="2"/>
  <c r="X62" i="2"/>
  <c r="W66" i="2"/>
  <c r="X68" i="2"/>
  <c r="X69" i="2"/>
  <c r="X70" i="2"/>
  <c r="H79" i="2"/>
  <c r="T79" i="2"/>
  <c r="W77" i="2"/>
  <c r="Y77" i="2" s="1"/>
  <c r="Z77" i="2" s="1"/>
  <c r="W78" i="2"/>
  <c r="Y78" i="2" s="1"/>
  <c r="Z78" i="2" s="1"/>
  <c r="G89" i="2"/>
  <c r="S89" i="2"/>
  <c r="W96" i="2"/>
  <c r="W97" i="2"/>
  <c r="W98" i="2"/>
  <c r="Y98" i="2" s="1"/>
  <c r="Z98" i="2" s="1"/>
  <c r="X100" i="2"/>
  <c r="X101" i="2"/>
  <c r="X102" i="2"/>
  <c r="X110" i="2"/>
  <c r="X111" i="2"/>
  <c r="X112" i="2"/>
  <c r="X114" i="2"/>
  <c r="X115" i="2"/>
  <c r="X123" i="2"/>
  <c r="X124" i="2"/>
  <c r="M136" i="2"/>
  <c r="W131" i="2"/>
  <c r="W132" i="2"/>
  <c r="Y132" i="2" s="1"/>
  <c r="Z132" i="2" s="1"/>
  <c r="W133" i="2"/>
  <c r="W139" i="2"/>
  <c r="W140" i="2"/>
  <c r="W141" i="2"/>
  <c r="P153" i="2"/>
  <c r="X32" i="2"/>
  <c r="X33" i="2"/>
  <c r="S36" i="2"/>
  <c r="W38" i="2"/>
  <c r="W39" i="2"/>
  <c r="T48" i="2"/>
  <c r="S44" i="2"/>
  <c r="S48" i="2" s="1"/>
  <c r="W46" i="2"/>
  <c r="Y46" i="2" s="1"/>
  <c r="Z46" i="2" s="1"/>
  <c r="W47" i="2"/>
  <c r="W53" i="2"/>
  <c r="T57" i="2"/>
  <c r="S59" i="2"/>
  <c r="W61" i="2"/>
  <c r="W62" i="2"/>
  <c r="G63" i="2"/>
  <c r="S63" i="2"/>
  <c r="W69" i="2"/>
  <c r="W70" i="2"/>
  <c r="Y70" i="2" s="1"/>
  <c r="Z70" i="2" s="1"/>
  <c r="X82" i="2"/>
  <c r="X81" i="2" s="1"/>
  <c r="V81" i="2"/>
  <c r="X83" i="2"/>
  <c r="Y83" i="2" s="1"/>
  <c r="Z83" i="2" s="1"/>
  <c r="X84" i="2"/>
  <c r="X90" i="2"/>
  <c r="X89" i="2" s="1"/>
  <c r="V89" i="2"/>
  <c r="X91" i="2"/>
  <c r="Y91" i="2" s="1"/>
  <c r="Z91" i="2" s="1"/>
  <c r="X92" i="2"/>
  <c r="Y92" i="2" s="1"/>
  <c r="Z92" i="2" s="1"/>
  <c r="S99" i="2"/>
  <c r="S107" i="2" s="1"/>
  <c r="W102" i="2"/>
  <c r="S120" i="2"/>
  <c r="W110" i="2"/>
  <c r="W112" i="2"/>
  <c r="W113" i="2"/>
  <c r="W114" i="2"/>
  <c r="W115" i="2"/>
  <c r="Y115" i="2" s="1"/>
  <c r="Z115" i="2" s="1"/>
  <c r="X116" i="2"/>
  <c r="Y116" i="2" s="1"/>
  <c r="Z116" i="2" s="1"/>
  <c r="X117" i="2"/>
  <c r="X118" i="2"/>
  <c r="X119" i="2"/>
  <c r="Y119" i="2" s="1"/>
  <c r="Z119" i="2" s="1"/>
  <c r="W123" i="2"/>
  <c r="Y123" i="2" s="1"/>
  <c r="Z123" i="2" s="1"/>
  <c r="W124" i="2"/>
  <c r="Y124" i="2" s="1"/>
  <c r="Z124" i="2" s="1"/>
  <c r="W125" i="2"/>
  <c r="W126" i="2"/>
  <c r="W127" i="2"/>
  <c r="Y127" i="2" s="1"/>
  <c r="Z127" i="2" s="1"/>
  <c r="X130" i="2"/>
  <c r="V136" i="2"/>
  <c r="X132" i="2"/>
  <c r="X133" i="2"/>
  <c r="W134" i="2"/>
  <c r="Y134" i="2" s="1"/>
  <c r="Z134" i="2" s="1"/>
  <c r="W135" i="2"/>
  <c r="Y135" i="2" s="1"/>
  <c r="Z135" i="2" s="1"/>
  <c r="X139" i="2"/>
  <c r="X140" i="2"/>
  <c r="Y140" i="2" s="1"/>
  <c r="Z140" i="2" s="1"/>
  <c r="X141" i="2"/>
  <c r="P147" i="2"/>
  <c r="W149" i="2"/>
  <c r="S153" i="2"/>
  <c r="W150" i="2"/>
  <c r="W151" i="2"/>
  <c r="W152" i="2"/>
  <c r="Y152" i="2" s="1"/>
  <c r="Z152" i="2" s="1"/>
  <c r="W156" i="2"/>
  <c r="W157" i="2"/>
  <c r="Y157" i="2" s="1"/>
  <c r="Z157" i="2" s="1"/>
  <c r="S160" i="2"/>
  <c r="W163" i="2"/>
  <c r="W164" i="2"/>
  <c r="Y164" i="2" s="1"/>
  <c r="Z164" i="2" s="1"/>
  <c r="W166" i="2"/>
  <c r="W167" i="2"/>
  <c r="W168" i="2"/>
  <c r="Y168" i="2" s="1"/>
  <c r="Z168" i="2" s="1"/>
  <c r="T178" i="2"/>
  <c r="M169" i="2"/>
  <c r="S169" i="2"/>
  <c r="W173" i="2"/>
  <c r="Y173" i="2" s="1"/>
  <c r="Z173" i="2" s="1"/>
  <c r="W174" i="2"/>
  <c r="Y174" i="2" s="1"/>
  <c r="Z174" i="2" s="1"/>
  <c r="W175" i="2"/>
  <c r="Y175" i="2" s="1"/>
  <c r="Z175" i="2" s="1"/>
  <c r="D49" i="3"/>
  <c r="J13" i="2"/>
  <c r="H27" i="2" s="1"/>
  <c r="X172" i="2"/>
  <c r="X169" i="2" s="1"/>
  <c r="W172" i="2"/>
  <c r="W162" i="2"/>
  <c r="H178" i="2"/>
  <c r="W158" i="2"/>
  <c r="J143" i="2"/>
  <c r="X138" i="2"/>
  <c r="W138" i="2"/>
  <c r="X131" i="2"/>
  <c r="Y131" i="2" s="1"/>
  <c r="Z131" i="2" s="1"/>
  <c r="X113" i="2"/>
  <c r="Y113" i="2" s="1"/>
  <c r="Z113" i="2" s="1"/>
  <c r="X31" i="2"/>
  <c r="M120" i="2"/>
  <c r="W111" i="2"/>
  <c r="X109" i="2"/>
  <c r="M99" i="2"/>
  <c r="M95" i="2"/>
  <c r="K57" i="2"/>
  <c r="W17" i="2"/>
  <c r="X14" i="2"/>
  <c r="X15" i="2"/>
  <c r="Y15" i="2" s="1"/>
  <c r="Z15" i="2" s="1"/>
  <c r="X17" i="2"/>
  <c r="G13" i="2"/>
  <c r="E27" i="2" s="1"/>
  <c r="S13" i="2"/>
  <c r="W14" i="2"/>
  <c r="Y19" i="2"/>
  <c r="Z19" i="2" s="1"/>
  <c r="P27" i="2"/>
  <c r="P26" i="2" s="1"/>
  <c r="P34" i="2" s="1"/>
  <c r="Q27" i="2"/>
  <c r="W22" i="2"/>
  <c r="Y24" i="2"/>
  <c r="Z24" i="2" s="1"/>
  <c r="X20" i="2"/>
  <c r="W37" i="2"/>
  <c r="G36" i="2"/>
  <c r="W33" i="2"/>
  <c r="Y33" i="2" s="1"/>
  <c r="Z33" i="2" s="1"/>
  <c r="X40" i="2"/>
  <c r="V48" i="2"/>
  <c r="M44" i="2"/>
  <c r="M50" i="2"/>
  <c r="W51" i="2"/>
  <c r="N57" i="2"/>
  <c r="V57" i="2"/>
  <c r="S57" i="2"/>
  <c r="M59" i="2"/>
  <c r="M63" i="2"/>
  <c r="W64" i="2"/>
  <c r="Q79" i="2"/>
  <c r="W76" i="2"/>
  <c r="G75" i="2"/>
  <c r="S75" i="2"/>
  <c r="G81" i="2"/>
  <c r="S81" i="2"/>
  <c r="G120" i="2"/>
  <c r="W109" i="2"/>
  <c r="W155" i="2"/>
  <c r="W86" i="2"/>
  <c r="G85" i="2"/>
  <c r="M13" i="2"/>
  <c r="J18" i="2"/>
  <c r="H28" i="2" s="1"/>
  <c r="J28" i="2" s="1"/>
  <c r="X28" i="2" s="1"/>
  <c r="M22" i="2"/>
  <c r="K29" i="2" s="1"/>
  <c r="M29" i="2" s="1"/>
  <c r="M36" i="2"/>
  <c r="M40" i="2"/>
  <c r="W41" i="2"/>
  <c r="W68" i="2"/>
  <c r="G67" i="2"/>
  <c r="S67" i="2"/>
  <c r="G71" i="2"/>
  <c r="S71" i="2"/>
  <c r="K79" i="2"/>
  <c r="M85" i="2"/>
  <c r="M93" i="2" s="1"/>
  <c r="M89" i="2"/>
  <c r="W90" i="2"/>
  <c r="Y114" i="2"/>
  <c r="Z114" i="2" s="1"/>
  <c r="W72" i="2"/>
  <c r="T27" i="2"/>
  <c r="W31" i="2"/>
  <c r="Q48" i="2"/>
  <c r="W45" i="2"/>
  <c r="G44" i="2"/>
  <c r="M54" i="2"/>
  <c r="W55" i="2"/>
  <c r="W60" i="2"/>
  <c r="G59" i="2"/>
  <c r="E79" i="2"/>
  <c r="W82" i="2"/>
  <c r="P95" i="2"/>
  <c r="X97" i="2"/>
  <c r="W101" i="2"/>
  <c r="W161" i="2"/>
  <c r="G160" i="2"/>
  <c r="J40" i="2"/>
  <c r="J48" i="2" s="1"/>
  <c r="P40" i="2"/>
  <c r="P48" i="2" s="1"/>
  <c r="J50" i="2"/>
  <c r="J57" i="2" s="1"/>
  <c r="P50" i="2"/>
  <c r="P57" i="2" s="1"/>
  <c r="J63" i="2"/>
  <c r="P63" i="2"/>
  <c r="J71" i="2"/>
  <c r="J79" i="2" s="1"/>
  <c r="P71" i="2"/>
  <c r="J81" i="2"/>
  <c r="P81" i="2"/>
  <c r="J89" i="2"/>
  <c r="P89" i="2"/>
  <c r="H107" i="2"/>
  <c r="T107" i="2"/>
  <c r="W104" i="2"/>
  <c r="J128" i="2"/>
  <c r="V128" i="2"/>
  <c r="Y125" i="2"/>
  <c r="Z125" i="2" s="1"/>
  <c r="Y126" i="2"/>
  <c r="Z126" i="2" s="1"/>
  <c r="W130" i="2"/>
  <c r="P143" i="2"/>
  <c r="Y150" i="2"/>
  <c r="Z150" i="2" s="1"/>
  <c r="Y151" i="2"/>
  <c r="Z151" i="2" s="1"/>
  <c r="P155" i="2"/>
  <c r="P178" i="2" s="1"/>
  <c r="X166" i="2"/>
  <c r="J165" i="2"/>
  <c r="W170" i="2"/>
  <c r="X96" i="2"/>
  <c r="J95" i="2"/>
  <c r="G103" i="2"/>
  <c r="W105" i="2"/>
  <c r="Y105" i="2" s="1"/>
  <c r="Z105" i="2" s="1"/>
  <c r="M128" i="2"/>
  <c r="W122" i="2"/>
  <c r="W145" i="2"/>
  <c r="G147" i="2"/>
  <c r="J153" i="2"/>
  <c r="X149" i="2"/>
  <c r="W100" i="2"/>
  <c r="G99" i="2"/>
  <c r="N107" i="2"/>
  <c r="Y159" i="2"/>
  <c r="Z159" i="2" s="1"/>
  <c r="J103" i="2"/>
  <c r="P103" i="2"/>
  <c r="P120" i="2"/>
  <c r="X122" i="2"/>
  <c r="M143" i="2"/>
  <c r="J147" i="2"/>
  <c r="X145" i="2"/>
  <c r="X147" i="2" s="1"/>
  <c r="X161" i="2"/>
  <c r="J160" i="2"/>
  <c r="G165" i="2"/>
  <c r="J169" i="2"/>
  <c r="Q178" i="2"/>
  <c r="G128" i="2"/>
  <c r="S128" i="2"/>
  <c r="G143" i="2"/>
  <c r="M155" i="2"/>
  <c r="X156" i="2"/>
  <c r="J155" i="2"/>
  <c r="X167" i="2"/>
  <c r="Y167" i="2" s="1"/>
  <c r="Z167" i="2" s="1"/>
  <c r="K178" i="2"/>
  <c r="W171" i="2"/>
  <c r="Y171" i="2" s="1"/>
  <c r="Z171" i="2" s="1"/>
  <c r="S178" i="2"/>
  <c r="X162" i="2"/>
  <c r="Y162" i="2" s="1"/>
  <c r="Z162" i="2" s="1"/>
  <c r="E178" i="2"/>
  <c r="Y22" i="2" l="1"/>
  <c r="Z22" i="2" s="1"/>
  <c r="Y163" i="2"/>
  <c r="Z163" i="2" s="1"/>
  <c r="Y110" i="2"/>
  <c r="Z110" i="2" s="1"/>
  <c r="Y66" i="2"/>
  <c r="Z66" i="2" s="1"/>
  <c r="M107" i="2"/>
  <c r="X30" i="2"/>
  <c r="Y32" i="2"/>
  <c r="Z32" i="2" s="1"/>
  <c r="X50" i="2"/>
  <c r="Y73" i="2"/>
  <c r="Z73" i="2" s="1"/>
  <c r="X153" i="2"/>
  <c r="X136" i="2"/>
  <c r="Y97" i="2"/>
  <c r="Z97" i="2" s="1"/>
  <c r="G48" i="2"/>
  <c r="M79" i="2"/>
  <c r="Y20" i="2"/>
  <c r="Z20" i="2" s="1"/>
  <c r="Y172" i="2"/>
  <c r="Z172" i="2" s="1"/>
  <c r="W165" i="2"/>
  <c r="W153" i="2"/>
  <c r="Y117" i="2"/>
  <c r="Z117" i="2" s="1"/>
  <c r="Y102" i="2"/>
  <c r="Z102" i="2" s="1"/>
  <c r="V93" i="2"/>
  <c r="Y38" i="2"/>
  <c r="Z38" i="2" s="1"/>
  <c r="Y133" i="2"/>
  <c r="Z133" i="2" s="1"/>
  <c r="W95" i="2"/>
  <c r="X67" i="2"/>
  <c r="W28" i="2"/>
  <c r="Y28" i="2" s="1"/>
  <c r="Z28" i="2" s="1"/>
  <c r="Y65" i="2"/>
  <c r="Z65" i="2" s="1"/>
  <c r="X63" i="2"/>
  <c r="G49" i="3"/>
  <c r="K30" i="3"/>
  <c r="Y111" i="2"/>
  <c r="Z111" i="2" s="1"/>
  <c r="X99" i="2"/>
  <c r="Y112" i="2"/>
  <c r="Z112" i="2" s="1"/>
  <c r="Y141" i="2"/>
  <c r="Z141" i="2" s="1"/>
  <c r="X128" i="2"/>
  <c r="J93" i="2"/>
  <c r="Y101" i="2"/>
  <c r="Z101" i="2" s="1"/>
  <c r="X85" i="2"/>
  <c r="X93" i="2" s="1"/>
  <c r="W143" i="2"/>
  <c r="Y143" i="2" s="1"/>
  <c r="Z143" i="2" s="1"/>
  <c r="M48" i="2"/>
  <c r="Y53" i="2"/>
  <c r="Z53" i="2" s="1"/>
  <c r="X75" i="2"/>
  <c r="X79" i="2"/>
  <c r="Y23" i="2"/>
  <c r="Z23" i="2" s="1"/>
  <c r="Y17" i="2"/>
  <c r="Z17" i="2" s="1"/>
  <c r="Y158" i="2"/>
  <c r="Z158" i="2" s="1"/>
  <c r="Y166" i="2"/>
  <c r="Z166" i="2" s="1"/>
  <c r="W29" i="2"/>
  <c r="Y29" i="2" s="1"/>
  <c r="Z29" i="2" s="1"/>
  <c r="S93" i="2"/>
  <c r="X143" i="2"/>
  <c r="Y69" i="2"/>
  <c r="Z69" i="2" s="1"/>
  <c r="Y61" i="2"/>
  <c r="Z61" i="2" s="1"/>
  <c r="Y39" i="2"/>
  <c r="Z39" i="2" s="1"/>
  <c r="Y139" i="2"/>
  <c r="Z139" i="2" s="1"/>
  <c r="Y62" i="2"/>
  <c r="Z62" i="2" s="1"/>
  <c r="X54" i="2"/>
  <c r="X57" i="2" s="1"/>
  <c r="Y47" i="2"/>
  <c r="Z47" i="2" s="1"/>
  <c r="Y14" i="2"/>
  <c r="Z14" i="2" s="1"/>
  <c r="Y138" i="2"/>
  <c r="Z138" i="2" s="1"/>
  <c r="X120" i="2"/>
  <c r="P107" i="2"/>
  <c r="J107" i="2"/>
  <c r="M57" i="2"/>
  <c r="X13" i="2"/>
  <c r="W13" i="2"/>
  <c r="W59" i="2"/>
  <c r="Y59" i="2" s="1"/>
  <c r="Z59" i="2" s="1"/>
  <c r="Y60" i="2"/>
  <c r="Z60" i="2" s="1"/>
  <c r="Y64" i="2"/>
  <c r="Z64" i="2" s="1"/>
  <c r="W63" i="2"/>
  <c r="Y63" i="2" s="1"/>
  <c r="Z63" i="2" s="1"/>
  <c r="H26" i="2"/>
  <c r="Y156" i="2"/>
  <c r="Z156" i="2" s="1"/>
  <c r="X155" i="2"/>
  <c r="Y153" i="2"/>
  <c r="Z153" i="2" s="1"/>
  <c r="Y149" i="2"/>
  <c r="Z149" i="2" s="1"/>
  <c r="Y104" i="2"/>
  <c r="Z104" i="2" s="1"/>
  <c r="W103" i="2"/>
  <c r="Y161" i="2"/>
  <c r="Z161" i="2" s="1"/>
  <c r="W160" i="2"/>
  <c r="Y82" i="2"/>
  <c r="Z82" i="2" s="1"/>
  <c r="W81" i="2"/>
  <c r="Y55" i="2"/>
  <c r="Z55" i="2" s="1"/>
  <c r="W54" i="2"/>
  <c r="W44" i="2"/>
  <c r="Y45" i="2"/>
  <c r="Z45" i="2" s="1"/>
  <c r="W30" i="2"/>
  <c r="Y31" i="2"/>
  <c r="Z31" i="2" s="1"/>
  <c r="Y72" i="2"/>
  <c r="Z72" i="2" s="1"/>
  <c r="W71" i="2"/>
  <c r="Y71" i="2" s="1"/>
  <c r="Z71" i="2" s="1"/>
  <c r="Y90" i="2"/>
  <c r="Z90" i="2" s="1"/>
  <c r="W89" i="2"/>
  <c r="Y89" i="2" s="1"/>
  <c r="Z89" i="2" s="1"/>
  <c r="K27" i="2"/>
  <c r="G93" i="2"/>
  <c r="X18" i="2"/>
  <c r="J26" i="2"/>
  <c r="J34" i="2" s="1"/>
  <c r="W99" i="2"/>
  <c r="Y100" i="2"/>
  <c r="Z100" i="2" s="1"/>
  <c r="Y41" i="2"/>
  <c r="Z41" i="2" s="1"/>
  <c r="W40" i="2"/>
  <c r="Y40" i="2" s="1"/>
  <c r="Z40" i="2" s="1"/>
  <c r="W85" i="2"/>
  <c r="Y86" i="2"/>
  <c r="Z86" i="2" s="1"/>
  <c r="Y145" i="2"/>
  <c r="Z145" i="2" s="1"/>
  <c r="W147" i="2"/>
  <c r="Y147" i="2" s="1"/>
  <c r="Z147" i="2" s="1"/>
  <c r="X95" i="2"/>
  <c r="T26" i="2"/>
  <c r="V27" i="2"/>
  <c r="V26" i="2" s="1"/>
  <c r="V34" i="2" s="1"/>
  <c r="V179" i="2" s="1"/>
  <c r="L28" i="1" s="1"/>
  <c r="X48" i="2"/>
  <c r="S79" i="2"/>
  <c r="Y51" i="2"/>
  <c r="Z51" i="2" s="1"/>
  <c r="W50" i="2"/>
  <c r="Y50" i="2" s="1"/>
  <c r="Z50" i="2" s="1"/>
  <c r="W36" i="2"/>
  <c r="Y36" i="2" s="1"/>
  <c r="Z36" i="2" s="1"/>
  <c r="Y37" i="2"/>
  <c r="Z37" i="2" s="1"/>
  <c r="S27" i="2"/>
  <c r="S26" i="2" s="1"/>
  <c r="S34" i="2" s="1"/>
  <c r="Q26" i="2"/>
  <c r="W128" i="2"/>
  <c r="Y122" i="2"/>
  <c r="Z122" i="2" s="1"/>
  <c r="W120" i="2"/>
  <c r="Y109" i="2"/>
  <c r="Z109" i="2" s="1"/>
  <c r="Y76" i="2"/>
  <c r="Z76" i="2" s="1"/>
  <c r="W75" i="2"/>
  <c r="E26" i="2"/>
  <c r="G27" i="2"/>
  <c r="J178" i="2"/>
  <c r="X160" i="2"/>
  <c r="G107" i="2"/>
  <c r="Y170" i="2"/>
  <c r="Z170" i="2" s="1"/>
  <c r="W169" i="2"/>
  <c r="X165" i="2"/>
  <c r="Y165" i="2" s="1"/>
  <c r="Z165" i="2" s="1"/>
  <c r="W136" i="2"/>
  <c r="Y130" i="2"/>
  <c r="Z130" i="2" s="1"/>
  <c r="P93" i="2"/>
  <c r="Y96" i="2"/>
  <c r="Z96" i="2" s="1"/>
  <c r="Y68" i="2"/>
  <c r="Z68" i="2" s="1"/>
  <c r="W67" i="2"/>
  <c r="Y67" i="2" s="1"/>
  <c r="Z67" i="2" s="1"/>
  <c r="G79" i="2"/>
  <c r="Y30" i="2" l="1"/>
  <c r="Z30" i="2" s="1"/>
  <c r="P179" i="2"/>
  <c r="H28" i="1" s="1"/>
  <c r="J28" i="1" s="1"/>
  <c r="Y128" i="2"/>
  <c r="Z128" i="2" s="1"/>
  <c r="Y85" i="2"/>
  <c r="Z85" i="2" s="1"/>
  <c r="Y136" i="2"/>
  <c r="Z136" i="2" s="1"/>
  <c r="Y120" i="2"/>
  <c r="Z120" i="2" s="1"/>
  <c r="X107" i="2"/>
  <c r="Y99" i="2"/>
  <c r="Z99" i="2" s="1"/>
  <c r="Y13" i="2"/>
  <c r="Z13" i="2" s="1"/>
  <c r="X178" i="2"/>
  <c r="J179" i="2"/>
  <c r="C28" i="1" s="1"/>
  <c r="J181" i="2" s="1"/>
  <c r="Y95" i="2"/>
  <c r="Z95" i="2" s="1"/>
  <c r="Y155" i="2"/>
  <c r="Z155" i="2" s="1"/>
  <c r="Y54" i="2"/>
  <c r="Z54" i="2" s="1"/>
  <c r="W57" i="2"/>
  <c r="Y57" i="2" s="1"/>
  <c r="Z57" i="2" s="1"/>
  <c r="Y160" i="2"/>
  <c r="Z160" i="2" s="1"/>
  <c r="W178" i="2"/>
  <c r="Y169" i="2"/>
  <c r="Z169" i="2" s="1"/>
  <c r="W79" i="2"/>
  <c r="Y79" i="2" s="1"/>
  <c r="Z79" i="2" s="1"/>
  <c r="Y75" i="2"/>
  <c r="Z75" i="2" s="1"/>
  <c r="G26" i="2"/>
  <c r="G34" i="2" s="1"/>
  <c r="G179" i="2" s="1"/>
  <c r="C27" i="1" s="1"/>
  <c r="W48" i="2"/>
  <c r="Y48" i="2" s="1"/>
  <c r="Z48" i="2" s="1"/>
  <c r="Y44" i="2"/>
  <c r="Z44" i="2" s="1"/>
  <c r="Y18" i="2"/>
  <c r="Z18" i="2" s="1"/>
  <c r="S179" i="2"/>
  <c r="L27" i="1" s="1"/>
  <c r="V181" i="2"/>
  <c r="L30" i="1"/>
  <c r="X27" i="2"/>
  <c r="X26" i="2" s="1"/>
  <c r="X34" i="2" s="1"/>
  <c r="M27" i="2"/>
  <c r="M26" i="2" s="1"/>
  <c r="M34" i="2" s="1"/>
  <c r="M179" i="2" s="1"/>
  <c r="K26" i="2"/>
  <c r="W93" i="2"/>
  <c r="Y93" i="2" s="1"/>
  <c r="Z93" i="2" s="1"/>
  <c r="Y81" i="2"/>
  <c r="Z81" i="2" s="1"/>
  <c r="W107" i="2"/>
  <c r="Y107" i="2" s="1"/>
  <c r="Z107" i="2" s="1"/>
  <c r="Y103" i="2"/>
  <c r="Z103" i="2" s="1"/>
  <c r="M181" i="2" l="1"/>
  <c r="P181" i="2"/>
  <c r="H29" i="1"/>
  <c r="H30" i="1" s="1"/>
  <c r="J30" i="1"/>
  <c r="X179" i="2"/>
  <c r="Y178" i="2"/>
  <c r="Z178" i="2" s="1"/>
  <c r="N28" i="1"/>
  <c r="B28" i="1" s="1"/>
  <c r="S181" i="2"/>
  <c r="G181" i="2"/>
  <c r="N27" i="1"/>
  <c r="B27" i="1" s="1"/>
  <c r="W27" i="2"/>
  <c r="I29" i="1" l="1"/>
  <c r="B29" i="1"/>
  <c r="B30" i="1" s="1"/>
  <c r="I28" i="1"/>
  <c r="X181" i="2"/>
  <c r="K29" i="1"/>
  <c r="K28" i="1"/>
  <c r="M29" i="1"/>
  <c r="M30" i="1" s="1"/>
  <c r="N30" i="1"/>
  <c r="K27" i="1"/>
  <c r="W26" i="2"/>
  <c r="Y27" i="2"/>
  <c r="Z27" i="2" s="1"/>
  <c r="I27" i="1"/>
  <c r="I30" i="1" l="1"/>
  <c r="K30" i="1"/>
  <c r="Y26" i="2"/>
  <c r="Z26" i="2" s="1"/>
  <c r="W34" i="2"/>
  <c r="Y34" i="2" l="1"/>
  <c r="W179" i="2"/>
  <c r="W181" i="2" s="1"/>
  <c r="Y179" i="2" l="1"/>
  <c r="Z179" i="2" s="1"/>
  <c r="Z34" i="2"/>
</calcChain>
</file>

<file path=xl/sharedStrings.xml><?xml version="1.0" encoding="utf-8"?>
<sst xmlns="http://schemas.openxmlformats.org/spreadsheetml/2006/main" count="804" uniqueCount="472">
  <si>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</si>
  <si>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</si>
  <si>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</si>
  <si>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</si>
  <si>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</si>
  <si>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</si>
  <si>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</si>
  <si>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</si>
  <si>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</si>
  <si>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</si>
  <si>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</si>
  <si>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</si>
  <si>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</si>
  <si>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</si>
  <si>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</si>
  <si>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</si>
  <si>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</si>
  <si>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</si>
  <si>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</si>
  <si>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</si>
  <si>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</si>
  <si>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</si>
  <si>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</si>
  <si>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</si>
  <si>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</si>
  <si>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</si>
  <si>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</si>
  <si>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</si>
  <si>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</si>
  <si>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</si>
  <si>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</si>
  <si>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</si>
  <si>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</si>
  <si>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</si>
  <si>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</si>
  <si>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</si>
  <si>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</si>
  <si>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</si>
  <si>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</si>
  <si>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</si>
  <si>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</si>
  <si>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</si>
  <si>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</si>
  <si>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</si>
  <si>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</si>
  <si>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</si>
  <si>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</si>
  <si>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</si>
  <si>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</si>
  <si>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</si>
  <si>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</si>
  <si>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</si>
  <si>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</si>
  <si>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</si>
  <si>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</si>
  <si>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</si>
  <si>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</si>
  <si>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</si>
  <si>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</si>
  <si>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</si>
  <si>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</si>
  <si>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</si>
  <si>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</si>
  <si>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</si>
  <si>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</si>
  <si>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</si>
  <si>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</si>
  <si>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</si>
  <si>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</si>
  <si>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</si>
  <si>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</si>
  <si>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</si>
  <si>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</si>
  <si>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</si>
  <si>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</si>
  <si>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</si>
  <si>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</si>
  <si>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</si>
  <si>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</si>
  <si>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</si>
  <si>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</si>
  <si>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</si>
  <si>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</si>
  <si>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</si>
  <si>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</si>
  <si>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</si>
  <si>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</si>
  <si>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</si>
  <si>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</si>
  <si>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</si>
  <si>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</si>
  <si>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</si>
  <si>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</si>
  <si>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</si>
  <si>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</si>
  <si>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</si>
  <si>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</si>
  <si>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</si>
  <si>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</si>
  <si>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</si>
  <si>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</si>
  <si>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</si>
  <si>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</si>
  <si>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</si>
  <si>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</si>
  <si>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</si>
  <si>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</si>
  <si>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</si>
  <si>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</si>
  <si>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</si>
  <si>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</si>
  <si>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</si>
  <si>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</si>
  <si>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</si>
  <si>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</si>
  <si>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</si>
  <si>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</si>
  <si>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</si>
  <si>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</si>
  <si>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</si>
  <si>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</si>
  <si>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</si>
  <si>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</si>
  <si>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</si>
  <si>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</si>
  <si>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</si>
  <si>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</si>
  <si>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</si>
  <si>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</si>
  <si>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</si>
  <si>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</si>
  <si>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</si>
  <si>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</si>
  <si>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</si>
  <si>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</si>
  <si>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</si>
  <si>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</si>
  <si>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</si>
  <si>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</si>
  <si>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</si>
  <si>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</si>
  <si>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</si>
  <si>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</si>
  <si>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</si>
  <si>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</si>
  <si>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</si>
  <si>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</si>
  <si>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</si>
  <si>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</si>
  <si>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</si>
  <si>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</si>
  <si>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</si>
  <si>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</si>
  <si>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</si>
  <si>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</si>
  <si>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</si>
  <si>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</si>
  <si>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</si>
  <si>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</si>
  <si>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</si>
  <si>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</si>
  <si>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</si>
  <si>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</si>
  <si>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</si>
  <si>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</si>
  <si>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</si>
  <si>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</si>
  <si>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</si>
  <si>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</si>
  <si>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</si>
  <si>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</si>
  <si>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</si>
  <si>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</si>
  <si>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</si>
  <si>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</si>
  <si>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</si>
  <si>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</si>
  <si>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</si>
  <si>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</si>
  <si>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</si>
  <si>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</si>
  <si>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</si>
  <si>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</si>
  <si>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</si>
  <si>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</si>
  <si>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</si>
  <si>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</si>
  <si>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</si>
  <si>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</si>
  <si>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</si>
  <si>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</si>
  <si>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</si>
  <si>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</si>
  <si>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</si>
  <si>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</si>
  <si>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</si>
  <si>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</si>
  <si>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</si>
  <si>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</si>
  <si>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</si>
  <si>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</si>
  <si>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</si>
  <si>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</si>
  <si>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</si>
  <si>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</si>
  <si>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</si>
  <si>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</si>
  <si>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</si>
  <si>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</si>
  <si>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</si>
  <si>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</si>
  <si>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</si>
  <si>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</si>
  <si>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</si>
  <si>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</si>
  <si>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</si>
  <si>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Друк буклетів</t>
  </si>
  <si>
    <t>7.5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</si>
  <si>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</si>
  <si>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</si>
  <si>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</si>
  <si>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</si>
  <si>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</si>
  <si>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</si>
  <si>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</si>
  <si>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</si>
  <si>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</si>
  <si>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</si>
  <si>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</si>
  <si>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</si>
  <si>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</si>
  <si>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</si>
  <si>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</si>
  <si>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</si>
  <si>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</si>
  <si>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</si>
  <si>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</si>
  <si>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</si>
  <si>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</si>
  <si>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</si>
  <si>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</si>
  <si>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</si>
  <si>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</si>
  <si>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</si>
  <si>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</si>
  <si>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</si>
  <si>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</si>
  <si>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</si>
  <si>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</si>
  <si>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</si>
  <si>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</si>
  <si>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</si>
  <si>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</si>
  <si>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</si>
  <si>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</si>
  <si>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</si>
  <si>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</si>
  <si>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</si>
  <si>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</si>
  <si>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</si>
  <si>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</si>
  <si>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</si>
  <si>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</si>
  <si>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</si>
  <si>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</si>
  <si>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</si>
  <si>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</si>
  <si>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</si>
  <si>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</si>
  <si>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</si>
  <si>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</si>
  <si>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</si>
  <si>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</si>
  <si>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</si>
  <si>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</si>
  <si>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</si>
  <si>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</si>
  <si>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</si>
  <si>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</si>
  <si>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</si>
  <si>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</si>
  <si>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</si>
  <si>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</si>
  <si>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</si>
  <si>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</si>
  <si>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</si>
  <si>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</si>
  <si>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</si>
  <si>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</si>
  <si>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</si>
  <si>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</si>
  <si>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</si>
  <si>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</si>
  <si>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13.4.3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</si>
  <si>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</si>
  <si>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</si>
  <si>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</si>
  <si>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</si>
  <si>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</si>
  <si>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</si>
  <si>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</si>
  <si>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</si>
  <si>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</si>
  <si>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</si>
  <si>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</si>
  <si>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</si>
  <si>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</si>
  <si>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</si>
  <si>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</si>
  <si>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</si>
  <si>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</si>
  <si>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</si>
  <si>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</si>
  <si>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</si>
  <si>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</si>
  <si>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</si>
  <si>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</si>
  <si>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</si>
  <si>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</si>
  <si>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</si>
  <si>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</si>
  <si>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</si>
  <si>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</si>
  <si>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</si>
  <si>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</si>
  <si>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</si>
  <si>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</si>
  <si>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</si>
  <si>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</si>
  <si>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Назва Грантоотримувача: КЗ КОР "Вишгородський історико-культурний заповідник"</t>
  </si>
  <si>
    <t>Назва конкурсної програми: Культура.Регіони</t>
  </si>
  <si>
    <t>Назва ЛОТ-у: ЛОТ 3.Культура у фокусі громад</t>
  </si>
  <si>
    <t>Назва проєкту: Вишгород стародавній</t>
  </si>
  <si>
    <t>Дата завершення проєкту: 30.10.2025 р.</t>
  </si>
  <si>
    <t>Дата початку проєкту:  02.06. 2025 р.</t>
  </si>
  <si>
    <t>до Договору про надання гранту № 8REG31-04511</t>
  </si>
  <si>
    <t>від "02" червня 2025 року</t>
  </si>
  <si>
    <t>за період з 02.06.2025 року по 30.10.2025 року</t>
  </si>
  <si>
    <t>Литовченко Владлена Володимирівна, директор,куратор проєкту</t>
  </si>
  <si>
    <t>Зубченко Олександр Михайлович, заступник директора з загальних питань,науковий консультант проєкту з історії</t>
  </si>
  <si>
    <t>1.1.4</t>
  </si>
  <si>
    <t>Бібіков Дмитро Валентинович, завідувач відділу археології,науковий консультант проєкту з археології</t>
  </si>
  <si>
    <t>Горбатюк Дмитро Віталійович, менеджер проєкту, режисер, координатор розробки 3D реконструкцій</t>
  </si>
  <si>
    <t xml:space="preserve">Купівля 4К телевізору </t>
  </si>
  <si>
    <t>Виготовлення  мобільних  інформаційних roll-up стендів 100x200 см</t>
  </si>
  <si>
    <t xml:space="preserve">Жорсткий диск  2 TB  USB 3.0 </t>
  </si>
  <si>
    <t xml:space="preserve">Друк флаєрів </t>
  </si>
  <si>
    <t>Друк інфомаційного стенду для експозиції музею, 80х120 см</t>
  </si>
  <si>
    <t>Друк інфомаційного стенду для експозиції музею,140х240 см</t>
  </si>
  <si>
    <t>Графічний дизайн поліграфічної продукції</t>
  </si>
  <si>
    <t>SMM-просування</t>
  </si>
  <si>
    <t>Оплата за розміщення рекламних оголошень в ЗМІ</t>
  </si>
  <si>
    <t>Розробка дизайн-макету сторінки сайту</t>
  </si>
  <si>
    <t>Розробка сторінки онлайн-виставки на сайті</t>
  </si>
  <si>
    <t>Монтаж відеороликів, колір-корекція, обробка звуку</t>
  </si>
  <si>
    <t>Відеокомпозитинг</t>
  </si>
  <si>
    <t xml:space="preserve">Виконання 3D реконструкцій середньовічного міста  Вишгорода </t>
  </si>
  <si>
    <t>Відеозйомка, в 2 камери</t>
  </si>
  <si>
    <t>Звукозапис голосу диктора</t>
  </si>
  <si>
    <t>Послуги студії звукозапису</t>
  </si>
  <si>
    <t>Змінено форму договору з постачальником послуг- замість договору з фізичною особою- договір з ФОП. Відповідно скасовано ЄСВ (ст.13.4.8.)</t>
  </si>
  <si>
    <t>Пункт витрат скасовано. Кошти перенесені в інші пункти витрат: 1386 грн- в п.9.1 (SMM), 330 грн- в п.7.1.(друк флаєрів).</t>
  </si>
  <si>
    <t xml:space="preserve">Пункт витрат скасовано. Дані послуги оплачені з інших джерел. Кошти по пункту (3000грн) перенесені до п.9.1 (SMM) для оплати додаткових робіт по SMM-просуванню </t>
  </si>
  <si>
    <t>Вартість, надана підрядником, виявилась меншою, ніж попередньо закладена в кошторисі. Кошти, що лишились   (2000 грн) перенесені до п.7.5.</t>
  </si>
  <si>
    <t>Вартість скоригована внаслідок зміни ціни на стенди, оскільки були обрано більш якісну  конструкцію стендів. Додаткові кошти (6730 грн) перенесені з пункту 9.2. внаслідок економії коштів по пункту витрат.</t>
  </si>
  <si>
    <t xml:space="preserve">Обсяг послуг доповнено додатковими  роботами по графічному дизайну, які виникли в ході реалізації проєкту. Додаткові кошти (2000 грн) перенесені з пункту 10.1 за рахунок економії коштів. </t>
  </si>
  <si>
    <t>Обсяг послуг доповнено додатковими  роботами по SMM-просуванню,які виникли в ході реалізації проєкту. Додаткові кошти (2000 грн) перенесені з пункту 13.4.8  за рахунок економії коштів.</t>
  </si>
  <si>
    <t>оголошення</t>
  </si>
  <si>
    <t>реквізити договору про надання гранту : договір від 02.06.25р.№ 8REG31-04511</t>
  </si>
  <si>
    <t>Литовченко Владлена Володимирівна 2578618902</t>
  </si>
  <si>
    <t>Ст.1, підстаття 1.1. пункт 1.1.2.</t>
  </si>
  <si>
    <t>Ст.1, підстаття 1.1. пункт 1.1.3.</t>
  </si>
  <si>
    <t>Зубченко Олександр Михайлович 2033515230</t>
  </si>
  <si>
    <t>Ст.1, підстаття 1.1. пункт 1.1.4.</t>
  </si>
  <si>
    <t>Бібіков Дмитро Валентинович 3269718393</t>
  </si>
  <si>
    <t>Ст.1, підстаття 1.4. пункт 1.4.1.</t>
  </si>
  <si>
    <t>Соціальні внески з оплати праці (нарахування ЄСВ) Штатні працівники</t>
  </si>
  <si>
    <t>Ст.1, підстаття 1.5. пункт 1.5.1</t>
  </si>
  <si>
    <t>За договорами з ФОП Горбатюк Дмитро Віталійович, менеджер проєкту, режисер, координатор розробки 3D реконструкцій</t>
  </si>
  <si>
    <t>Ст.7,  пункт 7.1</t>
  </si>
  <si>
    <t>Ст.7,  пункт 7.5</t>
  </si>
  <si>
    <t>Ст.9,  пункт 9.1</t>
  </si>
  <si>
    <t>Ст.10,  пункт 10.1</t>
  </si>
  <si>
    <t>Ст.10,  пункт 10.2</t>
  </si>
  <si>
    <t>Ст.13,підстаття 13.2,  пункт 13.2.1</t>
  </si>
  <si>
    <t>Ст.13,підстаття 13.2,  пункт 13.2.2</t>
  </si>
  <si>
    <t>Ст.13,підстаття 13.4,  пункт 13.4.1</t>
  </si>
  <si>
    <t>Ст.13,підстаття 13.4,  пункт 13.4.2</t>
  </si>
  <si>
    <t>Ст.13,підстаття 13.4,  пункт 13.4.3</t>
  </si>
  <si>
    <t>п/д 147 від 22.07.2025</t>
  </si>
  <si>
    <t>Фізична особа-підприємець Поліщук Катерина Борисівна 3394715944</t>
  </si>
  <si>
    <t>п/д 235 від 26.09.2025; п/д 240 від 03.10.2025</t>
  </si>
  <si>
    <t>Дог.№ 10¬1-01 вiд 13.08.2025р.</t>
  </si>
  <si>
    <t>Акт №01 вiд 24.09.2025р.</t>
  </si>
  <si>
    <t>п/д 234 від 26.09.2025</t>
  </si>
  <si>
    <t>Фізична особа-підприємець Арсірій Кирило Дмитрович 3506204032</t>
  </si>
  <si>
    <t>Акт б/н вiд
25.09.2025р.</t>
  </si>
  <si>
    <t>п/д 223, 224, 225, 226 від 26.09.2025</t>
  </si>
  <si>
    <t>Фізична особа-підприємець Бородай Дмитро Сергійович 3026617251</t>
  </si>
  <si>
    <t>Дог.№ 13-4-1-01 вiд 07.07.2025р.; Дог.№ 13-4-1-02, Дог.№ 13-4-1-03, Дог.№ 13-4-1-04 від 14.08.2025р.</t>
  </si>
  <si>
    <t>Фізична особа-підприємець Калюжний Андрій Анатолійович 3444116050</t>
  </si>
  <si>
    <t>Дог. 13-4-3-01 від 01.09.2025р.</t>
  </si>
  <si>
    <t>Дог.№ 10-2-01 вiд 29.08.2025р.</t>
  </si>
  <si>
    <t>Акт №2-01 вiд 29.09.2025р.</t>
  </si>
  <si>
    <t>п/д 23 від 03.10.2025р.</t>
  </si>
  <si>
    <t>Малиновська Алла Валентинівна/Майшева Алла Борисівна, головний бухгалтер,бухгалтер проєкту</t>
  </si>
  <si>
    <t xml:space="preserve">п/д  145 від 25.07.2025           п/д 143 від 24.07.2025             п/д 142  від 24.07.2025   п/д 192 від 12.08.2025    п/д 191 від 12.08.2025     п/д 189 від 13.08.2025       п/д  219 від 26.09.2025    п/д 220 від 26.09.2025    п/д 221 від 30.09.2025               </t>
  </si>
  <si>
    <t>Акт б/н вiд 01.08.2025р.;            акт б/н вiд 25.09.2025р.</t>
  </si>
  <si>
    <t xml:space="preserve">Акт №01 вiд
01.09.2025р.
</t>
  </si>
  <si>
    <t>п/д 228 від 26.09.2025</t>
  </si>
  <si>
    <t>Фізична особа-підприємець Махач Ольга Олексіївна 3269813748</t>
  </si>
  <si>
    <t>Ст.3,підстаття 3.1,  пункт 3.1.1</t>
  </si>
  <si>
    <t>Ст.6,підстаття 6.1,  пункт 6.1.1</t>
  </si>
  <si>
    <t>Ст.6,підстаття 6.2,  пункт 6.2.1</t>
  </si>
  <si>
    <t>Ст. 7,пункт 7.2</t>
  </si>
  <si>
    <t>Ст. 7,пункт 7.3</t>
  </si>
  <si>
    <t>Ст.13,підстаття 13.1,  пункт 13.1.3</t>
  </si>
  <si>
    <t>ФОП Криволап Олексій Олексійович 3463712856</t>
  </si>
  <si>
    <t>Акт №3-02 вiд 30.09.2025р</t>
  </si>
  <si>
    <t>п/д 239 від 03.10.2025</t>
  </si>
  <si>
    <t>Дог.№ 6-1-1-01 вiд 12.09.2025р</t>
  </si>
  <si>
    <t>п/д 241 від 03.10.2025</t>
  </si>
  <si>
    <t>Дог.№ 13-4-2-01 вiд 07.07.2025р. ; Дог.№ 13-4-2-02 вiд 13.08.2025р.,</t>
  </si>
  <si>
    <t>Фізична особа-підприємець  Хмара Максим Михайлович 3202820675</t>
  </si>
  <si>
    <t>Фізична особа-підприємець  Горбатюк Олена Сергіївна 3441208185</t>
  </si>
  <si>
    <t>Фізична особа-підприємець  Горбатюк Дмитро Віталійович 3321217471</t>
  </si>
  <si>
    <t>Фізична особа-підприємець Сумська Ольга В"ячеславівна 2434005520</t>
  </si>
  <si>
    <t>Дог.№ 7-3-02 вiд 22.09.2025р</t>
  </si>
  <si>
    <t>ФОП Хачідзе Лариса Сергіївна 3255419223</t>
  </si>
  <si>
    <t>п/д 238 від 10.10.2025р.</t>
  </si>
  <si>
    <t>п/д 144 від 24.07.2025;          п/д 190 від 12.08.2025;           п/д  222 від 26.09.2025</t>
  </si>
  <si>
    <t>ТОВ "ПроАудит" 41923544</t>
  </si>
  <si>
    <t>Дог.4579 від 15.10.2025р.</t>
  </si>
  <si>
    <t>Договір РБ0477-00315 від 15.09.2025р.</t>
  </si>
  <si>
    <t>Видаткова накладна  РБ0477-00315 від 15.09.2025р.</t>
  </si>
  <si>
    <t>Малиновська Алла Валентинівна 2782909528        /Майшева Алла Борисівна 2472015746</t>
  </si>
  <si>
    <t>Дог.№ 13-2-2 вiд 11.08.2025р.</t>
  </si>
  <si>
    <t>Дог.№ 7-5-01 вiд 13.08.2025р.; Дог.№ 7-05-02 вiд 15.09.2025р.</t>
  </si>
  <si>
    <t xml:space="preserve">Монтаж 2-х банерів </t>
  </si>
  <si>
    <t>п/д 169,170 від 05.08.2025р.;              п/д 230,231,232 від 26.09.2025р.;                233 від 30.09.2025р.;        п/д 248,249 від 09.10.2025р.</t>
  </si>
  <si>
    <t>Акт б/н вiд 25.09.2025р.;                Акт 1-02 від 07.10.2025р.</t>
  </si>
  <si>
    <t>Договір 13-2-1-01 від 11.08.2025</t>
  </si>
  <si>
    <t>Банери ПВХ 255х133 2 шт.</t>
  </si>
  <si>
    <t>Банери ПВХ 255х 133 см 2 шт.</t>
  </si>
  <si>
    <t>Договір 7-3-01 від 22.09.2025р.</t>
  </si>
  <si>
    <t>Договір 1-5-1-01 від 07.07.2025;         Договір 1-5-1-03 від 15.10.2025р.       Дог 1-5-1-02 від 15.10.2025р.</t>
  </si>
  <si>
    <t>Акт б/н вiд 11.07.2025р;                Акти б/н від "  " жовтня 2025р.</t>
  </si>
  <si>
    <t>Договір 7-1-01 від 06.10.2025р.</t>
  </si>
  <si>
    <t xml:space="preserve">Акт б/н від </t>
  </si>
  <si>
    <t>Акт №1-01 вiд 29.09.2025р.            Акт приймання-передачі від 29.29.2025р.</t>
  </si>
  <si>
    <t>ТОВ "КОМФІ  ТРЕЙД" 36962487</t>
  </si>
  <si>
    <t xml:space="preserve">Відомості нарахування заробітної плати,відрахувань та податків за червень-жовтень 2025 року </t>
  </si>
  <si>
    <t>акт №5-01 вiд 24.09.2025р.;                   акт №5-02 вiд 
29.09.2025р.</t>
  </si>
  <si>
    <t xml:space="preserve">Відомості нарахування заробітної плати,відрахувань та податків за червень-серпень 2025 року </t>
  </si>
  <si>
    <t>Договір 9-1-01      від 29.08.2025;       Дог.9-1-02 від 06.10.2025</t>
  </si>
  <si>
    <t>Акти б/н вiд 01.08.2025р.;              акти б/н вiд 25.09.2025р.;                     акт 1-03 вiд 07.10.2025р.</t>
  </si>
  <si>
    <t>п/д 168 від 01.08.2025р.;                 п/д 227 від 26.09.2025р.</t>
  </si>
  <si>
    <t xml:space="preserve"> </t>
  </si>
  <si>
    <t>Головний  бухгалтер</t>
  </si>
  <si>
    <t>Алла   Майшева</t>
  </si>
  <si>
    <t xml:space="preserve">Пункт витрат скасовано. Дані послуги включені в обсяг робіт по SMM-просуванню. Кошти перенесені на інші пункти: 6730 грн - п.6.1.1( ролап-стенди); </t>
  </si>
  <si>
    <t xml:space="preserve">Вартість скоригована внаслідок зміни ціни друку. Додаткові кошти (330 грн) перенесені з пункту 13.4.8. </t>
  </si>
  <si>
    <t>знімаль-ний день</t>
  </si>
  <si>
    <t xml:space="preserve">Майшева Алла  Борисівна </t>
  </si>
  <si>
    <t>Вар-тість за одини-цю, грн.</t>
  </si>
  <si>
    <t>Кіль-кість/
Період</t>
  </si>
  <si>
    <t>Найменування інструменту (з деталізацією тех.характеристик)</t>
  </si>
  <si>
    <t>Найменування обладнання (з деталізацією тех.характеристик)</t>
  </si>
  <si>
    <t>Оренда автобуса</t>
  </si>
  <si>
    <t>Оренда вантажного автомобіля</t>
  </si>
  <si>
    <t xml:space="preserve">Оренда легкового автомобіля </t>
  </si>
  <si>
    <t xml:space="preserve">Вартість квитків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</si>
</sst>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0" fontId="1" fillId="0" borderId="58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Alignment="1"/>
    <xf numFmtId="0" fontId="38" fillId="0" borderId="59" xfId="0" applyFont="1" applyBorder="1" applyAlignment="1">
      <alignment vertical="top" wrapText="1"/>
    </xf>
    <xf numFmtId="0" fontId="38" fillId="0" borderId="60" xfId="0" applyFont="1" applyBorder="1" applyAlignment="1">
      <alignment vertical="top" wrapText="1"/>
    </xf>
    <xf numFmtId="0" fontId="40" fillId="0" borderId="59" xfId="0" applyFont="1" applyBorder="1" applyAlignment="1">
      <alignment vertical="top" wrapText="1"/>
    </xf>
    <xf numFmtId="0" fontId="38" fillId="0" borderId="25" xfId="0" applyFont="1" applyBorder="1" applyAlignment="1">
      <alignment vertical="top" wrapText="1"/>
    </xf>
    <xf numFmtId="4" fontId="9" fillId="0" borderId="0" xfId="0" applyNumberFormat="1" applyFont="1"/>
    <xf numFmtId="49" fontId="4" fillId="8" borderId="26" xfId="0" applyNumberFormat="1" applyFont="1" applyFill="1" applyBorder="1" applyAlignment="1">
      <alignment horizontal="center" wrapText="1"/>
    </xf>
    <xf numFmtId="0" fontId="4" fillId="8" borderId="26" xfId="0" applyFont="1" applyFill="1" applyBorder="1" applyAlignment="1">
      <alignment wrapText="1"/>
    </xf>
    <xf numFmtId="4" fontId="4" fillId="8" borderId="26" xfId="0" applyNumberFormat="1" applyFont="1" applyFill="1" applyBorder="1"/>
    <xf numFmtId="0" fontId="37" fillId="8" borderId="26" xfId="0" applyFont="1" applyFill="1" applyBorder="1" applyAlignment="1">
      <alignment wrapText="1"/>
    </xf>
    <xf numFmtId="2" fontId="4" fillId="8" borderId="26" xfId="0" applyNumberFormat="1" applyFont="1" applyFill="1" applyBorder="1" applyAlignment="1">
      <alignment wrapText="1"/>
    </xf>
    <xf numFmtId="4" fontId="4" fillId="8" borderId="26" xfId="0" applyNumberFormat="1" applyFont="1" applyFill="1" applyBorder="1" applyAlignment="1">
      <alignment horizontal="left" vertical="center" wrapText="1"/>
    </xf>
    <xf numFmtId="4" fontId="4" fillId="8" borderId="26" xfId="0" applyNumberFormat="1" applyFont="1" applyFill="1" applyBorder="1" applyAlignment="1">
      <alignment wrapText="1"/>
    </xf>
    <xf numFmtId="4" fontId="37" fillId="8" borderId="26" xfId="0" applyNumberFormat="1" applyFont="1" applyFill="1" applyBorder="1" applyAlignment="1">
      <alignment wrapText="1"/>
    </xf>
    <xf numFmtId="4" fontId="37" fillId="8" borderId="26" xfId="0" applyNumberFormat="1" applyFont="1" applyFill="1" applyBorder="1"/>
    <xf numFmtId="4" fontId="39" fillId="8" borderId="26" xfId="0" applyNumberFormat="1" applyFont="1" applyFill="1" applyBorder="1" applyAlignment="1">
      <alignment wrapText="1"/>
    </xf>
    <xf numFmtId="0" fontId="39" fillId="8" borderId="26" xfId="0" applyFont="1" applyFill="1" applyBorder="1" applyAlignment="1">
      <alignment wrapText="1"/>
    </xf>
    <xf numFmtId="49" fontId="37" fillId="8" borderId="26" xfId="0" applyNumberFormat="1" applyFont="1" applyFill="1" applyBorder="1" applyAlignment="1">
      <alignment horizontal="center" wrapText="1"/>
    </xf>
    <xf numFmtId="2" fontId="37" fillId="8" borderId="26" xfId="0" applyNumberFormat="1" applyFont="1" applyFill="1" applyBorder="1" applyAlignment="1">
      <alignment wrapText="1"/>
    </xf>
    <xf numFmtId="2" fontId="37" fillId="8" borderId="26" xfId="0" applyNumberFormat="1" applyFont="1" applyFill="1" applyBorder="1"/>
    <xf numFmtId="2" fontId="4" fillId="8" borderId="26" xfId="0" applyNumberFormat="1" applyFont="1" applyFill="1" applyBorder="1"/>
    <xf numFmtId="0" fontId="38" fillId="8" borderId="59" xfId="0" applyFont="1" applyFill="1" applyBorder="1" applyAlignment="1">
      <alignment wrapText="1"/>
    </xf>
    <xf numFmtId="0" fontId="1" fillId="8" borderId="59" xfId="0" applyFont="1" applyFill="1" applyBorder="1" applyAlignment="1">
      <alignment wrapText="1"/>
    </xf>
    <xf numFmtId="4" fontId="1" fillId="8" borderId="24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4" fontId="1" fillId="8" borderId="25" xfId="0" applyNumberFormat="1" applyFont="1" applyFill="1" applyBorder="1" applyAlignment="1">
      <alignment horizontal="right" vertical="top"/>
    </xf>
    <xf numFmtId="4" fontId="1" fillId="8" borderId="63" xfId="0" applyNumberFormat="1" applyFont="1" applyFill="1" applyBorder="1" applyAlignment="1">
      <alignment horizontal="right" vertical="top"/>
    </xf>
    <xf numFmtId="4" fontId="1" fillId="8" borderId="64" xfId="0" applyNumberFormat="1" applyFont="1" applyFill="1" applyBorder="1" applyAlignment="1">
      <alignment horizontal="right" vertical="top"/>
    </xf>
    <xf numFmtId="4" fontId="1" fillId="8" borderId="65" xfId="0" applyNumberFormat="1" applyFont="1" applyFill="1" applyBorder="1" applyAlignment="1">
      <alignment horizontal="right" vertical="top"/>
    </xf>
    <xf numFmtId="0" fontId="1" fillId="8" borderId="25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wrapText="1"/>
    </xf>
    <xf numFmtId="0" fontId="11" fillId="0" borderId="8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8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5" workbookViewId="0">
      <selection activeCell="D29" sqref="D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87" t="s">
        <v>0</v>
      </c>
      <c r="B1" s="38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87" t="s">
        <v>335</v>
      </c>
      <c r="I2" s="382"/>
      <c r="J2" s="38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87" t="s">
        <v>336</v>
      </c>
      <c r="I3" s="382"/>
      <c r="J3" s="38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332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334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333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88" t="s">
        <v>2</v>
      </c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88" t="s">
        <v>3</v>
      </c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89" t="s">
        <v>337</v>
      </c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90"/>
      <c r="B23" s="383" t="s">
        <v>4</v>
      </c>
      <c r="C23" s="384"/>
      <c r="D23" s="393" t="s">
        <v>5</v>
      </c>
      <c r="E23" s="394"/>
      <c r="F23" s="394"/>
      <c r="G23" s="394"/>
      <c r="H23" s="394"/>
      <c r="I23" s="394"/>
      <c r="J23" s="395"/>
      <c r="K23" s="383" t="s">
        <v>6</v>
      </c>
      <c r="L23" s="384"/>
      <c r="M23" s="383" t="s">
        <v>7</v>
      </c>
      <c r="N23" s="38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91"/>
      <c r="B24" s="385"/>
      <c r="C24" s="386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96" t="s">
        <v>13</v>
      </c>
      <c r="J24" s="386"/>
      <c r="K24" s="385"/>
      <c r="L24" s="386"/>
      <c r="M24" s="385"/>
      <c r="N24" s="38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92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31</v>
      </c>
      <c r="B27" s="33">
        <f>C27/N27</f>
        <v>0.89969837061220459</v>
      </c>
      <c r="C27" s="34">
        <f>'Кошторис  витрат'!G179</f>
        <v>606008.32000000007</v>
      </c>
      <c r="D27" s="35">
        <v>0</v>
      </c>
      <c r="E27" s="36">
        <v>0</v>
      </c>
      <c r="F27" s="36">
        <v>0</v>
      </c>
      <c r="G27" s="36">
        <v>0</v>
      </c>
      <c r="H27" s="36">
        <v>67560</v>
      </c>
      <c r="I27" s="37">
        <f>J27/N27</f>
        <v>0.10030162938779542</v>
      </c>
      <c r="J27" s="34">
        <f>D27+E27+F27+G27+H27</f>
        <v>67560</v>
      </c>
      <c r="K27" s="33">
        <f>L27/N27</f>
        <v>0</v>
      </c>
      <c r="L27" s="34">
        <f>'Кошторис  витрат'!S179</f>
        <v>0</v>
      </c>
      <c r="M27" s="38">
        <v>1</v>
      </c>
      <c r="N27" s="39">
        <f>C27+J27+L27</f>
        <v>673568.32000000007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32</v>
      </c>
      <c r="B28" s="41">
        <f>C28/N28</f>
        <v>0.89963954016726866</v>
      </c>
      <c r="C28" s="42">
        <f>'Кошторис  витрат'!J179</f>
        <v>605613.48</v>
      </c>
      <c r="D28" s="43">
        <v>0</v>
      </c>
      <c r="E28" s="44">
        <v>0</v>
      </c>
      <c r="F28" s="44">
        <v>0</v>
      </c>
      <c r="G28" s="44">
        <v>0</v>
      </c>
      <c r="H28" s="44">
        <f>'Кошторис  витрат'!P179</f>
        <v>67560</v>
      </c>
      <c r="I28" s="45">
        <f>J28/N28</f>
        <v>0.10036045983273138</v>
      </c>
      <c r="J28" s="42">
        <f>D28+E28+F28+G28+H28</f>
        <v>67560</v>
      </c>
      <c r="K28" s="41">
        <f>L28/N28</f>
        <v>0</v>
      </c>
      <c r="L28" s="42">
        <f>'Кошторис  витрат'!V179</f>
        <v>0</v>
      </c>
      <c r="M28" s="46">
        <v>1</v>
      </c>
      <c r="N28" s="47">
        <f>C28+J28+L28</f>
        <v>673173.48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33</v>
      </c>
      <c r="B29" s="49">
        <f>C29/N28</f>
        <v>0.72018086630507194</v>
      </c>
      <c r="C29" s="50">
        <v>484806.66</v>
      </c>
      <c r="D29" s="51">
        <v>0</v>
      </c>
      <c r="E29" s="52">
        <v>0</v>
      </c>
      <c r="F29" s="52">
        <v>0</v>
      </c>
      <c r="G29" s="52">
        <v>0</v>
      </c>
      <c r="H29" s="52">
        <f>H28</f>
        <v>67560</v>
      </c>
      <c r="I29" s="53">
        <f>J29/N28</f>
        <v>0.10036045983273138</v>
      </c>
      <c r="J29" s="50">
        <v>67560</v>
      </c>
      <c r="K29" s="49">
        <f>L29/N28</f>
        <v>0</v>
      </c>
      <c r="L29" s="50">
        <v>0</v>
      </c>
      <c r="M29" s="54">
        <f>(N29*M28)/N28</f>
        <v>0.82054132613780317</v>
      </c>
      <c r="N29" s="55">
        <f>C29+J29+L29</f>
        <v>552366.65999999992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34</v>
      </c>
      <c r="B30" s="57">
        <f t="shared" ref="B30:N30" si="0">B28-B29</f>
        <v>0.17945867386219672</v>
      </c>
      <c r="C30" s="58" t="s">
        <v>457</v>
      </c>
      <c r="D30" s="59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1">
        <f t="shared" si="0"/>
        <v>0</v>
      </c>
      <c r="J30" s="58">
        <f t="shared" si="0"/>
        <v>0</v>
      </c>
      <c r="K30" s="62">
        <f t="shared" si="0"/>
        <v>0</v>
      </c>
      <c r="L30" s="58">
        <f t="shared" si="0"/>
        <v>0</v>
      </c>
      <c r="M30" s="63">
        <f t="shared" si="0"/>
        <v>0.17945867386219683</v>
      </c>
      <c r="N30" s="64">
        <f t="shared" si="0"/>
        <v>120806.82000000007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35</v>
      </c>
      <c r="C32" s="397" t="s">
        <v>458</v>
      </c>
      <c r="D32" s="398"/>
      <c r="E32" s="398"/>
      <c r="F32" s="65"/>
      <c r="G32" s="66"/>
      <c r="H32" s="66"/>
      <c r="I32" s="67"/>
      <c r="J32" s="397" t="s">
        <v>459</v>
      </c>
      <c r="K32" s="398"/>
      <c r="L32" s="398"/>
      <c r="M32" s="398"/>
      <c r="N32" s="39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36</v>
      </c>
      <c r="E33" s="5"/>
      <c r="F33" s="69"/>
      <c r="G33" s="381" t="s">
        <v>37</v>
      </c>
      <c r="H33" s="382"/>
      <c r="I33" s="13"/>
      <c r="J33" s="381" t="s">
        <v>38</v>
      </c>
      <c r="K33" s="382"/>
      <c r="L33" s="382"/>
      <c r="M33" s="382"/>
      <c r="N33" s="38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1"/>
  <sheetViews>
    <sheetView tabSelected="1" topLeftCell="A10" zoomScale="75" zoomScaleNormal="75" workbookViewId="0">
      <selection activeCell="C32" sqref="C32"/>
    </sheetView>
  </sheetViews>
  <sheetFormatPr defaultColWidth="14.42578125" defaultRowHeight="15" customHeight="1" outlineLevelCol="1" x14ac:dyDescent="0.25"/>
  <cols>
    <col min="1" max="1" width="10.7109375" customWidth="1"/>
    <col min="2" max="2" width="6.7109375" customWidth="1"/>
    <col min="3" max="3" width="37.28515625" customWidth="1"/>
    <col min="4" max="4" width="10.42578125" customWidth="1"/>
    <col min="5" max="5" width="10.28515625" customWidth="1"/>
    <col min="6" max="6" width="11.28515625" customWidth="1"/>
    <col min="7" max="7" width="12.5703125" customWidth="1"/>
    <col min="8" max="8" width="10" customWidth="1"/>
    <col min="9" max="9" width="11.140625" customWidth="1"/>
    <col min="10" max="10" width="13.85546875" customWidth="1"/>
    <col min="11" max="11" width="7" customWidth="1" outlineLevel="1"/>
    <col min="12" max="12" width="9.5703125" customWidth="1" outlineLevel="1"/>
    <col min="13" max="13" width="13.28515625" customWidth="1" outlineLevel="1"/>
    <col min="14" max="14" width="7.42578125" customWidth="1" outlineLevel="1"/>
    <col min="15" max="15" width="10" customWidth="1" outlineLevel="1"/>
    <col min="16" max="16" width="12.7109375" customWidth="1" outlineLevel="1"/>
    <col min="17" max="17" width="6.42578125" customWidth="1" outlineLevel="1"/>
    <col min="18" max="18" width="9" customWidth="1" outlineLevel="1"/>
    <col min="19" max="19" width="10.42578125" customWidth="1" outlineLevel="1"/>
    <col min="20" max="20" width="8" customWidth="1" outlineLevel="1"/>
    <col min="21" max="21" width="7.7109375" customWidth="1" outlineLevel="1"/>
    <col min="22" max="22" width="8.28515625" customWidth="1" outlineLevel="1"/>
    <col min="23" max="23" width="12.42578125" customWidth="1"/>
    <col min="24" max="24" width="12.85546875" customWidth="1"/>
    <col min="25" max="25" width="11" customWidth="1"/>
    <col min="26" max="26" width="14.28515625" customWidth="1"/>
    <col min="27" max="27" width="22" customWidth="1"/>
    <col min="28" max="28" width="14" customWidth="1"/>
    <col min="29" max="33" width="5.140625" customWidth="1"/>
  </cols>
  <sheetData>
    <row r="1" spans="1:33" ht="18" customHeight="1" x14ac:dyDescent="0.25">
      <c r="A1" s="400" t="s">
        <v>39</v>
      </c>
      <c r="B1" s="382"/>
      <c r="C1" s="382"/>
      <c r="D1" s="382"/>
      <c r="E1" s="38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КЗ КОР "Вишгородський історико-культурний заповідник"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Вишгород стародавній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 02.06. 2025 р.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 р.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8.75" customHeight="1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31.5" customHeight="1" x14ac:dyDescent="0.25">
      <c r="A7" s="401" t="s">
        <v>40</v>
      </c>
      <c r="B7" s="403" t="s">
        <v>41</v>
      </c>
      <c r="C7" s="406" t="s">
        <v>42</v>
      </c>
      <c r="D7" s="406" t="s">
        <v>43</v>
      </c>
      <c r="E7" s="399" t="s">
        <v>44</v>
      </c>
      <c r="F7" s="394"/>
      <c r="G7" s="394"/>
      <c r="H7" s="394"/>
      <c r="I7" s="394"/>
      <c r="J7" s="395"/>
      <c r="K7" s="399" t="s">
        <v>45</v>
      </c>
      <c r="L7" s="394"/>
      <c r="M7" s="394"/>
      <c r="N7" s="394"/>
      <c r="O7" s="394"/>
      <c r="P7" s="395"/>
      <c r="Q7" s="399" t="s">
        <v>46</v>
      </c>
      <c r="R7" s="394"/>
      <c r="S7" s="394"/>
      <c r="T7" s="394"/>
      <c r="U7" s="394"/>
      <c r="V7" s="395"/>
      <c r="W7" s="417" t="s">
        <v>47</v>
      </c>
      <c r="X7" s="394"/>
      <c r="Y7" s="394"/>
      <c r="Z7" s="395"/>
      <c r="AA7" s="418" t="s">
        <v>48</v>
      </c>
      <c r="AB7" s="1"/>
      <c r="AC7" s="1"/>
      <c r="AD7" s="1"/>
      <c r="AE7" s="1"/>
      <c r="AF7" s="1"/>
      <c r="AG7" s="1"/>
    </row>
    <row r="8" spans="1:33" ht="38.25" customHeight="1" x14ac:dyDescent="0.25">
      <c r="A8" s="391"/>
      <c r="B8" s="404"/>
      <c r="C8" s="407"/>
      <c r="D8" s="407"/>
      <c r="E8" s="415" t="s">
        <v>49</v>
      </c>
      <c r="F8" s="394"/>
      <c r="G8" s="395"/>
      <c r="H8" s="415" t="s">
        <v>50</v>
      </c>
      <c r="I8" s="394"/>
      <c r="J8" s="395"/>
      <c r="K8" s="415" t="s">
        <v>49</v>
      </c>
      <c r="L8" s="394"/>
      <c r="M8" s="395"/>
      <c r="N8" s="415" t="s">
        <v>50</v>
      </c>
      <c r="O8" s="394"/>
      <c r="P8" s="395"/>
      <c r="Q8" s="415" t="s">
        <v>49</v>
      </c>
      <c r="R8" s="394"/>
      <c r="S8" s="395"/>
      <c r="T8" s="415" t="s">
        <v>50</v>
      </c>
      <c r="U8" s="394"/>
      <c r="V8" s="395"/>
      <c r="W8" s="418" t="s">
        <v>51</v>
      </c>
      <c r="X8" s="418" t="s">
        <v>52</v>
      </c>
      <c r="Y8" s="417" t="s">
        <v>53</v>
      </c>
      <c r="Z8" s="395"/>
      <c r="AA8" s="391"/>
      <c r="AB8" s="1"/>
      <c r="AC8" s="1"/>
      <c r="AD8" s="1"/>
      <c r="AE8" s="1"/>
      <c r="AF8" s="1"/>
      <c r="AG8" s="1"/>
    </row>
    <row r="9" spans="1:33" ht="83.25" customHeight="1" x14ac:dyDescent="0.25">
      <c r="A9" s="402"/>
      <c r="B9" s="405"/>
      <c r="C9" s="408"/>
      <c r="D9" s="408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465</v>
      </c>
      <c r="L9" s="85" t="s">
        <v>58</v>
      </c>
      <c r="M9" s="86" t="s">
        <v>59</v>
      </c>
      <c r="N9" s="84" t="s">
        <v>465</v>
      </c>
      <c r="O9" s="85" t="s">
        <v>58</v>
      </c>
      <c r="P9" s="86" t="s">
        <v>60</v>
      </c>
      <c r="Q9" s="84" t="s">
        <v>465</v>
      </c>
      <c r="R9" s="85" t="s">
        <v>58</v>
      </c>
      <c r="S9" s="86" t="s">
        <v>61</v>
      </c>
      <c r="T9" s="84" t="s">
        <v>465</v>
      </c>
      <c r="U9" s="85" t="s">
        <v>464</v>
      </c>
      <c r="V9" s="86" t="s">
        <v>62</v>
      </c>
      <c r="W9" s="392"/>
      <c r="X9" s="392"/>
      <c r="Y9" s="87" t="s">
        <v>63</v>
      </c>
      <c r="Z9" s="88" t="s">
        <v>14</v>
      </c>
      <c r="AA9" s="392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48" customHeight="1" x14ac:dyDescent="0.25">
      <c r="A13" s="108" t="s">
        <v>68</v>
      </c>
      <c r="B13" s="109" t="s">
        <v>69</v>
      </c>
      <c r="C13" s="110" t="s">
        <v>70</v>
      </c>
      <c r="D13" s="111"/>
      <c r="E13" s="112">
        <f>SUM(E14:E17)</f>
        <v>16</v>
      </c>
      <c r="F13" s="113"/>
      <c r="G13" s="114">
        <f>SUM(G14:G17)</f>
        <v>65506</v>
      </c>
      <c r="H13" s="112">
        <f>SUM(H14:H17)</f>
        <v>16</v>
      </c>
      <c r="I13" s="113"/>
      <c r="J13" s="114">
        <f>SUM(J14:J17)</f>
        <v>65182.369999999995</v>
      </c>
      <c r="K13" s="112">
        <f>SUM(K14:K17)</f>
        <v>0</v>
      </c>
      <c r="L13" s="113"/>
      <c r="M13" s="114">
        <f>SUM(M14:M17)</f>
        <v>0</v>
      </c>
      <c r="N13" s="112">
        <f>SUM(N14:N17)</f>
        <v>0</v>
      </c>
      <c r="O13" s="113"/>
      <c r="P13" s="114">
        <f>SUM(P14:P17)</f>
        <v>0</v>
      </c>
      <c r="Q13" s="112">
        <f>SUM(Q14:Q17)</f>
        <v>0</v>
      </c>
      <c r="R13" s="113"/>
      <c r="S13" s="114">
        <f>SUM(S14:S17)</f>
        <v>0</v>
      </c>
      <c r="T13" s="112">
        <f>SUM(T14:T17)</f>
        <v>0</v>
      </c>
      <c r="U13" s="113"/>
      <c r="V13" s="114">
        <f>SUM(V14:V17)</f>
        <v>0</v>
      </c>
      <c r="W13" s="114">
        <f>SUM(W14:W17)</f>
        <v>65506</v>
      </c>
      <c r="X13" s="114">
        <f>SUM(X14:X17)</f>
        <v>65182.369999999995</v>
      </c>
      <c r="Y13" s="115">
        <f t="shared" ref="Y13:Y34" si="0">W13-X13</f>
        <v>323.63000000000466</v>
      </c>
      <c r="Z13" s="116">
        <f t="shared" ref="Z13:Z34" si="1">Y13/W13</f>
        <v>4.9404634689952775E-3</v>
      </c>
      <c r="AA13" s="117"/>
      <c r="AB13" s="118"/>
      <c r="AC13" s="118"/>
      <c r="AD13" s="118"/>
      <c r="AE13" s="118"/>
      <c r="AF13" s="118"/>
      <c r="AG13" s="118"/>
    </row>
    <row r="14" spans="1:33" ht="53.25" customHeight="1" x14ac:dyDescent="0.25">
      <c r="A14" s="119" t="s">
        <v>71</v>
      </c>
      <c r="B14" s="120" t="s">
        <v>72</v>
      </c>
      <c r="C14" s="121" t="s">
        <v>338</v>
      </c>
      <c r="D14" s="122" t="s">
        <v>74</v>
      </c>
      <c r="E14" s="123">
        <v>5</v>
      </c>
      <c r="F14" s="124">
        <v>5128</v>
      </c>
      <c r="G14" s="125">
        <f>E14*F14</f>
        <v>25640</v>
      </c>
      <c r="H14" s="374">
        <v>5</v>
      </c>
      <c r="I14" s="375">
        <v>5538.24</v>
      </c>
      <c r="J14" s="376">
        <f>H14*I14</f>
        <v>27691.199999999997</v>
      </c>
      <c r="K14" s="123"/>
      <c r="L14" s="124"/>
      <c r="M14" s="125">
        <f>K14*L14</f>
        <v>0</v>
      </c>
      <c r="N14" s="123"/>
      <c r="O14" s="124"/>
      <c r="P14" s="125">
        <f>N14*O14</f>
        <v>0</v>
      </c>
      <c r="Q14" s="123"/>
      <c r="R14" s="124"/>
      <c r="S14" s="125">
        <f>Q14*R14</f>
        <v>0</v>
      </c>
      <c r="T14" s="123"/>
      <c r="U14" s="124"/>
      <c r="V14" s="125">
        <f>T14*U14</f>
        <v>0</v>
      </c>
      <c r="W14" s="126">
        <f>G14+M14+S14</f>
        <v>25640</v>
      </c>
      <c r="X14" s="127">
        <f>J14+P14+V14</f>
        <v>27691.199999999997</v>
      </c>
      <c r="Y14" s="127">
        <f t="shared" si="0"/>
        <v>-2051.1999999999971</v>
      </c>
      <c r="Z14" s="128">
        <f t="shared" si="1"/>
        <v>-7.9999999999999891E-2</v>
      </c>
      <c r="AA14" s="129"/>
      <c r="AB14" s="130"/>
      <c r="AC14" s="131"/>
      <c r="AD14" s="131"/>
      <c r="AE14" s="131"/>
      <c r="AF14" s="131"/>
      <c r="AG14" s="131"/>
    </row>
    <row r="15" spans="1:33" ht="63" customHeight="1" x14ac:dyDescent="0.25">
      <c r="A15" s="119" t="s">
        <v>71</v>
      </c>
      <c r="B15" s="120" t="s">
        <v>75</v>
      </c>
      <c r="C15" s="354" t="s">
        <v>405</v>
      </c>
      <c r="D15" s="122" t="s">
        <v>74</v>
      </c>
      <c r="E15" s="123">
        <v>5</v>
      </c>
      <c r="F15" s="124">
        <v>4615</v>
      </c>
      <c r="G15" s="125">
        <f>E15*F15</f>
        <v>23075</v>
      </c>
      <c r="H15" s="374">
        <v>5</v>
      </c>
      <c r="I15" s="375">
        <v>4942.2340000000004</v>
      </c>
      <c r="J15" s="376">
        <f>H15*I15</f>
        <v>24711.170000000002</v>
      </c>
      <c r="K15" s="123"/>
      <c r="L15" s="124"/>
      <c r="M15" s="125">
        <f>K15*L15</f>
        <v>0</v>
      </c>
      <c r="N15" s="123"/>
      <c r="O15" s="124"/>
      <c r="P15" s="125">
        <f>N15*O15</f>
        <v>0</v>
      </c>
      <c r="Q15" s="123"/>
      <c r="R15" s="124"/>
      <c r="S15" s="125">
        <f>Q15*R15</f>
        <v>0</v>
      </c>
      <c r="T15" s="123"/>
      <c r="U15" s="124"/>
      <c r="V15" s="125">
        <f>T15*U15</f>
        <v>0</v>
      </c>
      <c r="W15" s="126">
        <f>G15+M15+S15</f>
        <v>23075</v>
      </c>
      <c r="X15" s="127">
        <f>J15+P15+V15</f>
        <v>24711.170000000002</v>
      </c>
      <c r="Y15" s="127">
        <f t="shared" si="0"/>
        <v>-1636.1700000000019</v>
      </c>
      <c r="Z15" s="128">
        <f t="shared" si="1"/>
        <v>-7.0906608884073755E-2</v>
      </c>
      <c r="AA15" s="129"/>
      <c r="AB15" s="131"/>
      <c r="AC15" s="131"/>
      <c r="AD15" s="131"/>
      <c r="AE15" s="131"/>
      <c r="AF15" s="131"/>
      <c r="AG15" s="131"/>
    </row>
    <row r="16" spans="1:33" s="348" customFormat="1" ht="60.75" customHeight="1" x14ac:dyDescent="0.25">
      <c r="A16" s="132" t="s">
        <v>71</v>
      </c>
      <c r="B16" s="133" t="s">
        <v>76</v>
      </c>
      <c r="C16" s="121" t="s">
        <v>339</v>
      </c>
      <c r="D16" s="134" t="s">
        <v>74</v>
      </c>
      <c r="E16" s="135">
        <v>3</v>
      </c>
      <c r="F16" s="136">
        <v>2923</v>
      </c>
      <c r="G16" s="137">
        <f>E16*F16</f>
        <v>8769</v>
      </c>
      <c r="H16" s="377">
        <v>3</v>
      </c>
      <c r="I16" s="378">
        <v>2923</v>
      </c>
      <c r="J16" s="379">
        <f>H16*I16</f>
        <v>8769</v>
      </c>
      <c r="K16" s="135"/>
      <c r="L16" s="136"/>
      <c r="M16" s="137"/>
      <c r="N16" s="135"/>
      <c r="O16" s="136"/>
      <c r="P16" s="137"/>
      <c r="Q16" s="135"/>
      <c r="R16" s="124"/>
      <c r="S16" s="137"/>
      <c r="T16" s="135"/>
      <c r="U16" s="124"/>
      <c r="V16" s="137"/>
      <c r="W16" s="138">
        <f>G16+M15+S16</f>
        <v>8769</v>
      </c>
      <c r="X16" s="127">
        <f>J16+P16+V16</f>
        <v>8769</v>
      </c>
      <c r="Y16" s="127">
        <f>W16-X16</f>
        <v>0</v>
      </c>
      <c r="Z16" s="128">
        <f>Y16/W16</f>
        <v>0</v>
      </c>
      <c r="AA16" s="139"/>
      <c r="AB16" s="131"/>
      <c r="AC16" s="131"/>
      <c r="AD16" s="131"/>
      <c r="AE16" s="131"/>
      <c r="AF16" s="131"/>
      <c r="AG16" s="131"/>
    </row>
    <row r="17" spans="1:33" ht="48.75" customHeight="1" x14ac:dyDescent="0.25">
      <c r="A17" s="132" t="s">
        <v>71</v>
      </c>
      <c r="B17" s="133" t="s">
        <v>340</v>
      </c>
      <c r="C17" s="121" t="s">
        <v>341</v>
      </c>
      <c r="D17" s="134" t="s">
        <v>74</v>
      </c>
      <c r="E17" s="135">
        <v>3</v>
      </c>
      <c r="F17" s="136">
        <v>2674</v>
      </c>
      <c r="G17" s="137">
        <f>E17*F17</f>
        <v>8022</v>
      </c>
      <c r="H17" s="377">
        <v>3</v>
      </c>
      <c r="I17" s="378">
        <v>1337</v>
      </c>
      <c r="J17" s="379">
        <f>H17*I17</f>
        <v>4011</v>
      </c>
      <c r="K17" s="135"/>
      <c r="L17" s="136"/>
      <c r="M17" s="137">
        <f>K17*L17</f>
        <v>0</v>
      </c>
      <c r="N17" s="135"/>
      <c r="O17" s="136"/>
      <c r="P17" s="137">
        <f>N17*O17</f>
        <v>0</v>
      </c>
      <c r="Q17" s="135"/>
      <c r="R17" s="124"/>
      <c r="S17" s="137">
        <f>Q17*R17</f>
        <v>0</v>
      </c>
      <c r="T17" s="135"/>
      <c r="U17" s="124"/>
      <c r="V17" s="137">
        <f>T17*U17</f>
        <v>0</v>
      </c>
      <c r="W17" s="138">
        <f>G17+M17+S17</f>
        <v>8022</v>
      </c>
      <c r="X17" s="127">
        <f>J17+P17+V17</f>
        <v>4011</v>
      </c>
      <c r="Y17" s="127">
        <f t="shared" si="0"/>
        <v>4011</v>
      </c>
      <c r="Z17" s="128">
        <f t="shared" si="1"/>
        <v>0.5</v>
      </c>
      <c r="AA17" s="139"/>
      <c r="AB17" s="131"/>
      <c r="AC17" s="131"/>
      <c r="AD17" s="131"/>
      <c r="AE17" s="131"/>
      <c r="AF17" s="131"/>
      <c r="AG17" s="131"/>
    </row>
    <row r="18" spans="1:33" ht="30" customHeight="1" x14ac:dyDescent="0.25">
      <c r="A18" s="108" t="s">
        <v>68</v>
      </c>
      <c r="B18" s="109" t="s">
        <v>77</v>
      </c>
      <c r="C18" s="140" t="s">
        <v>78</v>
      </c>
      <c r="D18" s="141"/>
      <c r="E18" s="142">
        <f>SUM(E19:E21)</f>
        <v>0</v>
      </c>
      <c r="F18" s="143"/>
      <c r="G18" s="144">
        <f>SUM(G19:G21)</f>
        <v>0</v>
      </c>
      <c r="H18" s="142">
        <f>SUM(H19:H21)</f>
        <v>0</v>
      </c>
      <c r="I18" s="143"/>
      <c r="J18" s="144">
        <f>SUM(J19:J21)</f>
        <v>0</v>
      </c>
      <c r="K18" s="142">
        <f>SUM(K19:K21)</f>
        <v>0</v>
      </c>
      <c r="L18" s="143"/>
      <c r="M18" s="144">
        <f>SUM(M19:M21)</f>
        <v>0</v>
      </c>
      <c r="N18" s="142">
        <f>SUM(N19:N21)</f>
        <v>0</v>
      </c>
      <c r="O18" s="143"/>
      <c r="P18" s="144">
        <f>SUM(P19:P21)</f>
        <v>0</v>
      </c>
      <c r="Q18" s="142">
        <f>SUM(Q19:Q21)</f>
        <v>0</v>
      </c>
      <c r="R18" s="143"/>
      <c r="S18" s="144">
        <f>SUM(S19:S21)</f>
        <v>0</v>
      </c>
      <c r="T18" s="142">
        <f>SUM(T19:T21)</f>
        <v>0</v>
      </c>
      <c r="U18" s="143"/>
      <c r="V18" s="144">
        <f>SUM(V19:V21)</f>
        <v>0</v>
      </c>
      <c r="W18" s="144">
        <f>SUM(W19:W21)</f>
        <v>0</v>
      </c>
      <c r="X18" s="145">
        <f>SUM(X19:X21)</f>
        <v>0</v>
      </c>
      <c r="Y18" s="145">
        <f t="shared" si="0"/>
        <v>0</v>
      </c>
      <c r="Z18" s="145" t="e">
        <f t="shared" si="1"/>
        <v>#DIV/0!</v>
      </c>
      <c r="AA18" s="146"/>
      <c r="AB18" s="118"/>
      <c r="AC18" s="118"/>
      <c r="AD18" s="118"/>
      <c r="AE18" s="118"/>
      <c r="AF18" s="118"/>
      <c r="AG18" s="118"/>
    </row>
    <row r="19" spans="1:33" ht="30" customHeight="1" x14ac:dyDescent="0.25">
      <c r="A19" s="119" t="s">
        <v>71</v>
      </c>
      <c r="B19" s="120" t="s">
        <v>79</v>
      </c>
      <c r="C19" s="121" t="s">
        <v>73</v>
      </c>
      <c r="D19" s="122" t="s">
        <v>74</v>
      </c>
      <c r="E19" s="123"/>
      <c r="F19" s="124"/>
      <c r="G19" s="125">
        <f>E19*F19</f>
        <v>0</v>
      </c>
      <c r="H19" s="123"/>
      <c r="I19" s="124"/>
      <c r="J19" s="125">
        <f>H19*I19</f>
        <v>0</v>
      </c>
      <c r="K19" s="123"/>
      <c r="L19" s="124"/>
      <c r="M19" s="125">
        <f>K19*L19</f>
        <v>0</v>
      </c>
      <c r="N19" s="123"/>
      <c r="O19" s="124"/>
      <c r="P19" s="125">
        <f>N19*O19</f>
        <v>0</v>
      </c>
      <c r="Q19" s="123"/>
      <c r="R19" s="124"/>
      <c r="S19" s="125">
        <f>Q19*R19</f>
        <v>0</v>
      </c>
      <c r="T19" s="123"/>
      <c r="U19" s="124"/>
      <c r="V19" s="125">
        <f>T19*U19</f>
        <v>0</v>
      </c>
      <c r="W19" s="126">
        <f>G19+M19+S19</f>
        <v>0</v>
      </c>
      <c r="X19" s="127">
        <f>J19+P19+V19</f>
        <v>0</v>
      </c>
      <c r="Y19" s="127">
        <f t="shared" si="0"/>
        <v>0</v>
      </c>
      <c r="Z19" s="128" t="e">
        <f t="shared" si="1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19" t="s">
        <v>71</v>
      </c>
      <c r="B20" s="120" t="s">
        <v>80</v>
      </c>
      <c r="C20" s="121" t="s">
        <v>73</v>
      </c>
      <c r="D20" s="122" t="s">
        <v>74</v>
      </c>
      <c r="E20" s="123"/>
      <c r="F20" s="124"/>
      <c r="G20" s="125">
        <f>E20*F20</f>
        <v>0</v>
      </c>
      <c r="H20" s="123"/>
      <c r="I20" s="124"/>
      <c r="J20" s="125">
        <f>H20*I20</f>
        <v>0</v>
      </c>
      <c r="K20" s="123"/>
      <c r="L20" s="124"/>
      <c r="M20" s="125">
        <f>K20*L20</f>
        <v>0</v>
      </c>
      <c r="N20" s="123"/>
      <c r="O20" s="124"/>
      <c r="P20" s="125">
        <f>N20*O20</f>
        <v>0</v>
      </c>
      <c r="Q20" s="123"/>
      <c r="R20" s="124"/>
      <c r="S20" s="125">
        <f>Q20*R20</f>
        <v>0</v>
      </c>
      <c r="T20" s="123"/>
      <c r="U20" s="124"/>
      <c r="V20" s="125">
        <f>T20*U20</f>
        <v>0</v>
      </c>
      <c r="W20" s="126">
        <f>G20+M20+S20</f>
        <v>0</v>
      </c>
      <c r="X20" s="127">
        <f>J20+P20+V20</f>
        <v>0</v>
      </c>
      <c r="Y20" s="127">
        <f t="shared" si="0"/>
        <v>0</v>
      </c>
      <c r="Z20" s="128" t="e">
        <f t="shared" si="1"/>
        <v>#DIV/0!</v>
      </c>
      <c r="AA20" s="129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47" t="s">
        <v>71</v>
      </c>
      <c r="B21" s="133" t="s">
        <v>81</v>
      </c>
      <c r="C21" s="121" t="s">
        <v>73</v>
      </c>
      <c r="D21" s="148" t="s">
        <v>74</v>
      </c>
      <c r="E21" s="149"/>
      <c r="F21" s="150"/>
      <c r="G21" s="151">
        <f>E21*F21</f>
        <v>0</v>
      </c>
      <c r="H21" s="149"/>
      <c r="I21" s="150"/>
      <c r="J21" s="151">
        <f>H21*I21</f>
        <v>0</v>
      </c>
      <c r="K21" s="149"/>
      <c r="L21" s="150"/>
      <c r="M21" s="151">
        <f>K21*L21</f>
        <v>0</v>
      </c>
      <c r="N21" s="149"/>
      <c r="O21" s="150"/>
      <c r="P21" s="151">
        <f>N21*O21</f>
        <v>0</v>
      </c>
      <c r="Q21" s="149"/>
      <c r="R21" s="150"/>
      <c r="S21" s="151">
        <f>Q21*R21</f>
        <v>0</v>
      </c>
      <c r="T21" s="149"/>
      <c r="U21" s="150"/>
      <c r="V21" s="151">
        <f>T21*U21</f>
        <v>0</v>
      </c>
      <c r="W21" s="138">
        <f>G21+M21+S21</f>
        <v>0</v>
      </c>
      <c r="X21" s="127">
        <f>J21+P21+V21</f>
        <v>0</v>
      </c>
      <c r="Y21" s="127">
        <f t="shared" si="0"/>
        <v>0</v>
      </c>
      <c r="Z21" s="128" t="e">
        <f t="shared" si="1"/>
        <v>#DIV/0!</v>
      </c>
      <c r="AA21" s="152"/>
      <c r="AB21" s="131"/>
      <c r="AC21" s="131"/>
      <c r="AD21" s="131"/>
      <c r="AE21" s="131"/>
      <c r="AF21" s="131"/>
      <c r="AG21" s="131"/>
    </row>
    <row r="22" spans="1:33" ht="30" customHeight="1" x14ac:dyDescent="0.25">
      <c r="A22" s="108" t="s">
        <v>68</v>
      </c>
      <c r="B22" s="109" t="s">
        <v>82</v>
      </c>
      <c r="C22" s="153" t="s">
        <v>83</v>
      </c>
      <c r="D22" s="141"/>
      <c r="E22" s="142">
        <f>SUM(E23:E25)</f>
        <v>0</v>
      </c>
      <c r="F22" s="143"/>
      <c r="G22" s="144">
        <f>SUM(G23:G25)</f>
        <v>0</v>
      </c>
      <c r="H22" s="142">
        <f>SUM(H23:H25)</f>
        <v>0</v>
      </c>
      <c r="I22" s="143"/>
      <c r="J22" s="144">
        <f>SUM(J23:J25)</f>
        <v>0</v>
      </c>
      <c r="K22" s="142">
        <f>SUM(K23:K25)</f>
        <v>0</v>
      </c>
      <c r="L22" s="143"/>
      <c r="M22" s="144">
        <f>SUM(M23:M25)</f>
        <v>0</v>
      </c>
      <c r="N22" s="142">
        <f>SUM(N23:N25)</f>
        <v>0</v>
      </c>
      <c r="O22" s="143"/>
      <c r="P22" s="144">
        <f>SUM(P23:P25)</f>
        <v>0</v>
      </c>
      <c r="Q22" s="142">
        <f>SUM(Q23:Q25)</f>
        <v>0</v>
      </c>
      <c r="R22" s="143"/>
      <c r="S22" s="144">
        <f>SUM(S23:S25)</f>
        <v>0</v>
      </c>
      <c r="T22" s="142">
        <f>SUM(T23:T25)</f>
        <v>0</v>
      </c>
      <c r="U22" s="143"/>
      <c r="V22" s="144">
        <f>SUM(V23:V25)</f>
        <v>0</v>
      </c>
      <c r="W22" s="144">
        <f>SUM(W23:W25)</f>
        <v>0</v>
      </c>
      <c r="X22" s="144">
        <f>SUM(X23:X25)</f>
        <v>0</v>
      </c>
      <c r="Y22" s="115">
        <f t="shared" si="0"/>
        <v>0</v>
      </c>
      <c r="Z22" s="116" t="e">
        <f t="shared" si="1"/>
        <v>#DIV/0!</v>
      </c>
      <c r="AA22" s="146"/>
      <c r="AB22" s="118"/>
      <c r="AC22" s="118"/>
      <c r="AD22" s="118"/>
      <c r="AE22" s="118"/>
      <c r="AF22" s="118"/>
      <c r="AG22" s="118"/>
    </row>
    <row r="23" spans="1:33" ht="30" customHeight="1" x14ac:dyDescent="0.25">
      <c r="A23" s="119" t="s">
        <v>71</v>
      </c>
      <c r="B23" s="120" t="s">
        <v>84</v>
      </c>
      <c r="C23" s="121" t="s">
        <v>85</v>
      </c>
      <c r="D23" s="122" t="s">
        <v>74</v>
      </c>
      <c r="E23" s="123"/>
      <c r="F23" s="124"/>
      <c r="G23" s="125">
        <f>E23*F23</f>
        <v>0</v>
      </c>
      <c r="H23" s="123"/>
      <c r="I23" s="124"/>
      <c r="J23" s="125">
        <f>H23*I23</f>
        <v>0</v>
      </c>
      <c r="K23" s="123"/>
      <c r="L23" s="124"/>
      <c r="M23" s="125">
        <f>K23*L23</f>
        <v>0</v>
      </c>
      <c r="N23" s="123"/>
      <c r="O23" s="124"/>
      <c r="P23" s="125">
        <f>N23*O23</f>
        <v>0</v>
      </c>
      <c r="Q23" s="123"/>
      <c r="R23" s="124"/>
      <c r="S23" s="125">
        <f>Q23*R23</f>
        <v>0</v>
      </c>
      <c r="T23" s="123"/>
      <c r="U23" s="124"/>
      <c r="V23" s="125">
        <f>T23*U23</f>
        <v>0</v>
      </c>
      <c r="W23" s="126">
        <f>G23+M23+S23</f>
        <v>0</v>
      </c>
      <c r="X23" s="127">
        <f>J23+P23+V23</f>
        <v>0</v>
      </c>
      <c r="Y23" s="127">
        <f t="shared" si="0"/>
        <v>0</v>
      </c>
      <c r="Z23" s="128" t="e">
        <f t="shared" si="1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19" t="s">
        <v>71</v>
      </c>
      <c r="B24" s="120" t="s">
        <v>86</v>
      </c>
      <c r="C24" s="121" t="s">
        <v>85</v>
      </c>
      <c r="D24" s="122" t="s">
        <v>74</v>
      </c>
      <c r="E24" s="123"/>
      <c r="F24" s="124"/>
      <c r="G24" s="125">
        <f>E24*F24</f>
        <v>0</v>
      </c>
      <c r="H24" s="123"/>
      <c r="I24" s="124"/>
      <c r="J24" s="125">
        <f>H24*I24</f>
        <v>0</v>
      </c>
      <c r="K24" s="123"/>
      <c r="L24" s="124"/>
      <c r="M24" s="125">
        <f>K24*L24</f>
        <v>0</v>
      </c>
      <c r="N24" s="123"/>
      <c r="O24" s="124"/>
      <c r="P24" s="125">
        <f>N24*O24</f>
        <v>0</v>
      </c>
      <c r="Q24" s="123"/>
      <c r="R24" s="124"/>
      <c r="S24" s="125">
        <f>Q24*R24</f>
        <v>0</v>
      </c>
      <c r="T24" s="123"/>
      <c r="U24" s="124"/>
      <c r="V24" s="125">
        <f>T24*U24</f>
        <v>0</v>
      </c>
      <c r="W24" s="126">
        <f>G24+M24+S24</f>
        <v>0</v>
      </c>
      <c r="X24" s="127">
        <f>J24+P24+V24</f>
        <v>0</v>
      </c>
      <c r="Y24" s="127">
        <f t="shared" si="0"/>
        <v>0</v>
      </c>
      <c r="Z24" s="128" t="e">
        <f t="shared" si="1"/>
        <v>#DIV/0!</v>
      </c>
      <c r="AA24" s="129"/>
      <c r="AB24" s="131"/>
      <c r="AC24" s="131"/>
      <c r="AD24" s="131"/>
      <c r="AE24" s="131"/>
      <c r="AF24" s="131"/>
      <c r="AG24" s="131"/>
    </row>
    <row r="25" spans="1:33" ht="33.75" customHeight="1" x14ac:dyDescent="0.25">
      <c r="A25" s="132" t="s">
        <v>71</v>
      </c>
      <c r="B25" s="154" t="s">
        <v>87</v>
      </c>
      <c r="C25" s="121" t="s">
        <v>85</v>
      </c>
      <c r="D25" s="134" t="s">
        <v>74</v>
      </c>
      <c r="E25" s="135"/>
      <c r="F25" s="136"/>
      <c r="G25" s="137">
        <f>E25*F25</f>
        <v>0</v>
      </c>
      <c r="H25" s="135"/>
      <c r="I25" s="136"/>
      <c r="J25" s="137">
        <f>H25*I25</f>
        <v>0</v>
      </c>
      <c r="K25" s="149"/>
      <c r="L25" s="150"/>
      <c r="M25" s="151">
        <f>K25*L25</f>
        <v>0</v>
      </c>
      <c r="N25" s="149"/>
      <c r="O25" s="150"/>
      <c r="P25" s="151">
        <f>N25*O25</f>
        <v>0</v>
      </c>
      <c r="Q25" s="149"/>
      <c r="R25" s="150"/>
      <c r="S25" s="151">
        <f>Q25*R25</f>
        <v>0</v>
      </c>
      <c r="T25" s="149"/>
      <c r="U25" s="150"/>
      <c r="V25" s="151">
        <f>T25*U25</f>
        <v>0</v>
      </c>
      <c r="W25" s="138">
        <f>G25+M25+S25</f>
        <v>0</v>
      </c>
      <c r="X25" s="127">
        <f>J25+P25+V25</f>
        <v>0</v>
      </c>
      <c r="Y25" s="127">
        <f t="shared" si="0"/>
        <v>0</v>
      </c>
      <c r="Z25" s="128" t="e">
        <f t="shared" si="1"/>
        <v>#DIV/0!</v>
      </c>
      <c r="AA25" s="152"/>
      <c r="AB25" s="131"/>
      <c r="AC25" s="131"/>
      <c r="AD25" s="131"/>
      <c r="AE25" s="131"/>
      <c r="AF25" s="131"/>
      <c r="AG25" s="131"/>
    </row>
    <row r="26" spans="1:33" ht="33.75" customHeight="1" x14ac:dyDescent="0.25">
      <c r="A26" s="108" t="s">
        <v>66</v>
      </c>
      <c r="B26" s="155" t="s">
        <v>88</v>
      </c>
      <c r="C26" s="140" t="s">
        <v>89</v>
      </c>
      <c r="D26" s="141"/>
      <c r="E26" s="142">
        <f>SUM(E27:E29)</f>
        <v>65506</v>
      </c>
      <c r="F26" s="143"/>
      <c r="G26" s="144">
        <f>SUM(G27:G29)</f>
        <v>14411.32</v>
      </c>
      <c r="H26" s="142">
        <f>SUM(H27:H29)</f>
        <v>65182.369999999995</v>
      </c>
      <c r="I26" s="143"/>
      <c r="J26" s="144">
        <f>SUM(J27:J29)</f>
        <v>14340.11</v>
      </c>
      <c r="K26" s="142">
        <f>SUM(K27:K29)</f>
        <v>0</v>
      </c>
      <c r="L26" s="143"/>
      <c r="M26" s="144">
        <f>SUM(M27:M29)</f>
        <v>0</v>
      </c>
      <c r="N26" s="142">
        <f>SUM(N27:N29)</f>
        <v>0</v>
      </c>
      <c r="O26" s="143"/>
      <c r="P26" s="144">
        <f>SUM(P27:P29)</f>
        <v>0</v>
      </c>
      <c r="Q26" s="142">
        <f>SUM(Q27:Q29)</f>
        <v>0</v>
      </c>
      <c r="R26" s="143"/>
      <c r="S26" s="144">
        <f>SUM(S27:S29)</f>
        <v>0</v>
      </c>
      <c r="T26" s="142">
        <f>SUM(T27:T29)</f>
        <v>0</v>
      </c>
      <c r="U26" s="143"/>
      <c r="V26" s="144">
        <f>SUM(V27:V29)</f>
        <v>0</v>
      </c>
      <c r="W26" s="144">
        <f>SUM(W27:W29)</f>
        <v>14411.32</v>
      </c>
      <c r="X26" s="144">
        <f>SUM(X27:X29)</f>
        <v>14340.11</v>
      </c>
      <c r="Y26" s="115">
        <f t="shared" si="0"/>
        <v>71.209999999999127</v>
      </c>
      <c r="Z26" s="116">
        <f t="shared" si="1"/>
        <v>4.941254513812692E-3</v>
      </c>
      <c r="AA26" s="146"/>
      <c r="AB26" s="7"/>
      <c r="AC26" s="7"/>
      <c r="AD26" s="7"/>
      <c r="AE26" s="7"/>
      <c r="AF26" s="7"/>
      <c r="AG26" s="7"/>
    </row>
    <row r="27" spans="1:33" ht="30" customHeight="1" x14ac:dyDescent="0.25">
      <c r="A27" s="156" t="s">
        <v>71</v>
      </c>
      <c r="B27" s="157" t="s">
        <v>90</v>
      </c>
      <c r="C27" s="121" t="s">
        <v>91</v>
      </c>
      <c r="D27" s="158"/>
      <c r="E27" s="159">
        <f>G13</f>
        <v>65506</v>
      </c>
      <c r="F27" s="160">
        <v>0.22</v>
      </c>
      <c r="G27" s="161">
        <f>E27*F27</f>
        <v>14411.32</v>
      </c>
      <c r="H27" s="159">
        <f>J13</f>
        <v>65182.369999999995</v>
      </c>
      <c r="I27" s="160">
        <v>0.22</v>
      </c>
      <c r="J27" s="161">
        <v>14340.11</v>
      </c>
      <c r="K27" s="159">
        <f>M13</f>
        <v>0</v>
      </c>
      <c r="L27" s="160">
        <v>0.22</v>
      </c>
      <c r="M27" s="161">
        <f>K27*L27</f>
        <v>0</v>
      </c>
      <c r="N27" s="159">
        <f>P13</f>
        <v>0</v>
      </c>
      <c r="O27" s="160">
        <v>0.22</v>
      </c>
      <c r="P27" s="161">
        <f>N27*O27</f>
        <v>0</v>
      </c>
      <c r="Q27" s="159">
        <f>S13</f>
        <v>0</v>
      </c>
      <c r="R27" s="160">
        <v>0.22</v>
      </c>
      <c r="S27" s="161">
        <f>Q27*R27</f>
        <v>0</v>
      </c>
      <c r="T27" s="159">
        <f>V13</f>
        <v>0</v>
      </c>
      <c r="U27" s="160">
        <v>0.22</v>
      </c>
      <c r="V27" s="161">
        <f>T27*U27</f>
        <v>0</v>
      </c>
      <c r="W27" s="127">
        <f>G27+M27+S27</f>
        <v>14411.32</v>
      </c>
      <c r="X27" s="127">
        <f>J27+P27+V27</f>
        <v>14340.11</v>
      </c>
      <c r="Y27" s="127">
        <f t="shared" si="0"/>
        <v>71.209999999999127</v>
      </c>
      <c r="Z27" s="128">
        <f t="shared" si="1"/>
        <v>4.941254513812692E-3</v>
      </c>
      <c r="AA27" s="162"/>
      <c r="AB27" s="130"/>
      <c r="AC27" s="131"/>
      <c r="AD27" s="131"/>
      <c r="AE27" s="131"/>
      <c r="AF27" s="131"/>
      <c r="AG27" s="131"/>
    </row>
    <row r="28" spans="1:33" ht="30" customHeight="1" x14ac:dyDescent="0.25">
      <c r="A28" s="119" t="s">
        <v>71</v>
      </c>
      <c r="B28" s="120" t="s">
        <v>92</v>
      </c>
      <c r="C28" s="121" t="s">
        <v>93</v>
      </c>
      <c r="D28" s="122"/>
      <c r="E28" s="123">
        <f>G18</f>
        <v>0</v>
      </c>
      <c r="F28" s="124">
        <v>0.22</v>
      </c>
      <c r="G28" s="125">
        <f>E28*F28</f>
        <v>0</v>
      </c>
      <c r="H28" s="123">
        <f>J18</f>
        <v>0</v>
      </c>
      <c r="I28" s="124">
        <v>0.22</v>
      </c>
      <c r="J28" s="125">
        <f>H28*I28</f>
        <v>0</v>
      </c>
      <c r="K28" s="123">
        <f>M18</f>
        <v>0</v>
      </c>
      <c r="L28" s="124">
        <v>0.22</v>
      </c>
      <c r="M28" s="125">
        <f>K28*L28</f>
        <v>0</v>
      </c>
      <c r="N28" s="123">
        <f>P18</f>
        <v>0</v>
      </c>
      <c r="O28" s="124">
        <v>0.22</v>
      </c>
      <c r="P28" s="125">
        <f>N28*O28</f>
        <v>0</v>
      </c>
      <c r="Q28" s="123">
        <f>S18</f>
        <v>0</v>
      </c>
      <c r="R28" s="124">
        <v>0.22</v>
      </c>
      <c r="S28" s="125">
        <f>Q28*R28</f>
        <v>0</v>
      </c>
      <c r="T28" s="123">
        <f>V18</f>
        <v>0</v>
      </c>
      <c r="U28" s="124">
        <v>0.22</v>
      </c>
      <c r="V28" s="125">
        <f>T28*U28</f>
        <v>0</v>
      </c>
      <c r="W28" s="126">
        <f>G28+M28+S28</f>
        <v>0</v>
      </c>
      <c r="X28" s="127">
        <f>J28+P28+V28</f>
        <v>0</v>
      </c>
      <c r="Y28" s="127">
        <f t="shared" si="0"/>
        <v>0</v>
      </c>
      <c r="Z28" s="128" t="e">
        <f t="shared" si="1"/>
        <v>#DIV/0!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32" t="s">
        <v>71</v>
      </c>
      <c r="B29" s="154" t="s">
        <v>94</v>
      </c>
      <c r="C29" s="163" t="s">
        <v>83</v>
      </c>
      <c r="D29" s="134"/>
      <c r="E29" s="135">
        <f>G22</f>
        <v>0</v>
      </c>
      <c r="F29" s="136">
        <v>0.22</v>
      </c>
      <c r="G29" s="137">
        <f>E29*F29</f>
        <v>0</v>
      </c>
      <c r="H29" s="135">
        <f>J22</f>
        <v>0</v>
      </c>
      <c r="I29" s="136">
        <v>0.22</v>
      </c>
      <c r="J29" s="137">
        <f>H29*I29</f>
        <v>0</v>
      </c>
      <c r="K29" s="135">
        <f>M22</f>
        <v>0</v>
      </c>
      <c r="L29" s="136">
        <v>0.22</v>
      </c>
      <c r="M29" s="137">
        <f>K29*L29</f>
        <v>0</v>
      </c>
      <c r="N29" s="135">
        <f>P22</f>
        <v>0</v>
      </c>
      <c r="O29" s="136">
        <v>0.22</v>
      </c>
      <c r="P29" s="137">
        <f>N29*O29</f>
        <v>0</v>
      </c>
      <c r="Q29" s="135">
        <f>S22</f>
        <v>0</v>
      </c>
      <c r="R29" s="136">
        <v>0.22</v>
      </c>
      <c r="S29" s="137">
        <f>Q29*R29</f>
        <v>0</v>
      </c>
      <c r="T29" s="135">
        <f>V22</f>
        <v>0</v>
      </c>
      <c r="U29" s="136">
        <v>0.22</v>
      </c>
      <c r="V29" s="137">
        <f>T29*U29</f>
        <v>0</v>
      </c>
      <c r="W29" s="138">
        <f>G29+M29+S29</f>
        <v>0</v>
      </c>
      <c r="X29" s="127">
        <f>J29+P29+V29</f>
        <v>0</v>
      </c>
      <c r="Y29" s="127">
        <f t="shared" si="0"/>
        <v>0</v>
      </c>
      <c r="Z29" s="128" t="e">
        <f t="shared" si="1"/>
        <v>#DIV/0!</v>
      </c>
      <c r="AA29" s="139"/>
      <c r="AB29" s="131"/>
      <c r="AC29" s="131"/>
      <c r="AD29" s="131"/>
      <c r="AE29" s="131"/>
      <c r="AF29" s="131"/>
      <c r="AG29" s="131"/>
    </row>
    <row r="30" spans="1:33" ht="30" customHeight="1" x14ac:dyDescent="0.25">
      <c r="A30" s="108" t="s">
        <v>68</v>
      </c>
      <c r="B30" s="155" t="s">
        <v>95</v>
      </c>
      <c r="C30" s="140" t="s">
        <v>96</v>
      </c>
      <c r="D30" s="141"/>
      <c r="E30" s="142">
        <f>SUM(E31:E33)</f>
        <v>5</v>
      </c>
      <c r="F30" s="143"/>
      <c r="G30" s="144">
        <f>SUM(G31:G33)</f>
        <v>125000</v>
      </c>
      <c r="H30" s="142">
        <f>SUM(H31:H33)</f>
        <v>5</v>
      </c>
      <c r="I30" s="143"/>
      <c r="J30" s="144">
        <f>SUM(J31:J33)</f>
        <v>125000</v>
      </c>
      <c r="K30" s="142">
        <f>SUM(K31:K33)</f>
        <v>0</v>
      </c>
      <c r="L30" s="143"/>
      <c r="M30" s="144">
        <f>SUM(M31:M33)</f>
        <v>0</v>
      </c>
      <c r="N30" s="142">
        <f>SUM(N31:N33)</f>
        <v>0</v>
      </c>
      <c r="O30" s="143"/>
      <c r="P30" s="144">
        <f>SUM(P31:P33)</f>
        <v>0</v>
      </c>
      <c r="Q30" s="142">
        <f>SUM(Q31:Q33)</f>
        <v>0</v>
      </c>
      <c r="R30" s="143"/>
      <c r="S30" s="144">
        <f>SUM(S31:S33)</f>
        <v>0</v>
      </c>
      <c r="T30" s="142">
        <f>SUM(T31:T33)</f>
        <v>0</v>
      </c>
      <c r="U30" s="143"/>
      <c r="V30" s="144">
        <f>SUM(V31:V33)</f>
        <v>0</v>
      </c>
      <c r="W30" s="144">
        <f>SUM(W31:W33)</f>
        <v>125000</v>
      </c>
      <c r="X30" s="144">
        <f>SUM(X31:X33)</f>
        <v>125000</v>
      </c>
      <c r="Y30" s="144">
        <f t="shared" si="0"/>
        <v>0</v>
      </c>
      <c r="Z30" s="144">
        <f t="shared" si="1"/>
        <v>0</v>
      </c>
      <c r="AA30" s="146"/>
      <c r="AB30" s="7"/>
      <c r="AC30" s="7"/>
      <c r="AD30" s="7"/>
      <c r="AE30" s="7"/>
      <c r="AF30" s="7"/>
      <c r="AG30" s="7"/>
    </row>
    <row r="31" spans="1:33" ht="53.25" customHeight="1" x14ac:dyDescent="0.25">
      <c r="A31" s="119" t="s">
        <v>71</v>
      </c>
      <c r="B31" s="157" t="s">
        <v>97</v>
      </c>
      <c r="C31" s="121" t="s">
        <v>342</v>
      </c>
      <c r="D31" s="122" t="s">
        <v>74</v>
      </c>
      <c r="E31" s="123">
        <v>5</v>
      </c>
      <c r="F31" s="124">
        <v>25000</v>
      </c>
      <c r="G31" s="125">
        <f>E31*F31</f>
        <v>125000</v>
      </c>
      <c r="H31" s="123">
        <v>5</v>
      </c>
      <c r="I31" s="124">
        <v>25000</v>
      </c>
      <c r="J31" s="125">
        <f>H31*I31</f>
        <v>125000</v>
      </c>
      <c r="K31" s="123"/>
      <c r="L31" s="124"/>
      <c r="M31" s="125">
        <f>K31*L31</f>
        <v>0</v>
      </c>
      <c r="N31" s="123"/>
      <c r="O31" s="124"/>
      <c r="P31" s="125">
        <f>N31*O31</f>
        <v>0</v>
      </c>
      <c r="Q31" s="123"/>
      <c r="R31" s="124"/>
      <c r="S31" s="125">
        <f>Q31*R31</f>
        <v>0</v>
      </c>
      <c r="T31" s="123"/>
      <c r="U31" s="124"/>
      <c r="V31" s="125">
        <f>T31*U31</f>
        <v>0</v>
      </c>
      <c r="W31" s="126">
        <f>G31+M31+S31</f>
        <v>125000</v>
      </c>
      <c r="X31" s="127">
        <f>J31+P31+V31</f>
        <v>125000</v>
      </c>
      <c r="Y31" s="127">
        <f t="shared" si="0"/>
        <v>0</v>
      </c>
      <c r="Z31" s="128">
        <f t="shared" si="1"/>
        <v>0</v>
      </c>
      <c r="AA31" s="129"/>
      <c r="AB31" s="7"/>
      <c r="AC31" s="7"/>
      <c r="AD31" s="7"/>
      <c r="AE31" s="7"/>
      <c r="AF31" s="7"/>
      <c r="AG31" s="7"/>
    </row>
    <row r="32" spans="1:33" ht="36" customHeight="1" x14ac:dyDescent="0.25">
      <c r="A32" s="119" t="s">
        <v>71</v>
      </c>
      <c r="B32" s="120" t="s">
        <v>98</v>
      </c>
      <c r="C32" s="121" t="s">
        <v>85</v>
      </c>
      <c r="D32" s="122" t="s">
        <v>74</v>
      </c>
      <c r="E32" s="123"/>
      <c r="F32" s="124"/>
      <c r="G32" s="125">
        <f>E32*F32</f>
        <v>0</v>
      </c>
      <c r="H32" s="123"/>
      <c r="I32" s="124"/>
      <c r="J32" s="125">
        <f>H32*I32</f>
        <v>0</v>
      </c>
      <c r="K32" s="123"/>
      <c r="L32" s="124"/>
      <c r="M32" s="125">
        <f>K32*L32</f>
        <v>0</v>
      </c>
      <c r="N32" s="123"/>
      <c r="O32" s="124"/>
      <c r="P32" s="125">
        <f>N32*O32</f>
        <v>0</v>
      </c>
      <c r="Q32" s="123"/>
      <c r="R32" s="124"/>
      <c r="S32" s="125">
        <f>Q32*R32</f>
        <v>0</v>
      </c>
      <c r="T32" s="123"/>
      <c r="U32" s="124"/>
      <c r="V32" s="125">
        <f>T32*U32</f>
        <v>0</v>
      </c>
      <c r="W32" s="126">
        <f>G32+M32+S32</f>
        <v>0</v>
      </c>
      <c r="X32" s="127">
        <f>J32+P32+V32</f>
        <v>0</v>
      </c>
      <c r="Y32" s="127">
        <f t="shared" si="0"/>
        <v>0</v>
      </c>
      <c r="Z32" s="128" t="e">
        <f t="shared" si="1"/>
        <v>#DIV/0!</v>
      </c>
      <c r="AA32" s="129"/>
      <c r="AB32" s="7"/>
      <c r="AC32" s="7"/>
      <c r="AD32" s="7"/>
      <c r="AE32" s="7"/>
      <c r="AF32" s="7"/>
      <c r="AG32" s="7"/>
    </row>
    <row r="33" spans="1:33" ht="36" customHeight="1" x14ac:dyDescent="0.25">
      <c r="A33" s="132" t="s">
        <v>71</v>
      </c>
      <c r="B33" s="133" t="s">
        <v>99</v>
      </c>
      <c r="C33" s="164" t="s">
        <v>85</v>
      </c>
      <c r="D33" s="134" t="s">
        <v>74</v>
      </c>
      <c r="E33" s="135"/>
      <c r="F33" s="136"/>
      <c r="G33" s="137">
        <f>E33*F33</f>
        <v>0</v>
      </c>
      <c r="H33" s="123"/>
      <c r="I33" s="136"/>
      <c r="J33" s="137">
        <f>H33*I33</f>
        <v>0</v>
      </c>
      <c r="K33" s="149"/>
      <c r="L33" s="150"/>
      <c r="M33" s="151">
        <f>K33*L33</f>
        <v>0</v>
      </c>
      <c r="N33" s="149"/>
      <c r="O33" s="150"/>
      <c r="P33" s="151">
        <f>N33*O33</f>
        <v>0</v>
      </c>
      <c r="Q33" s="149"/>
      <c r="R33" s="150"/>
      <c r="S33" s="151">
        <f>Q33*R33</f>
        <v>0</v>
      </c>
      <c r="T33" s="149"/>
      <c r="U33" s="150"/>
      <c r="V33" s="151">
        <f>T33*U33</f>
        <v>0</v>
      </c>
      <c r="W33" s="138">
        <f>G33+M33+S33</f>
        <v>0</v>
      </c>
      <c r="X33" s="127">
        <f>J33+P33+V33</f>
        <v>0</v>
      </c>
      <c r="Y33" s="165">
        <f t="shared" si="0"/>
        <v>0</v>
      </c>
      <c r="Z33" s="128" t="e">
        <f t="shared" si="1"/>
        <v>#DIV/0!</v>
      </c>
      <c r="AA33" s="152"/>
      <c r="AB33" s="7"/>
      <c r="AC33" s="7"/>
      <c r="AD33" s="7"/>
      <c r="AE33" s="7"/>
      <c r="AF33" s="7"/>
      <c r="AG33" s="7"/>
    </row>
    <row r="34" spans="1:33" ht="30" customHeight="1" x14ac:dyDescent="0.25">
      <c r="A34" s="166" t="s">
        <v>100</v>
      </c>
      <c r="B34" s="167"/>
      <c r="C34" s="168"/>
      <c r="D34" s="169"/>
      <c r="E34" s="170"/>
      <c r="F34" s="171"/>
      <c r="G34" s="172">
        <f>G13+G18+G22+G26+G30</f>
        <v>204917.32</v>
      </c>
      <c r="H34" s="123"/>
      <c r="I34" s="171"/>
      <c r="J34" s="172">
        <f>J13+J18+J22+J26+J30</f>
        <v>204522.47999999998</v>
      </c>
      <c r="K34" s="170"/>
      <c r="L34" s="173"/>
      <c r="M34" s="172">
        <f>M13+M18+M22+M26+M30</f>
        <v>0</v>
      </c>
      <c r="N34" s="170"/>
      <c r="O34" s="173"/>
      <c r="P34" s="172">
        <f>P13+P18+P22+P26+P30</f>
        <v>0</v>
      </c>
      <c r="Q34" s="170"/>
      <c r="R34" s="173"/>
      <c r="S34" s="172">
        <f>S13+S18+S22+S26+S30</f>
        <v>0</v>
      </c>
      <c r="T34" s="170"/>
      <c r="U34" s="173"/>
      <c r="V34" s="172">
        <f>V13+V18+V22+V26+V30</f>
        <v>0</v>
      </c>
      <c r="W34" s="172">
        <f>W13+W18+W22+W26+W30</f>
        <v>204917.32</v>
      </c>
      <c r="X34" s="174">
        <f>X13+X18+X22+X26+X30</f>
        <v>204522.47999999998</v>
      </c>
      <c r="Y34" s="175">
        <f t="shared" si="0"/>
        <v>394.84000000002561</v>
      </c>
      <c r="Z34" s="176">
        <f t="shared" si="1"/>
        <v>1.9268259022713434E-3</v>
      </c>
      <c r="AA34" s="177"/>
      <c r="AB34" s="6"/>
      <c r="AC34" s="7"/>
      <c r="AD34" s="7"/>
      <c r="AE34" s="7"/>
      <c r="AF34" s="7"/>
      <c r="AG34" s="7"/>
    </row>
    <row r="35" spans="1:33" ht="30" customHeight="1" x14ac:dyDescent="0.25">
      <c r="A35" s="178" t="s">
        <v>66</v>
      </c>
      <c r="B35" s="179">
        <v>2</v>
      </c>
      <c r="C35" s="180" t="s">
        <v>101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25">
      <c r="A36" s="108" t="s">
        <v>68</v>
      </c>
      <c r="B36" s="155" t="s">
        <v>102</v>
      </c>
      <c r="C36" s="110" t="s">
        <v>103</v>
      </c>
      <c r="D36" s="111"/>
      <c r="E36" s="112">
        <f>SUM(E37:E39)</f>
        <v>0</v>
      </c>
      <c r="F36" s="113"/>
      <c r="G36" s="114">
        <f>SUM(G37:G39)</f>
        <v>0</v>
      </c>
      <c r="H36" s="112">
        <f>SUM(H37:H39)</f>
        <v>0</v>
      </c>
      <c r="I36" s="113"/>
      <c r="J36" s="114">
        <f>SUM(J37:J39)</f>
        <v>0</v>
      </c>
      <c r="K36" s="112">
        <f>SUM(K37:K39)</f>
        <v>0</v>
      </c>
      <c r="L36" s="113"/>
      <c r="M36" s="114">
        <f>SUM(M37:M39)</f>
        <v>0</v>
      </c>
      <c r="N36" s="112">
        <f>SUM(N37:N39)</f>
        <v>0</v>
      </c>
      <c r="O36" s="113"/>
      <c r="P36" s="114">
        <f>SUM(P37:P39)</f>
        <v>0</v>
      </c>
      <c r="Q36" s="112">
        <f>SUM(Q37:Q39)</f>
        <v>0</v>
      </c>
      <c r="R36" s="113"/>
      <c r="S36" s="114">
        <f>SUM(S37:S39)</f>
        <v>0</v>
      </c>
      <c r="T36" s="112">
        <f>SUM(T37:T39)</f>
        <v>0</v>
      </c>
      <c r="U36" s="113"/>
      <c r="V36" s="114">
        <f>SUM(V37:V39)</f>
        <v>0</v>
      </c>
      <c r="W36" s="114">
        <f>SUM(W37:W39)</f>
        <v>0</v>
      </c>
      <c r="X36" s="183">
        <f>SUM(X37:X39)</f>
        <v>0</v>
      </c>
      <c r="Y36" s="143">
        <f t="shared" ref="Y36:Y48" si="2">W36-X36</f>
        <v>0</v>
      </c>
      <c r="Z36" s="184" t="e">
        <f t="shared" ref="Z36:Z48" si="3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25">
      <c r="A37" s="119" t="s">
        <v>71</v>
      </c>
      <c r="B37" s="120" t="s">
        <v>104</v>
      </c>
      <c r="C37" s="121" t="s">
        <v>105</v>
      </c>
      <c r="D37" s="122" t="s">
        <v>106</v>
      </c>
      <c r="E37" s="123"/>
      <c r="F37" s="124"/>
      <c r="G37" s="125">
        <f>E37*F37</f>
        <v>0</v>
      </c>
      <c r="H37" s="123"/>
      <c r="I37" s="124"/>
      <c r="J37" s="125">
        <f>H37*I37</f>
        <v>0</v>
      </c>
      <c r="K37" s="123"/>
      <c r="L37" s="124"/>
      <c r="M37" s="125">
        <f>K37*L37</f>
        <v>0</v>
      </c>
      <c r="N37" s="123"/>
      <c r="O37" s="124"/>
      <c r="P37" s="125">
        <f>N37*O37</f>
        <v>0</v>
      </c>
      <c r="Q37" s="123"/>
      <c r="R37" s="124"/>
      <c r="S37" s="125">
        <f>Q37*R37</f>
        <v>0</v>
      </c>
      <c r="T37" s="123"/>
      <c r="U37" s="124"/>
      <c r="V37" s="125">
        <f>T37*U37</f>
        <v>0</v>
      </c>
      <c r="W37" s="126">
        <f>G37+M37+S37</f>
        <v>0</v>
      </c>
      <c r="X37" s="127">
        <f>J37+P37+V37</f>
        <v>0</v>
      </c>
      <c r="Y37" s="127">
        <f t="shared" si="2"/>
        <v>0</v>
      </c>
      <c r="Z37" s="128" t="e">
        <f t="shared" si="3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19" t="s">
        <v>71</v>
      </c>
      <c r="B38" s="120" t="s">
        <v>107</v>
      </c>
      <c r="C38" s="121" t="s">
        <v>105</v>
      </c>
      <c r="D38" s="122" t="s">
        <v>106</v>
      </c>
      <c r="E38" s="123"/>
      <c r="F38" s="124"/>
      <c r="G38" s="125">
        <f>E38*F38</f>
        <v>0</v>
      </c>
      <c r="H38" s="123"/>
      <c r="I38" s="124"/>
      <c r="J38" s="125">
        <f>H38*I38</f>
        <v>0</v>
      </c>
      <c r="K38" s="123"/>
      <c r="L38" s="124"/>
      <c r="M38" s="125">
        <f>K38*L38</f>
        <v>0</v>
      </c>
      <c r="N38" s="123"/>
      <c r="O38" s="124"/>
      <c r="P38" s="125">
        <f>N38*O38</f>
        <v>0</v>
      </c>
      <c r="Q38" s="123"/>
      <c r="R38" s="124"/>
      <c r="S38" s="125">
        <f>Q38*R38</f>
        <v>0</v>
      </c>
      <c r="T38" s="123"/>
      <c r="U38" s="124"/>
      <c r="V38" s="125">
        <f>T38*U38</f>
        <v>0</v>
      </c>
      <c r="W38" s="126">
        <f>G38+M38+S38</f>
        <v>0</v>
      </c>
      <c r="X38" s="127">
        <f>J38+P38+V38</f>
        <v>0</v>
      </c>
      <c r="Y38" s="127">
        <f t="shared" si="2"/>
        <v>0</v>
      </c>
      <c r="Z38" s="128" t="e">
        <f t="shared" si="3"/>
        <v>#DIV/0!</v>
      </c>
      <c r="AA38" s="129"/>
      <c r="AB38" s="131"/>
      <c r="AC38" s="131"/>
      <c r="AD38" s="131"/>
      <c r="AE38" s="131"/>
      <c r="AF38" s="131"/>
      <c r="AG38" s="131"/>
    </row>
    <row r="39" spans="1:33" ht="42" customHeight="1" x14ac:dyDescent="0.25">
      <c r="A39" s="147" t="s">
        <v>71</v>
      </c>
      <c r="B39" s="154" t="s">
        <v>108</v>
      </c>
      <c r="C39" s="121" t="s">
        <v>105</v>
      </c>
      <c r="D39" s="148" t="s">
        <v>106</v>
      </c>
      <c r="E39" s="149"/>
      <c r="F39" s="150"/>
      <c r="G39" s="151">
        <f>E39*F39</f>
        <v>0</v>
      </c>
      <c r="H39" s="149"/>
      <c r="I39" s="150"/>
      <c r="J39" s="151">
        <f>H39*I39</f>
        <v>0</v>
      </c>
      <c r="K39" s="149"/>
      <c r="L39" s="150"/>
      <c r="M39" s="151">
        <f>K39*L39</f>
        <v>0</v>
      </c>
      <c r="N39" s="149"/>
      <c r="O39" s="150"/>
      <c r="P39" s="151">
        <f>N39*O39</f>
        <v>0</v>
      </c>
      <c r="Q39" s="149"/>
      <c r="R39" s="150"/>
      <c r="S39" s="151">
        <f>Q39*R39</f>
        <v>0</v>
      </c>
      <c r="T39" s="149"/>
      <c r="U39" s="150"/>
      <c r="V39" s="151">
        <f>T39*U39</f>
        <v>0</v>
      </c>
      <c r="W39" s="138">
        <f>G39+M39+S39</f>
        <v>0</v>
      </c>
      <c r="X39" s="127">
        <f>J39+P39+V39</f>
        <v>0</v>
      </c>
      <c r="Y39" s="127">
        <f t="shared" si="2"/>
        <v>0</v>
      </c>
      <c r="Z39" s="128" t="e">
        <f t="shared" si="3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25">
      <c r="A40" s="108" t="s">
        <v>68</v>
      </c>
      <c r="B40" s="155" t="s">
        <v>109</v>
      </c>
      <c r="C40" s="153" t="s">
        <v>110</v>
      </c>
      <c r="D40" s="141"/>
      <c r="E40" s="142">
        <f>SUM(E41:E43)</f>
        <v>0</v>
      </c>
      <c r="F40" s="143"/>
      <c r="G40" s="144">
        <f>SUM(G41:G43)</f>
        <v>0</v>
      </c>
      <c r="H40" s="142">
        <f>SUM(H41:H43)</f>
        <v>0</v>
      </c>
      <c r="I40" s="143"/>
      <c r="J40" s="144">
        <f>SUM(J41:J43)</f>
        <v>0</v>
      </c>
      <c r="K40" s="142">
        <f>SUM(K41:K43)</f>
        <v>0</v>
      </c>
      <c r="L40" s="143"/>
      <c r="M40" s="144">
        <f>SUM(M41:M43)</f>
        <v>0</v>
      </c>
      <c r="N40" s="142">
        <f>SUM(N41:N43)</f>
        <v>0</v>
      </c>
      <c r="O40" s="143"/>
      <c r="P40" s="144">
        <f>SUM(P41:P43)</f>
        <v>0</v>
      </c>
      <c r="Q40" s="142">
        <f>SUM(Q41:Q43)</f>
        <v>0</v>
      </c>
      <c r="R40" s="143"/>
      <c r="S40" s="144">
        <f>SUM(S41:S43)</f>
        <v>0</v>
      </c>
      <c r="T40" s="142">
        <f>SUM(T41:T43)</f>
        <v>0</v>
      </c>
      <c r="U40" s="143"/>
      <c r="V40" s="144">
        <f>SUM(V41:V43)</f>
        <v>0</v>
      </c>
      <c r="W40" s="144">
        <f>SUM(W41:W43)</f>
        <v>0</v>
      </c>
      <c r="X40" s="144">
        <f>SUM(X41:X43)</f>
        <v>0</v>
      </c>
      <c r="Y40" s="186">
        <f t="shared" si="2"/>
        <v>0</v>
      </c>
      <c r="Z40" s="186" t="e">
        <f t="shared" si="3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25">
      <c r="A41" s="119" t="s">
        <v>71</v>
      </c>
      <c r="B41" s="120" t="s">
        <v>111</v>
      </c>
      <c r="C41" s="121" t="s">
        <v>112</v>
      </c>
      <c r="D41" s="122" t="s">
        <v>113</v>
      </c>
      <c r="E41" s="123"/>
      <c r="F41" s="124"/>
      <c r="G41" s="125">
        <f>E41*F41</f>
        <v>0</v>
      </c>
      <c r="H41" s="123"/>
      <c r="I41" s="124"/>
      <c r="J41" s="125">
        <f>H41*I41</f>
        <v>0</v>
      </c>
      <c r="K41" s="123"/>
      <c r="L41" s="124"/>
      <c r="M41" s="125">
        <f>K41*L41</f>
        <v>0</v>
      </c>
      <c r="N41" s="123"/>
      <c r="O41" s="124"/>
      <c r="P41" s="125">
        <f>N41*O41</f>
        <v>0</v>
      </c>
      <c r="Q41" s="123"/>
      <c r="R41" s="124"/>
      <c r="S41" s="125">
        <f>Q41*R41</f>
        <v>0</v>
      </c>
      <c r="T41" s="123"/>
      <c r="U41" s="124"/>
      <c r="V41" s="125">
        <f>T41*U41</f>
        <v>0</v>
      </c>
      <c r="W41" s="126">
        <f>G41+M41+S41</f>
        <v>0</v>
      </c>
      <c r="X41" s="127">
        <f>J41+P41+V41</f>
        <v>0</v>
      </c>
      <c r="Y41" s="127">
        <f t="shared" si="2"/>
        <v>0</v>
      </c>
      <c r="Z41" s="128" t="e">
        <f t="shared" si="3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19" t="s">
        <v>71</v>
      </c>
      <c r="B42" s="120" t="s">
        <v>114</v>
      </c>
      <c r="C42" s="187" t="s">
        <v>112</v>
      </c>
      <c r="D42" s="122" t="s">
        <v>113</v>
      </c>
      <c r="E42" s="123"/>
      <c r="F42" s="124"/>
      <c r="G42" s="125">
        <f>E42*F42</f>
        <v>0</v>
      </c>
      <c r="H42" s="123"/>
      <c r="I42" s="124"/>
      <c r="J42" s="125">
        <f>H42*I42</f>
        <v>0</v>
      </c>
      <c r="K42" s="123"/>
      <c r="L42" s="124"/>
      <c r="M42" s="125">
        <f>K42*L42</f>
        <v>0</v>
      </c>
      <c r="N42" s="123"/>
      <c r="O42" s="124"/>
      <c r="P42" s="125">
        <f>N42*O42</f>
        <v>0</v>
      </c>
      <c r="Q42" s="123"/>
      <c r="R42" s="124"/>
      <c r="S42" s="125">
        <f>Q42*R42</f>
        <v>0</v>
      </c>
      <c r="T42" s="123"/>
      <c r="U42" s="124"/>
      <c r="V42" s="125">
        <f>T42*U42</f>
        <v>0</v>
      </c>
      <c r="W42" s="126">
        <f>G42+M42+S42</f>
        <v>0</v>
      </c>
      <c r="X42" s="127">
        <f>J42+P42+V42</f>
        <v>0</v>
      </c>
      <c r="Y42" s="127">
        <f t="shared" si="2"/>
        <v>0</v>
      </c>
      <c r="Z42" s="128" t="e">
        <f t="shared" si="3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47" t="s">
        <v>71</v>
      </c>
      <c r="B43" s="154" t="s">
        <v>115</v>
      </c>
      <c r="C43" s="188" t="s">
        <v>112</v>
      </c>
      <c r="D43" s="148" t="s">
        <v>113</v>
      </c>
      <c r="E43" s="149"/>
      <c r="F43" s="150"/>
      <c r="G43" s="151">
        <f>E43*F43</f>
        <v>0</v>
      </c>
      <c r="H43" s="149"/>
      <c r="I43" s="150"/>
      <c r="J43" s="151">
        <f>H43*I43</f>
        <v>0</v>
      </c>
      <c r="K43" s="149"/>
      <c r="L43" s="150"/>
      <c r="M43" s="151">
        <f>K43*L43</f>
        <v>0</v>
      </c>
      <c r="N43" s="149"/>
      <c r="O43" s="150"/>
      <c r="P43" s="151">
        <f>N43*O43</f>
        <v>0</v>
      </c>
      <c r="Q43" s="149"/>
      <c r="R43" s="150"/>
      <c r="S43" s="151">
        <f>Q43*R43</f>
        <v>0</v>
      </c>
      <c r="T43" s="149"/>
      <c r="U43" s="150"/>
      <c r="V43" s="151">
        <f>T43*U43</f>
        <v>0</v>
      </c>
      <c r="W43" s="138">
        <f>G43+M43+S43</f>
        <v>0</v>
      </c>
      <c r="X43" s="127">
        <f>J43+P43+V43</f>
        <v>0</v>
      </c>
      <c r="Y43" s="127">
        <f t="shared" si="2"/>
        <v>0</v>
      </c>
      <c r="Z43" s="128" t="e">
        <f t="shared" si="3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08" t="s">
        <v>68</v>
      </c>
      <c r="B44" s="155" t="s">
        <v>116</v>
      </c>
      <c r="C44" s="153" t="s">
        <v>117</v>
      </c>
      <c r="D44" s="141"/>
      <c r="E44" s="142">
        <f>SUM(E45:E47)</f>
        <v>0</v>
      </c>
      <c r="F44" s="143"/>
      <c r="G44" s="144">
        <f>SUM(G45:G47)</f>
        <v>0</v>
      </c>
      <c r="H44" s="142">
        <f>SUM(H45:H47)</f>
        <v>0</v>
      </c>
      <c r="I44" s="143"/>
      <c r="J44" s="144">
        <f>SUM(J45:J47)</f>
        <v>0</v>
      </c>
      <c r="K44" s="142">
        <f>SUM(K45:K47)</f>
        <v>0</v>
      </c>
      <c r="L44" s="143"/>
      <c r="M44" s="144">
        <f>SUM(M45:M47)</f>
        <v>0</v>
      </c>
      <c r="N44" s="142">
        <f>SUM(N45:N47)</f>
        <v>0</v>
      </c>
      <c r="O44" s="143"/>
      <c r="P44" s="144">
        <f>SUM(P45:P47)</f>
        <v>0</v>
      </c>
      <c r="Q44" s="142">
        <f>SUM(Q45:Q47)</f>
        <v>0</v>
      </c>
      <c r="R44" s="143"/>
      <c r="S44" s="144">
        <f>SUM(S45:S47)</f>
        <v>0</v>
      </c>
      <c r="T44" s="142">
        <f>SUM(T45:T47)</f>
        <v>0</v>
      </c>
      <c r="U44" s="143"/>
      <c r="V44" s="144">
        <f>SUM(V45:V47)</f>
        <v>0</v>
      </c>
      <c r="W44" s="144">
        <f>SUM(W45:W47)</f>
        <v>0</v>
      </c>
      <c r="X44" s="144">
        <f>SUM(X45:X47)</f>
        <v>0</v>
      </c>
      <c r="Y44" s="143">
        <f t="shared" si="2"/>
        <v>0</v>
      </c>
      <c r="Z44" s="143" t="e">
        <f t="shared" si="3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25">
      <c r="A45" s="119" t="s">
        <v>71</v>
      </c>
      <c r="B45" s="120" t="s">
        <v>118</v>
      </c>
      <c r="C45" s="121" t="s">
        <v>119</v>
      </c>
      <c r="D45" s="122" t="s">
        <v>113</v>
      </c>
      <c r="E45" s="123"/>
      <c r="F45" s="124"/>
      <c r="G45" s="125">
        <f>E45*F45</f>
        <v>0</v>
      </c>
      <c r="H45" s="123"/>
      <c r="I45" s="124"/>
      <c r="J45" s="125">
        <f>H45*I45</f>
        <v>0</v>
      </c>
      <c r="K45" s="123"/>
      <c r="L45" s="124"/>
      <c r="M45" s="125">
        <f>K45*L45</f>
        <v>0</v>
      </c>
      <c r="N45" s="123"/>
      <c r="O45" s="124"/>
      <c r="P45" s="125">
        <f>N45*O45</f>
        <v>0</v>
      </c>
      <c r="Q45" s="123"/>
      <c r="R45" s="124"/>
      <c r="S45" s="125">
        <f>Q45*R45</f>
        <v>0</v>
      </c>
      <c r="T45" s="123"/>
      <c r="U45" s="124"/>
      <c r="V45" s="125">
        <f>T45*U45</f>
        <v>0</v>
      </c>
      <c r="W45" s="126">
        <f>G45+M45+S45</f>
        <v>0</v>
      </c>
      <c r="X45" s="127">
        <f>J45+P45+V45</f>
        <v>0</v>
      </c>
      <c r="Y45" s="127">
        <f t="shared" si="2"/>
        <v>0</v>
      </c>
      <c r="Z45" s="128" t="e">
        <f t="shared" si="3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25">
      <c r="A46" s="119" t="s">
        <v>71</v>
      </c>
      <c r="B46" s="120" t="s">
        <v>120</v>
      </c>
      <c r="C46" s="121" t="s">
        <v>121</v>
      </c>
      <c r="D46" s="122" t="s">
        <v>113</v>
      </c>
      <c r="E46" s="123"/>
      <c r="F46" s="124"/>
      <c r="G46" s="125">
        <f>E46*F46</f>
        <v>0</v>
      </c>
      <c r="H46" s="123"/>
      <c r="I46" s="124"/>
      <c r="J46" s="125">
        <f>H46*I46</f>
        <v>0</v>
      </c>
      <c r="K46" s="123"/>
      <c r="L46" s="124"/>
      <c r="M46" s="125">
        <f>K46*L46</f>
        <v>0</v>
      </c>
      <c r="N46" s="123"/>
      <c r="O46" s="124"/>
      <c r="P46" s="125">
        <f>N46*O46</f>
        <v>0</v>
      </c>
      <c r="Q46" s="123"/>
      <c r="R46" s="124"/>
      <c r="S46" s="125">
        <f>Q46*R46</f>
        <v>0</v>
      </c>
      <c r="T46" s="123"/>
      <c r="U46" s="124"/>
      <c r="V46" s="125">
        <f>T46*U46</f>
        <v>0</v>
      </c>
      <c r="W46" s="126">
        <f>G46+M46+S46</f>
        <v>0</v>
      </c>
      <c r="X46" s="127">
        <f>J46+P46+V46</f>
        <v>0</v>
      </c>
      <c r="Y46" s="127">
        <f t="shared" si="2"/>
        <v>0</v>
      </c>
      <c r="Z46" s="128" t="e">
        <f t="shared" si="3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32" t="s">
        <v>71</v>
      </c>
      <c r="B47" s="133" t="s">
        <v>122</v>
      </c>
      <c r="C47" s="164" t="s">
        <v>119</v>
      </c>
      <c r="D47" s="134" t="s">
        <v>113</v>
      </c>
      <c r="E47" s="149"/>
      <c r="F47" s="150"/>
      <c r="G47" s="151">
        <f>E47*F47</f>
        <v>0</v>
      </c>
      <c r="H47" s="149"/>
      <c r="I47" s="150"/>
      <c r="J47" s="151">
        <f>H47*I47</f>
        <v>0</v>
      </c>
      <c r="K47" s="149"/>
      <c r="L47" s="150"/>
      <c r="M47" s="151">
        <f>K47*L47</f>
        <v>0</v>
      </c>
      <c r="N47" s="149"/>
      <c r="O47" s="150"/>
      <c r="P47" s="151">
        <f>N47*O47</f>
        <v>0</v>
      </c>
      <c r="Q47" s="149"/>
      <c r="R47" s="150"/>
      <c r="S47" s="151">
        <f>Q47*R47</f>
        <v>0</v>
      </c>
      <c r="T47" s="149"/>
      <c r="U47" s="150"/>
      <c r="V47" s="151">
        <f>T47*U47</f>
        <v>0</v>
      </c>
      <c r="W47" s="138">
        <f>G47+M47+S47</f>
        <v>0</v>
      </c>
      <c r="X47" s="127">
        <f>J47+P47+V47</f>
        <v>0</v>
      </c>
      <c r="Y47" s="127">
        <f t="shared" si="2"/>
        <v>0</v>
      </c>
      <c r="Z47" s="128" t="e">
        <f t="shared" si="3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25">
      <c r="A48" s="166" t="s">
        <v>123</v>
      </c>
      <c r="B48" s="167"/>
      <c r="C48" s="168"/>
      <c r="D48" s="169"/>
      <c r="E48" s="173">
        <f>E44+E40+E36</f>
        <v>0</v>
      </c>
      <c r="F48" s="189"/>
      <c r="G48" s="172">
        <f>G44+G40+G36</f>
        <v>0</v>
      </c>
      <c r="H48" s="173">
        <f>H44+H40+H36</f>
        <v>0</v>
      </c>
      <c r="I48" s="189"/>
      <c r="J48" s="172">
        <f>J44+J40+J36</f>
        <v>0</v>
      </c>
      <c r="K48" s="190">
        <f>K44+K40+K36</f>
        <v>0</v>
      </c>
      <c r="L48" s="189"/>
      <c r="M48" s="172">
        <f>M44+M40+M36</f>
        <v>0</v>
      </c>
      <c r="N48" s="190">
        <f>N44+N40+N36</f>
        <v>0</v>
      </c>
      <c r="O48" s="189"/>
      <c r="P48" s="172">
        <f>P44+P40+P36</f>
        <v>0</v>
      </c>
      <c r="Q48" s="190">
        <f>Q44+Q40+Q36</f>
        <v>0</v>
      </c>
      <c r="R48" s="189"/>
      <c r="S48" s="172">
        <f>S44+S40+S36</f>
        <v>0</v>
      </c>
      <c r="T48" s="190">
        <f>T44+T40+T36</f>
        <v>0</v>
      </c>
      <c r="U48" s="189"/>
      <c r="V48" s="172">
        <f>V44+V40+V36</f>
        <v>0</v>
      </c>
      <c r="W48" s="191">
        <f>W44+W40+W36</f>
        <v>0</v>
      </c>
      <c r="X48" s="191">
        <f>X44+X40+X36</f>
        <v>0</v>
      </c>
      <c r="Y48" s="191">
        <f t="shared" si="2"/>
        <v>0</v>
      </c>
      <c r="Z48" s="191" t="e">
        <f t="shared" si="3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x14ac:dyDescent="0.25">
      <c r="A49" s="178" t="s">
        <v>66</v>
      </c>
      <c r="B49" s="179">
        <v>3</v>
      </c>
      <c r="C49" s="180" t="s">
        <v>124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25">
      <c r="A50" s="108" t="s">
        <v>68</v>
      </c>
      <c r="B50" s="155" t="s">
        <v>125</v>
      </c>
      <c r="C50" s="110" t="s">
        <v>126</v>
      </c>
      <c r="D50" s="111"/>
      <c r="E50" s="112">
        <f>SUM(E51:E53)</f>
        <v>0</v>
      </c>
      <c r="F50" s="113"/>
      <c r="G50" s="114">
        <f>SUM(G51:G53)</f>
        <v>0</v>
      </c>
      <c r="H50" s="112">
        <f>SUM(H51:H53)</f>
        <v>0</v>
      </c>
      <c r="I50" s="113"/>
      <c r="J50" s="114">
        <f>SUM(J51:J53)</f>
        <v>0</v>
      </c>
      <c r="K50" s="112">
        <f>SUM(K51:K53)</f>
        <v>1</v>
      </c>
      <c r="L50" s="113"/>
      <c r="M50" s="114">
        <f>SUM(M51:M53)</f>
        <v>10000</v>
      </c>
      <c r="N50" s="112">
        <f>SUM(N51:N53)</f>
        <v>1</v>
      </c>
      <c r="O50" s="113"/>
      <c r="P50" s="114">
        <f>SUM(P51:P53)</f>
        <v>8998</v>
      </c>
      <c r="Q50" s="112">
        <f>SUM(Q51:Q53)</f>
        <v>0</v>
      </c>
      <c r="R50" s="113"/>
      <c r="S50" s="114">
        <f>SUM(S51:S53)</f>
        <v>0</v>
      </c>
      <c r="T50" s="112">
        <f>SUM(T51:T53)</f>
        <v>0</v>
      </c>
      <c r="U50" s="113"/>
      <c r="V50" s="114">
        <f>SUM(V51:V53)</f>
        <v>0</v>
      </c>
      <c r="W50" s="114">
        <f>SUM(W51:W53)</f>
        <v>10000</v>
      </c>
      <c r="X50" s="114">
        <f>SUM(X51:X53)</f>
        <v>8998</v>
      </c>
      <c r="Y50" s="115">
        <f t="shared" ref="Y50:Y57" si="4">W50-X50</f>
        <v>1002</v>
      </c>
      <c r="Z50" s="116">
        <f t="shared" ref="Z50:Z57" si="5">Y50/W50</f>
        <v>0.1002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25">
      <c r="A51" s="119" t="s">
        <v>71</v>
      </c>
      <c r="B51" s="120" t="s">
        <v>127</v>
      </c>
      <c r="C51" s="352" t="s">
        <v>343</v>
      </c>
      <c r="D51" s="122" t="s">
        <v>106</v>
      </c>
      <c r="E51" s="123"/>
      <c r="F51" s="124"/>
      <c r="G51" s="125">
        <f>E51*F51</f>
        <v>0</v>
      </c>
      <c r="H51" s="123"/>
      <c r="I51" s="124"/>
      <c r="J51" s="125">
        <f>H51*I51</f>
        <v>0</v>
      </c>
      <c r="K51" s="123">
        <v>1</v>
      </c>
      <c r="L51" s="124">
        <v>10000</v>
      </c>
      <c r="M51" s="125">
        <f>K51*L51</f>
        <v>10000</v>
      </c>
      <c r="N51" s="374">
        <v>1</v>
      </c>
      <c r="O51" s="375">
        <v>8998</v>
      </c>
      <c r="P51" s="376">
        <f>N51*O51</f>
        <v>8998</v>
      </c>
      <c r="Q51" s="123"/>
      <c r="R51" s="124"/>
      <c r="S51" s="125"/>
      <c r="T51" s="123"/>
      <c r="U51" s="124"/>
      <c r="V51" s="125">
        <f>T51*U51</f>
        <v>0</v>
      </c>
      <c r="W51" s="126">
        <f>G51+M51+S51</f>
        <v>10000</v>
      </c>
      <c r="X51" s="127">
        <f>J51+P51+V51</f>
        <v>8998</v>
      </c>
      <c r="Y51" s="127">
        <f t="shared" si="4"/>
        <v>1002</v>
      </c>
      <c r="Z51" s="128">
        <f t="shared" si="5"/>
        <v>0.1002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19" t="s">
        <v>71</v>
      </c>
      <c r="B52" s="120" t="s">
        <v>128</v>
      </c>
      <c r="C52" s="187" t="s">
        <v>129</v>
      </c>
      <c r="D52" s="122" t="s">
        <v>106</v>
      </c>
      <c r="E52" s="123"/>
      <c r="F52" s="124"/>
      <c r="G52" s="125">
        <f>E52*F52</f>
        <v>0</v>
      </c>
      <c r="H52" s="123"/>
      <c r="I52" s="124"/>
      <c r="J52" s="125">
        <f>H52*I52</f>
        <v>0</v>
      </c>
      <c r="K52" s="123"/>
      <c r="L52" s="124"/>
      <c r="M52" s="125">
        <f>K52*L52</f>
        <v>0</v>
      </c>
      <c r="N52" s="123"/>
      <c r="O52" s="124"/>
      <c r="P52" s="125">
        <f>N52*O52</f>
        <v>0</v>
      </c>
      <c r="Q52" s="123"/>
      <c r="R52" s="124"/>
      <c r="S52" s="125">
        <f>Q52*R52</f>
        <v>0</v>
      </c>
      <c r="T52" s="123"/>
      <c r="U52" s="124"/>
      <c r="V52" s="125">
        <f>T52*U52</f>
        <v>0</v>
      </c>
      <c r="W52" s="126">
        <f>G52+M52+S52</f>
        <v>0</v>
      </c>
      <c r="X52" s="127">
        <f>J52+P52+V52</f>
        <v>0</v>
      </c>
      <c r="Y52" s="127">
        <f t="shared" si="4"/>
        <v>0</v>
      </c>
      <c r="Z52" s="128" t="e">
        <f t="shared" si="5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25">
      <c r="A53" s="132" t="s">
        <v>71</v>
      </c>
      <c r="B53" s="133" t="s">
        <v>130</v>
      </c>
      <c r="C53" s="163" t="s">
        <v>131</v>
      </c>
      <c r="D53" s="134" t="s">
        <v>106</v>
      </c>
      <c r="E53" s="135"/>
      <c r="F53" s="136"/>
      <c r="G53" s="137">
        <f>E53*F53</f>
        <v>0</v>
      </c>
      <c r="H53" s="135"/>
      <c r="I53" s="136"/>
      <c r="J53" s="137">
        <f>H53*I53</f>
        <v>0</v>
      </c>
      <c r="K53" s="135"/>
      <c r="L53" s="136"/>
      <c r="M53" s="137">
        <f>K53*L53</f>
        <v>0</v>
      </c>
      <c r="N53" s="135"/>
      <c r="O53" s="136"/>
      <c r="P53" s="137">
        <f>N53*O53</f>
        <v>0</v>
      </c>
      <c r="Q53" s="135"/>
      <c r="R53" s="136"/>
      <c r="S53" s="137">
        <f>Q53*R53</f>
        <v>0</v>
      </c>
      <c r="T53" s="135"/>
      <c r="U53" s="136"/>
      <c r="V53" s="137">
        <f>T53*U53</f>
        <v>0</v>
      </c>
      <c r="W53" s="138">
        <f>G53+M53+S53</f>
        <v>0</v>
      </c>
      <c r="X53" s="127">
        <f>J53+P53+V53</f>
        <v>0</v>
      </c>
      <c r="Y53" s="127">
        <f t="shared" si="4"/>
        <v>0</v>
      </c>
      <c r="Z53" s="128" t="e">
        <f t="shared" si="5"/>
        <v>#DIV/0!</v>
      </c>
      <c r="AA53" s="139"/>
      <c r="AB53" s="131"/>
      <c r="AC53" s="131"/>
      <c r="AD53" s="131"/>
      <c r="AE53" s="131"/>
      <c r="AF53" s="131"/>
      <c r="AG53" s="131"/>
    </row>
    <row r="54" spans="1:33" ht="73.5" customHeight="1" x14ac:dyDescent="0.25">
      <c r="A54" s="108" t="s">
        <v>68</v>
      </c>
      <c r="B54" s="155" t="s">
        <v>132</v>
      </c>
      <c r="C54" s="140" t="s">
        <v>133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>SUM(M55:M56)</f>
        <v>0</v>
      </c>
      <c r="N54" s="142">
        <f>SUM(N55:N56)</f>
        <v>0</v>
      </c>
      <c r="O54" s="143"/>
      <c r="P54" s="144">
        <f>SUM(P55:P56)</f>
        <v>0</v>
      </c>
      <c r="Q54" s="142">
        <f>SUM(Q55:Q56)</f>
        <v>0</v>
      </c>
      <c r="R54" s="143"/>
      <c r="S54" s="144">
        <f>SUM(S55:S56)</f>
        <v>0</v>
      </c>
      <c r="T54" s="142">
        <f>SUM(T55:T56)</f>
        <v>0</v>
      </c>
      <c r="U54" s="143"/>
      <c r="V54" s="144">
        <f>SUM(V55:V56)</f>
        <v>0</v>
      </c>
      <c r="W54" s="144">
        <f>SUM(W55:W56)</f>
        <v>0</v>
      </c>
      <c r="X54" s="144">
        <f>SUM(X55:X56)</f>
        <v>0</v>
      </c>
      <c r="Y54" s="144">
        <f t="shared" si="4"/>
        <v>0</v>
      </c>
      <c r="Z54" s="144" t="e">
        <f t="shared" si="5"/>
        <v>#DIV/0!</v>
      </c>
      <c r="AA54" s="146"/>
      <c r="AB54" s="118"/>
      <c r="AC54" s="118"/>
      <c r="AD54" s="118"/>
      <c r="AE54" s="118"/>
      <c r="AF54" s="118"/>
      <c r="AG54" s="118"/>
    </row>
    <row r="55" spans="1:33" ht="45.75" customHeight="1" x14ac:dyDescent="0.25">
      <c r="A55" s="119" t="s">
        <v>71</v>
      </c>
      <c r="B55" s="120" t="s">
        <v>134</v>
      </c>
      <c r="C55" s="187" t="s">
        <v>135</v>
      </c>
      <c r="D55" s="122" t="s">
        <v>136</v>
      </c>
      <c r="E55" s="427" t="s">
        <v>137</v>
      </c>
      <c r="F55" s="428"/>
      <c r="G55" s="429"/>
      <c r="H55" s="427" t="s">
        <v>137</v>
      </c>
      <c r="I55" s="428"/>
      <c r="J55" s="429"/>
      <c r="K55" s="123"/>
      <c r="L55" s="124"/>
      <c r="M55" s="125">
        <f>K55*L55</f>
        <v>0</v>
      </c>
      <c r="N55" s="123"/>
      <c r="O55" s="124"/>
      <c r="P55" s="125">
        <f>N55*O55</f>
        <v>0</v>
      </c>
      <c r="Q55" s="123"/>
      <c r="R55" s="124"/>
      <c r="S55" s="125">
        <f>Q55*R55</f>
        <v>0</v>
      </c>
      <c r="T55" s="123"/>
      <c r="U55" s="124"/>
      <c r="V55" s="125">
        <f>T55*U55</f>
        <v>0</v>
      </c>
      <c r="W55" s="138">
        <f>G55+M55+S55</f>
        <v>0</v>
      </c>
      <c r="X55" s="127">
        <f>J55+P55+V55</f>
        <v>0</v>
      </c>
      <c r="Y55" s="127">
        <f t="shared" si="4"/>
        <v>0</v>
      </c>
      <c r="Z55" s="128" t="e">
        <f t="shared" si="5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32" t="s">
        <v>71</v>
      </c>
      <c r="B56" s="133" t="s">
        <v>138</v>
      </c>
      <c r="C56" s="163" t="s">
        <v>139</v>
      </c>
      <c r="D56" s="134" t="s">
        <v>136</v>
      </c>
      <c r="E56" s="430"/>
      <c r="F56" s="431"/>
      <c r="G56" s="432"/>
      <c r="H56" s="430"/>
      <c r="I56" s="431"/>
      <c r="J56" s="432"/>
      <c r="K56" s="149"/>
      <c r="L56" s="150"/>
      <c r="M56" s="151">
        <f>K56*L56</f>
        <v>0</v>
      </c>
      <c r="N56" s="149"/>
      <c r="O56" s="150"/>
      <c r="P56" s="151">
        <f>N56*O56</f>
        <v>0</v>
      </c>
      <c r="Q56" s="149"/>
      <c r="R56" s="150"/>
      <c r="S56" s="151">
        <f>Q56*R56</f>
        <v>0</v>
      </c>
      <c r="T56" s="149"/>
      <c r="U56" s="150"/>
      <c r="V56" s="151">
        <f>T56*U56</f>
        <v>0</v>
      </c>
      <c r="W56" s="138">
        <f>G56+M56+S56</f>
        <v>0</v>
      </c>
      <c r="X56" s="127">
        <f>J56+P56+V56</f>
        <v>0</v>
      </c>
      <c r="Y56" s="165">
        <f t="shared" si="4"/>
        <v>0</v>
      </c>
      <c r="Z56" s="128" t="e">
        <f t="shared" si="5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x14ac:dyDescent="0.25">
      <c r="A57" s="166" t="s">
        <v>140</v>
      </c>
      <c r="B57" s="167"/>
      <c r="C57" s="168"/>
      <c r="D57" s="169"/>
      <c r="E57" s="173">
        <f>E50</f>
        <v>0</v>
      </c>
      <c r="F57" s="189"/>
      <c r="G57" s="172">
        <f>G50</f>
        <v>0</v>
      </c>
      <c r="H57" s="173">
        <f>H50</f>
        <v>0</v>
      </c>
      <c r="I57" s="189"/>
      <c r="J57" s="172">
        <f>J50</f>
        <v>0</v>
      </c>
      <c r="K57" s="190">
        <f>K54+K50</f>
        <v>1</v>
      </c>
      <c r="L57" s="189"/>
      <c r="M57" s="172">
        <f>M54+M50</f>
        <v>10000</v>
      </c>
      <c r="N57" s="190">
        <f>N54+N50</f>
        <v>1</v>
      </c>
      <c r="O57" s="189"/>
      <c r="P57" s="172">
        <f>P54+P50</f>
        <v>8998</v>
      </c>
      <c r="Q57" s="190">
        <f>Q54+Q50</f>
        <v>0</v>
      </c>
      <c r="R57" s="189"/>
      <c r="S57" s="172">
        <f>S54+S50</f>
        <v>0</v>
      </c>
      <c r="T57" s="190">
        <f>T54+T50</f>
        <v>0</v>
      </c>
      <c r="U57" s="189"/>
      <c r="V57" s="172">
        <f>V54+V50</f>
        <v>0</v>
      </c>
      <c r="W57" s="191">
        <f>W54+W50</f>
        <v>10000</v>
      </c>
      <c r="X57" s="191">
        <f>X54+X50</f>
        <v>8998</v>
      </c>
      <c r="Y57" s="191">
        <f t="shared" si="4"/>
        <v>1002</v>
      </c>
      <c r="Z57" s="191">
        <f t="shared" si="5"/>
        <v>0.1002</v>
      </c>
      <c r="AA57" s="177"/>
      <c r="AB57" s="131"/>
      <c r="AC57" s="131"/>
      <c r="AD57" s="131"/>
      <c r="AE57" s="7"/>
      <c r="AF57" s="7"/>
      <c r="AG57" s="7"/>
    </row>
    <row r="58" spans="1:33" ht="30" customHeight="1" x14ac:dyDescent="0.25">
      <c r="A58" s="178" t="s">
        <v>66</v>
      </c>
      <c r="B58" s="179">
        <v>4</v>
      </c>
      <c r="C58" s="180" t="s">
        <v>141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25">
      <c r="A59" s="108" t="s">
        <v>68</v>
      </c>
      <c r="B59" s="155" t="s">
        <v>142</v>
      </c>
      <c r="C59" s="192" t="s">
        <v>143</v>
      </c>
      <c r="D59" s="111"/>
      <c r="E59" s="112">
        <f>SUM(E60:E62)</f>
        <v>0</v>
      </c>
      <c r="F59" s="113"/>
      <c r="G59" s="114">
        <f>SUM(G60:G62)</f>
        <v>0</v>
      </c>
      <c r="H59" s="112">
        <f>SUM(H60:H62)</f>
        <v>0</v>
      </c>
      <c r="I59" s="113"/>
      <c r="J59" s="114">
        <f>SUM(J60:J62)</f>
        <v>0</v>
      </c>
      <c r="K59" s="112">
        <f>SUM(K60:K62)</f>
        <v>0</v>
      </c>
      <c r="L59" s="113"/>
      <c r="M59" s="114">
        <f>SUM(M60:M62)</f>
        <v>0</v>
      </c>
      <c r="N59" s="112">
        <f>SUM(N60:N62)</f>
        <v>0</v>
      </c>
      <c r="O59" s="113"/>
      <c r="P59" s="114">
        <f>SUM(P60:P62)</f>
        <v>0</v>
      </c>
      <c r="Q59" s="112">
        <f>SUM(Q60:Q62)</f>
        <v>0</v>
      </c>
      <c r="R59" s="113"/>
      <c r="S59" s="114">
        <f>SUM(S60:S62)</f>
        <v>0</v>
      </c>
      <c r="T59" s="112">
        <f>SUM(T60:T62)</f>
        <v>0</v>
      </c>
      <c r="U59" s="113"/>
      <c r="V59" s="114">
        <f>SUM(V60:V62)</f>
        <v>0</v>
      </c>
      <c r="W59" s="114">
        <f>SUM(W60:W62)</f>
        <v>0</v>
      </c>
      <c r="X59" s="114">
        <f>SUM(X60:X62)</f>
        <v>0</v>
      </c>
      <c r="Y59" s="193">
        <f t="shared" ref="Y59:Y79" si="6">W59-X59</f>
        <v>0</v>
      </c>
      <c r="Z59" s="116" t="e">
        <f t="shared" ref="Z59:Z79" si="7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42" customHeight="1" x14ac:dyDescent="0.25">
      <c r="A60" s="119" t="s">
        <v>71</v>
      </c>
      <c r="B60" s="120" t="s">
        <v>144</v>
      </c>
      <c r="C60" s="187" t="s">
        <v>145</v>
      </c>
      <c r="D60" s="194" t="s">
        <v>146</v>
      </c>
      <c r="E60" s="195"/>
      <c r="F60" s="196"/>
      <c r="G60" s="197">
        <f>E60*F60</f>
        <v>0</v>
      </c>
      <c r="H60" s="195"/>
      <c r="I60" s="196"/>
      <c r="J60" s="197">
        <f>H60*I60</f>
        <v>0</v>
      </c>
      <c r="K60" s="123"/>
      <c r="L60" s="196"/>
      <c r="M60" s="125">
        <f>K60*L60</f>
        <v>0</v>
      </c>
      <c r="N60" s="123"/>
      <c r="O60" s="196"/>
      <c r="P60" s="125">
        <f>N60*O60</f>
        <v>0</v>
      </c>
      <c r="Q60" s="123"/>
      <c r="R60" s="196"/>
      <c r="S60" s="125">
        <f>Q60*R60</f>
        <v>0</v>
      </c>
      <c r="T60" s="123"/>
      <c r="U60" s="196"/>
      <c r="V60" s="125">
        <f>T60*U60</f>
        <v>0</v>
      </c>
      <c r="W60" s="126">
        <f>G60+M60+S60</f>
        <v>0</v>
      </c>
      <c r="X60" s="127">
        <f>J60+P60+V60</f>
        <v>0</v>
      </c>
      <c r="Y60" s="127">
        <f t="shared" si="6"/>
        <v>0</v>
      </c>
      <c r="Z60" s="128" t="e">
        <f t="shared" si="7"/>
        <v>#DIV/0!</v>
      </c>
      <c r="AA60" s="129"/>
      <c r="AB60" s="131"/>
      <c r="AC60" s="131"/>
      <c r="AD60" s="131"/>
      <c r="AE60" s="131"/>
      <c r="AF60" s="131"/>
      <c r="AG60" s="131"/>
    </row>
    <row r="61" spans="1:33" ht="39.75" customHeight="1" x14ac:dyDescent="0.25">
      <c r="A61" s="119" t="s">
        <v>71</v>
      </c>
      <c r="B61" s="120" t="s">
        <v>147</v>
      </c>
      <c r="C61" s="187" t="s">
        <v>145</v>
      </c>
      <c r="D61" s="194" t="s">
        <v>146</v>
      </c>
      <c r="E61" s="195"/>
      <c r="F61" s="196"/>
      <c r="G61" s="197">
        <f>E61*F61</f>
        <v>0</v>
      </c>
      <c r="H61" s="195"/>
      <c r="I61" s="196"/>
      <c r="J61" s="197">
        <f>H61*I61</f>
        <v>0</v>
      </c>
      <c r="K61" s="123"/>
      <c r="L61" s="196"/>
      <c r="M61" s="125">
        <f>K61*L61</f>
        <v>0</v>
      </c>
      <c r="N61" s="123"/>
      <c r="O61" s="196"/>
      <c r="P61" s="125">
        <f>N61*O61</f>
        <v>0</v>
      </c>
      <c r="Q61" s="123"/>
      <c r="R61" s="196"/>
      <c r="S61" s="125">
        <f>Q61*R61</f>
        <v>0</v>
      </c>
      <c r="T61" s="123"/>
      <c r="U61" s="196"/>
      <c r="V61" s="125">
        <f>T61*U61</f>
        <v>0</v>
      </c>
      <c r="W61" s="126">
        <f>G61+M61+S61</f>
        <v>0</v>
      </c>
      <c r="X61" s="127">
        <f>J61+P61+V61</f>
        <v>0</v>
      </c>
      <c r="Y61" s="127">
        <f t="shared" si="6"/>
        <v>0</v>
      </c>
      <c r="Z61" s="128" t="e">
        <f t="shared" si="7"/>
        <v>#DIV/0!</v>
      </c>
      <c r="AA61" s="129"/>
      <c r="AB61" s="131"/>
      <c r="AC61" s="131"/>
      <c r="AD61" s="131"/>
      <c r="AE61" s="131"/>
      <c r="AF61" s="131"/>
      <c r="AG61" s="131"/>
    </row>
    <row r="62" spans="1:33" ht="41.25" customHeight="1" x14ac:dyDescent="0.25">
      <c r="A62" s="147" t="s">
        <v>71</v>
      </c>
      <c r="B62" s="133" t="s">
        <v>148</v>
      </c>
      <c r="C62" s="163" t="s">
        <v>145</v>
      </c>
      <c r="D62" s="194" t="s">
        <v>146</v>
      </c>
      <c r="E62" s="198"/>
      <c r="F62" s="199"/>
      <c r="G62" s="200">
        <f>E62*F62</f>
        <v>0</v>
      </c>
      <c r="H62" s="198"/>
      <c r="I62" s="199"/>
      <c r="J62" s="200">
        <f>H62*I62</f>
        <v>0</v>
      </c>
      <c r="K62" s="135"/>
      <c r="L62" s="199"/>
      <c r="M62" s="137">
        <f>K62*L62</f>
        <v>0</v>
      </c>
      <c r="N62" s="135"/>
      <c r="O62" s="199"/>
      <c r="P62" s="137">
        <f>N62*O62</f>
        <v>0</v>
      </c>
      <c r="Q62" s="135"/>
      <c r="R62" s="199"/>
      <c r="S62" s="137">
        <f>Q62*R62</f>
        <v>0</v>
      </c>
      <c r="T62" s="135"/>
      <c r="U62" s="199"/>
      <c r="V62" s="137">
        <f>T62*U62</f>
        <v>0</v>
      </c>
      <c r="W62" s="138">
        <f>G62+M62+S62</f>
        <v>0</v>
      </c>
      <c r="X62" s="127">
        <f>J62+P62+V62</f>
        <v>0</v>
      </c>
      <c r="Y62" s="127">
        <f t="shared" si="6"/>
        <v>0</v>
      </c>
      <c r="Z62" s="128" t="e">
        <f t="shared" si="7"/>
        <v>#DIV/0!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08" t="s">
        <v>68</v>
      </c>
      <c r="B63" s="155" t="s">
        <v>149</v>
      </c>
      <c r="C63" s="153" t="s">
        <v>150</v>
      </c>
      <c r="D63" s="141"/>
      <c r="E63" s="142">
        <f>SUM(E64:E66)</f>
        <v>0</v>
      </c>
      <c r="F63" s="143"/>
      <c r="G63" s="144">
        <f>SUM(G64:G66)</f>
        <v>0</v>
      </c>
      <c r="H63" s="142">
        <f>SUM(H64:H66)</f>
        <v>0</v>
      </c>
      <c r="I63" s="143"/>
      <c r="J63" s="144">
        <f>SUM(J64:J66)</f>
        <v>0</v>
      </c>
      <c r="K63" s="142">
        <f>SUM(K64:K66)</f>
        <v>0</v>
      </c>
      <c r="L63" s="143"/>
      <c r="M63" s="144">
        <f>SUM(M64:M66)</f>
        <v>0</v>
      </c>
      <c r="N63" s="142">
        <f>SUM(N64:N66)</f>
        <v>0</v>
      </c>
      <c r="O63" s="143"/>
      <c r="P63" s="144">
        <f>SUM(P64:P66)</f>
        <v>0</v>
      </c>
      <c r="Q63" s="142">
        <f>SUM(Q64:Q66)</f>
        <v>0</v>
      </c>
      <c r="R63" s="143"/>
      <c r="S63" s="144">
        <f>SUM(S64:S66)</f>
        <v>0</v>
      </c>
      <c r="T63" s="142">
        <f>SUM(T64:T66)</f>
        <v>0</v>
      </c>
      <c r="U63" s="143"/>
      <c r="V63" s="144">
        <f>SUM(V64:V66)</f>
        <v>0</v>
      </c>
      <c r="W63" s="144">
        <f>SUM(W64:W66)</f>
        <v>0</v>
      </c>
      <c r="X63" s="144">
        <f>SUM(X64:X66)</f>
        <v>0</v>
      </c>
      <c r="Y63" s="144">
        <f t="shared" si="6"/>
        <v>0</v>
      </c>
      <c r="Z63" s="144" t="e">
        <f t="shared" si="7"/>
        <v>#DIV/0!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25">
      <c r="A64" s="119" t="s">
        <v>71</v>
      </c>
      <c r="B64" s="120" t="s">
        <v>151</v>
      </c>
      <c r="C64" s="201" t="s">
        <v>152</v>
      </c>
      <c r="D64" s="202" t="s">
        <v>153</v>
      </c>
      <c r="E64" s="123"/>
      <c r="F64" s="124"/>
      <c r="G64" s="125">
        <f>E64*F64</f>
        <v>0</v>
      </c>
      <c r="H64" s="123"/>
      <c r="I64" s="124"/>
      <c r="J64" s="125">
        <f>H64*I64</f>
        <v>0</v>
      </c>
      <c r="K64" s="123"/>
      <c r="L64" s="124"/>
      <c r="M64" s="125">
        <f>K64*L64</f>
        <v>0</v>
      </c>
      <c r="N64" s="123"/>
      <c r="O64" s="124"/>
      <c r="P64" s="125">
        <f>N64*O64</f>
        <v>0</v>
      </c>
      <c r="Q64" s="123"/>
      <c r="R64" s="124"/>
      <c r="S64" s="125">
        <f>Q64*R64</f>
        <v>0</v>
      </c>
      <c r="T64" s="123"/>
      <c r="U64" s="124"/>
      <c r="V64" s="125">
        <f>T64*U64</f>
        <v>0</v>
      </c>
      <c r="W64" s="126">
        <f>G64+M64+S64</f>
        <v>0</v>
      </c>
      <c r="X64" s="127">
        <f>J64+P64+V64</f>
        <v>0</v>
      </c>
      <c r="Y64" s="127">
        <f t="shared" si="6"/>
        <v>0</v>
      </c>
      <c r="Z64" s="128" t="e">
        <f t="shared" si="7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19" t="s">
        <v>71</v>
      </c>
      <c r="B65" s="120" t="s">
        <v>154</v>
      </c>
      <c r="C65" s="201" t="s">
        <v>467</v>
      </c>
      <c r="D65" s="202" t="s">
        <v>153</v>
      </c>
      <c r="E65" s="123"/>
      <c r="F65" s="124"/>
      <c r="G65" s="125">
        <f>E65*F65</f>
        <v>0</v>
      </c>
      <c r="H65" s="123"/>
      <c r="I65" s="124"/>
      <c r="J65" s="125">
        <f>H65*I65</f>
        <v>0</v>
      </c>
      <c r="K65" s="123"/>
      <c r="L65" s="124"/>
      <c r="M65" s="125">
        <f>K65*L65</f>
        <v>0</v>
      </c>
      <c r="N65" s="123"/>
      <c r="O65" s="124"/>
      <c r="P65" s="125">
        <f>N65*O65</f>
        <v>0</v>
      </c>
      <c r="Q65" s="123"/>
      <c r="R65" s="124"/>
      <c r="S65" s="125">
        <f>Q65*R65</f>
        <v>0</v>
      </c>
      <c r="T65" s="123"/>
      <c r="U65" s="124"/>
      <c r="V65" s="125">
        <f>T65*U65</f>
        <v>0</v>
      </c>
      <c r="W65" s="126">
        <f>G65+M65+S65</f>
        <v>0</v>
      </c>
      <c r="X65" s="127">
        <f>J65+P65+V65</f>
        <v>0</v>
      </c>
      <c r="Y65" s="127">
        <f t="shared" si="6"/>
        <v>0</v>
      </c>
      <c r="Z65" s="128" t="e">
        <f t="shared" si="7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32" t="s">
        <v>71</v>
      </c>
      <c r="B66" s="154" t="s">
        <v>155</v>
      </c>
      <c r="C66" s="203" t="s">
        <v>466</v>
      </c>
      <c r="D66" s="202" t="s">
        <v>153</v>
      </c>
      <c r="E66" s="135"/>
      <c r="F66" s="136"/>
      <c r="G66" s="137">
        <f>E66*F66</f>
        <v>0</v>
      </c>
      <c r="H66" s="135"/>
      <c r="I66" s="136"/>
      <c r="J66" s="137">
        <f>H66*I66</f>
        <v>0</v>
      </c>
      <c r="K66" s="135"/>
      <c r="L66" s="136"/>
      <c r="M66" s="137">
        <f>K66*L66</f>
        <v>0</v>
      </c>
      <c r="N66" s="135"/>
      <c r="O66" s="136"/>
      <c r="P66" s="137">
        <f>N66*O66</f>
        <v>0</v>
      </c>
      <c r="Q66" s="135"/>
      <c r="R66" s="136"/>
      <c r="S66" s="137">
        <f>Q66*R66</f>
        <v>0</v>
      </c>
      <c r="T66" s="135"/>
      <c r="U66" s="136"/>
      <c r="V66" s="137">
        <f>T66*U66</f>
        <v>0</v>
      </c>
      <c r="W66" s="138">
        <f>G66+M66+S66</f>
        <v>0</v>
      </c>
      <c r="X66" s="127">
        <f>J66+P66+V66</f>
        <v>0</v>
      </c>
      <c r="Y66" s="127">
        <f t="shared" si="6"/>
        <v>0</v>
      </c>
      <c r="Z66" s="128" t="e">
        <f t="shared" si="7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08" t="s">
        <v>68</v>
      </c>
      <c r="B67" s="155" t="s">
        <v>156</v>
      </c>
      <c r="C67" s="153" t="s">
        <v>157</v>
      </c>
      <c r="D67" s="141"/>
      <c r="E67" s="142">
        <f>SUM(E68:E70)</f>
        <v>0</v>
      </c>
      <c r="F67" s="143"/>
      <c r="G67" s="144">
        <f>SUM(G68:G70)</f>
        <v>0</v>
      </c>
      <c r="H67" s="142">
        <f>SUM(H68:H70)</f>
        <v>0</v>
      </c>
      <c r="I67" s="143"/>
      <c r="J67" s="144">
        <f>SUM(J68:J70)</f>
        <v>0</v>
      </c>
      <c r="K67" s="142">
        <f>SUM(K68:K70)</f>
        <v>0</v>
      </c>
      <c r="L67" s="143"/>
      <c r="M67" s="144">
        <f>SUM(M68:M70)</f>
        <v>0</v>
      </c>
      <c r="N67" s="142">
        <f>SUM(N68:N70)</f>
        <v>0</v>
      </c>
      <c r="O67" s="143"/>
      <c r="P67" s="144">
        <f>SUM(P68:P70)</f>
        <v>0</v>
      </c>
      <c r="Q67" s="142">
        <f>SUM(Q68:Q70)</f>
        <v>0</v>
      </c>
      <c r="R67" s="143"/>
      <c r="S67" s="144">
        <f>SUM(S68:S70)</f>
        <v>0</v>
      </c>
      <c r="T67" s="142">
        <f>SUM(T68:T70)</f>
        <v>0</v>
      </c>
      <c r="U67" s="143"/>
      <c r="V67" s="144">
        <f>SUM(V68:V70)</f>
        <v>0</v>
      </c>
      <c r="W67" s="144">
        <f>SUM(W68:W70)</f>
        <v>0</v>
      </c>
      <c r="X67" s="144">
        <f>SUM(X68:X70)</f>
        <v>0</v>
      </c>
      <c r="Y67" s="144">
        <f t="shared" si="6"/>
        <v>0</v>
      </c>
      <c r="Z67" s="144" t="e">
        <f t="shared" si="7"/>
        <v>#DIV/0!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25">
      <c r="A68" s="119" t="s">
        <v>71</v>
      </c>
      <c r="B68" s="120" t="s">
        <v>158</v>
      </c>
      <c r="C68" s="201" t="s">
        <v>470</v>
      </c>
      <c r="D68" s="202" t="s">
        <v>159</v>
      </c>
      <c r="E68" s="123"/>
      <c r="F68" s="124"/>
      <c r="G68" s="125">
        <f>E68*F68</f>
        <v>0</v>
      </c>
      <c r="H68" s="123"/>
      <c r="I68" s="124"/>
      <c r="J68" s="125">
        <f>H68*I68</f>
        <v>0</v>
      </c>
      <c r="K68" s="123"/>
      <c r="L68" s="124"/>
      <c r="M68" s="125">
        <f>K68*L68</f>
        <v>0</v>
      </c>
      <c r="N68" s="123"/>
      <c r="O68" s="124"/>
      <c r="P68" s="125">
        <f>N68*O68</f>
        <v>0</v>
      </c>
      <c r="Q68" s="123"/>
      <c r="R68" s="124"/>
      <c r="S68" s="125">
        <f>Q68*R68</f>
        <v>0</v>
      </c>
      <c r="T68" s="123"/>
      <c r="U68" s="124"/>
      <c r="V68" s="125">
        <f>T68*U68</f>
        <v>0</v>
      </c>
      <c r="W68" s="126">
        <f>G68+M68+S68</f>
        <v>0</v>
      </c>
      <c r="X68" s="127">
        <f>J68+P68+V68</f>
        <v>0</v>
      </c>
      <c r="Y68" s="127">
        <f t="shared" si="6"/>
        <v>0</v>
      </c>
      <c r="Z68" s="128" t="e">
        <f t="shared" si="7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19" t="s">
        <v>71</v>
      </c>
      <c r="B69" s="120" t="s">
        <v>160</v>
      </c>
      <c r="C69" s="201" t="s">
        <v>469</v>
      </c>
      <c r="D69" s="202" t="s">
        <v>159</v>
      </c>
      <c r="E69" s="123"/>
      <c r="F69" s="124"/>
      <c r="G69" s="125">
        <f>E69*F69</f>
        <v>0</v>
      </c>
      <c r="H69" s="123"/>
      <c r="I69" s="124"/>
      <c r="J69" s="125">
        <f>H69*I69</f>
        <v>0</v>
      </c>
      <c r="K69" s="123"/>
      <c r="L69" s="124"/>
      <c r="M69" s="125">
        <f>K69*L69</f>
        <v>0</v>
      </c>
      <c r="N69" s="123"/>
      <c r="O69" s="124"/>
      <c r="P69" s="125">
        <f>N69*O69</f>
        <v>0</v>
      </c>
      <c r="Q69" s="123"/>
      <c r="R69" s="124"/>
      <c r="S69" s="125">
        <f>Q69*R69</f>
        <v>0</v>
      </c>
      <c r="T69" s="123"/>
      <c r="U69" s="124"/>
      <c r="V69" s="125">
        <f>T69*U69</f>
        <v>0</v>
      </c>
      <c r="W69" s="126">
        <f>G69+M69+S69</f>
        <v>0</v>
      </c>
      <c r="X69" s="127">
        <f>J69+P69+V69</f>
        <v>0</v>
      </c>
      <c r="Y69" s="127">
        <f t="shared" si="6"/>
        <v>0</v>
      </c>
      <c r="Z69" s="128" t="e">
        <f t="shared" si="7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32" t="s">
        <v>71</v>
      </c>
      <c r="B70" s="154" t="s">
        <v>161</v>
      </c>
      <c r="C70" s="203" t="s">
        <v>468</v>
      </c>
      <c r="D70" s="204" t="s">
        <v>159</v>
      </c>
      <c r="E70" s="135"/>
      <c r="F70" s="136"/>
      <c r="G70" s="137">
        <f>E70*F70</f>
        <v>0</v>
      </c>
      <c r="H70" s="135"/>
      <c r="I70" s="136"/>
      <c r="J70" s="137">
        <f>H70*I70</f>
        <v>0</v>
      </c>
      <c r="K70" s="135"/>
      <c r="L70" s="136"/>
      <c r="M70" s="137">
        <f>K70*L70</f>
        <v>0</v>
      </c>
      <c r="N70" s="135"/>
      <c r="O70" s="136"/>
      <c r="P70" s="137">
        <f>N70*O70</f>
        <v>0</v>
      </c>
      <c r="Q70" s="135"/>
      <c r="R70" s="136"/>
      <c r="S70" s="137">
        <f>Q70*R70</f>
        <v>0</v>
      </c>
      <c r="T70" s="135"/>
      <c r="U70" s="136"/>
      <c r="V70" s="137">
        <f>T70*U70</f>
        <v>0</v>
      </c>
      <c r="W70" s="138">
        <f>G70+M70+S70</f>
        <v>0</v>
      </c>
      <c r="X70" s="127">
        <f>J70+P70+V70</f>
        <v>0</v>
      </c>
      <c r="Y70" s="127">
        <f t="shared" si="6"/>
        <v>0</v>
      </c>
      <c r="Z70" s="128" t="e">
        <f t="shared" si="7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08" t="s">
        <v>68</v>
      </c>
      <c r="B71" s="155" t="s">
        <v>162</v>
      </c>
      <c r="C71" s="153" t="s">
        <v>163</v>
      </c>
      <c r="D71" s="141"/>
      <c r="E71" s="142">
        <f>SUM(E72:E74)</f>
        <v>0</v>
      </c>
      <c r="F71" s="143"/>
      <c r="G71" s="144">
        <f>SUM(G72:G74)</f>
        <v>0</v>
      </c>
      <c r="H71" s="142">
        <f>SUM(H72:H74)</f>
        <v>0</v>
      </c>
      <c r="I71" s="143"/>
      <c r="J71" s="144">
        <f>SUM(J72:J74)</f>
        <v>0</v>
      </c>
      <c r="K71" s="142">
        <f>SUM(K72:K74)</f>
        <v>0</v>
      </c>
      <c r="L71" s="143"/>
      <c r="M71" s="144">
        <f>SUM(M72:M74)</f>
        <v>0</v>
      </c>
      <c r="N71" s="142">
        <f>SUM(N72:N74)</f>
        <v>0</v>
      </c>
      <c r="O71" s="143"/>
      <c r="P71" s="144">
        <f>SUM(P72:P74)</f>
        <v>0</v>
      </c>
      <c r="Q71" s="142">
        <f>SUM(Q72:Q74)</f>
        <v>0</v>
      </c>
      <c r="R71" s="143"/>
      <c r="S71" s="144">
        <f>SUM(S72:S74)</f>
        <v>0</v>
      </c>
      <c r="T71" s="142">
        <f>SUM(T72:T74)</f>
        <v>0</v>
      </c>
      <c r="U71" s="143"/>
      <c r="V71" s="144">
        <f>SUM(V72:V74)</f>
        <v>0</v>
      </c>
      <c r="W71" s="144">
        <f>SUM(W72:W74)</f>
        <v>0</v>
      </c>
      <c r="X71" s="144">
        <f>SUM(X72:X74)</f>
        <v>0</v>
      </c>
      <c r="Y71" s="144">
        <f t="shared" si="6"/>
        <v>0</v>
      </c>
      <c r="Z71" s="144" t="e">
        <f t="shared" si="7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25">
      <c r="A72" s="119" t="s">
        <v>71</v>
      </c>
      <c r="B72" s="120" t="s">
        <v>164</v>
      </c>
      <c r="C72" s="187" t="s">
        <v>165</v>
      </c>
      <c r="D72" s="202" t="s">
        <v>106</v>
      </c>
      <c r="E72" s="123"/>
      <c r="F72" s="124"/>
      <c r="G72" s="125">
        <f>E72*F72</f>
        <v>0</v>
      </c>
      <c r="H72" s="123"/>
      <c r="I72" s="124"/>
      <c r="J72" s="125">
        <f>H72*I72</f>
        <v>0</v>
      </c>
      <c r="K72" s="123"/>
      <c r="L72" s="124"/>
      <c r="M72" s="125">
        <f>K72*L72</f>
        <v>0</v>
      </c>
      <c r="N72" s="123"/>
      <c r="O72" s="124"/>
      <c r="P72" s="125">
        <f>N72*O72</f>
        <v>0</v>
      </c>
      <c r="Q72" s="123"/>
      <c r="R72" s="124"/>
      <c r="S72" s="125">
        <f>Q72*R72</f>
        <v>0</v>
      </c>
      <c r="T72" s="123"/>
      <c r="U72" s="124"/>
      <c r="V72" s="125">
        <f>T72*U72</f>
        <v>0</v>
      </c>
      <c r="W72" s="126">
        <f>G72+M72+S72</f>
        <v>0</v>
      </c>
      <c r="X72" s="127">
        <f>J72+P72+V72</f>
        <v>0</v>
      </c>
      <c r="Y72" s="127">
        <f t="shared" si="6"/>
        <v>0</v>
      </c>
      <c r="Z72" s="128" t="e">
        <f t="shared" si="7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19" t="s">
        <v>71</v>
      </c>
      <c r="B73" s="120" t="s">
        <v>166</v>
      </c>
      <c r="C73" s="187" t="s">
        <v>165</v>
      </c>
      <c r="D73" s="202" t="s">
        <v>106</v>
      </c>
      <c r="E73" s="123"/>
      <c r="F73" s="124"/>
      <c r="G73" s="125">
        <f>E73*F73</f>
        <v>0</v>
      </c>
      <c r="H73" s="123"/>
      <c r="I73" s="124"/>
      <c r="J73" s="125">
        <f>H73*I73</f>
        <v>0</v>
      </c>
      <c r="K73" s="123"/>
      <c r="L73" s="124"/>
      <c r="M73" s="125">
        <f>K73*L73</f>
        <v>0</v>
      </c>
      <c r="N73" s="123"/>
      <c r="O73" s="124"/>
      <c r="P73" s="125">
        <f>N73*O73</f>
        <v>0</v>
      </c>
      <c r="Q73" s="123"/>
      <c r="R73" s="124"/>
      <c r="S73" s="125">
        <f>Q73*R73</f>
        <v>0</v>
      </c>
      <c r="T73" s="123"/>
      <c r="U73" s="124"/>
      <c r="V73" s="125">
        <f>T73*U73</f>
        <v>0</v>
      </c>
      <c r="W73" s="126">
        <f>G73+M73+S73</f>
        <v>0</v>
      </c>
      <c r="X73" s="127">
        <f>J73+P73+V73</f>
        <v>0</v>
      </c>
      <c r="Y73" s="127">
        <f t="shared" si="6"/>
        <v>0</v>
      </c>
      <c r="Z73" s="128" t="e">
        <f t="shared" si="7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32" t="s">
        <v>71</v>
      </c>
      <c r="B74" s="133" t="s">
        <v>167</v>
      </c>
      <c r="C74" s="163" t="s">
        <v>165</v>
      </c>
      <c r="D74" s="204" t="s">
        <v>106</v>
      </c>
      <c r="E74" s="135"/>
      <c r="F74" s="136"/>
      <c r="G74" s="137">
        <f>E74*F74</f>
        <v>0</v>
      </c>
      <c r="H74" s="135"/>
      <c r="I74" s="136"/>
      <c r="J74" s="137">
        <f>H74*I74</f>
        <v>0</v>
      </c>
      <c r="K74" s="135"/>
      <c r="L74" s="136"/>
      <c r="M74" s="137">
        <f>K74*L74</f>
        <v>0</v>
      </c>
      <c r="N74" s="135"/>
      <c r="O74" s="136"/>
      <c r="P74" s="137">
        <f>N74*O74</f>
        <v>0</v>
      </c>
      <c r="Q74" s="135"/>
      <c r="R74" s="136"/>
      <c r="S74" s="137">
        <f>Q74*R74</f>
        <v>0</v>
      </c>
      <c r="T74" s="135"/>
      <c r="U74" s="136"/>
      <c r="V74" s="137">
        <f>T74*U74</f>
        <v>0</v>
      </c>
      <c r="W74" s="138">
        <f>G74+M74+S74</f>
        <v>0</v>
      </c>
      <c r="X74" s="127">
        <f>J74+P74+V74</f>
        <v>0</v>
      </c>
      <c r="Y74" s="127">
        <f t="shared" si="6"/>
        <v>0</v>
      </c>
      <c r="Z74" s="128" t="e">
        <f t="shared" si="7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08" t="s">
        <v>68</v>
      </c>
      <c r="B75" s="155" t="s">
        <v>168</v>
      </c>
      <c r="C75" s="153" t="s">
        <v>169</v>
      </c>
      <c r="D75" s="141"/>
      <c r="E75" s="142">
        <f>SUM(E76:E78)</f>
        <v>0</v>
      </c>
      <c r="F75" s="143"/>
      <c r="G75" s="144">
        <f>SUM(G76:G78)</f>
        <v>0</v>
      </c>
      <c r="H75" s="142">
        <f>SUM(H76:H78)</f>
        <v>0</v>
      </c>
      <c r="I75" s="143"/>
      <c r="J75" s="144">
        <f>SUM(J76:J78)</f>
        <v>0</v>
      </c>
      <c r="K75" s="142">
        <f>SUM(K76:K78)</f>
        <v>0</v>
      </c>
      <c r="L75" s="143"/>
      <c r="M75" s="144">
        <f>SUM(M76:M78)</f>
        <v>0</v>
      </c>
      <c r="N75" s="142">
        <f>SUM(N76:N78)</f>
        <v>0</v>
      </c>
      <c r="O75" s="143"/>
      <c r="P75" s="144">
        <f>SUM(P76:P78)</f>
        <v>0</v>
      </c>
      <c r="Q75" s="142">
        <f>SUM(Q76:Q78)</f>
        <v>0</v>
      </c>
      <c r="R75" s="143"/>
      <c r="S75" s="144">
        <f>SUM(S76:S78)</f>
        <v>0</v>
      </c>
      <c r="T75" s="142">
        <f>SUM(T76:T78)</f>
        <v>0</v>
      </c>
      <c r="U75" s="143"/>
      <c r="V75" s="144">
        <f>SUM(V76:V78)</f>
        <v>0</v>
      </c>
      <c r="W75" s="144">
        <f>SUM(W76:W78)</f>
        <v>0</v>
      </c>
      <c r="X75" s="144">
        <f>SUM(X76:X78)</f>
        <v>0</v>
      </c>
      <c r="Y75" s="144">
        <f t="shared" si="6"/>
        <v>0</v>
      </c>
      <c r="Z75" s="144" t="e">
        <f t="shared" si="7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25">
      <c r="A76" s="119" t="s">
        <v>71</v>
      </c>
      <c r="B76" s="120" t="s">
        <v>170</v>
      </c>
      <c r="C76" s="187" t="s">
        <v>165</v>
      </c>
      <c r="D76" s="202" t="s">
        <v>106</v>
      </c>
      <c r="E76" s="123"/>
      <c r="F76" s="124"/>
      <c r="G76" s="125">
        <f>E76*F76</f>
        <v>0</v>
      </c>
      <c r="H76" s="123"/>
      <c r="I76" s="124"/>
      <c r="J76" s="125">
        <f>H76*I76</f>
        <v>0</v>
      </c>
      <c r="K76" s="123"/>
      <c r="L76" s="124"/>
      <c r="M76" s="125">
        <f>K76*L76</f>
        <v>0</v>
      </c>
      <c r="N76" s="123"/>
      <c r="O76" s="124"/>
      <c r="P76" s="125">
        <f>N76*O76</f>
        <v>0</v>
      </c>
      <c r="Q76" s="123"/>
      <c r="R76" s="124"/>
      <c r="S76" s="125">
        <f>Q76*R76</f>
        <v>0</v>
      </c>
      <c r="T76" s="123"/>
      <c r="U76" s="124"/>
      <c r="V76" s="125">
        <f>T76*U76</f>
        <v>0</v>
      </c>
      <c r="W76" s="126">
        <f>G76+M76+S76</f>
        <v>0</v>
      </c>
      <c r="X76" s="127">
        <f>J76+P76+V76</f>
        <v>0</v>
      </c>
      <c r="Y76" s="127">
        <f t="shared" si="6"/>
        <v>0</v>
      </c>
      <c r="Z76" s="128" t="e">
        <f t="shared" si="7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19" t="s">
        <v>71</v>
      </c>
      <c r="B77" s="120" t="s">
        <v>171</v>
      </c>
      <c r="C77" s="187" t="s">
        <v>165</v>
      </c>
      <c r="D77" s="202" t="s">
        <v>106</v>
      </c>
      <c r="E77" s="123"/>
      <c r="F77" s="124"/>
      <c r="G77" s="125">
        <f>E77*F77</f>
        <v>0</v>
      </c>
      <c r="H77" s="123"/>
      <c r="I77" s="124"/>
      <c r="J77" s="125">
        <f>H77*I77</f>
        <v>0</v>
      </c>
      <c r="K77" s="123"/>
      <c r="L77" s="124"/>
      <c r="M77" s="125">
        <f>K77*L77</f>
        <v>0</v>
      </c>
      <c r="N77" s="123"/>
      <c r="O77" s="124"/>
      <c r="P77" s="125">
        <f>N77*O77</f>
        <v>0</v>
      </c>
      <c r="Q77" s="123"/>
      <c r="R77" s="124"/>
      <c r="S77" s="125">
        <f>Q77*R77</f>
        <v>0</v>
      </c>
      <c r="T77" s="123"/>
      <c r="U77" s="124"/>
      <c r="V77" s="125">
        <f>T77*U77</f>
        <v>0</v>
      </c>
      <c r="W77" s="126">
        <f>G77+M77+S77</f>
        <v>0</v>
      </c>
      <c r="X77" s="127">
        <f>J77+P77+V77</f>
        <v>0</v>
      </c>
      <c r="Y77" s="127">
        <f t="shared" si="6"/>
        <v>0</v>
      </c>
      <c r="Z77" s="128" t="e">
        <f t="shared" si="7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32" t="s">
        <v>71</v>
      </c>
      <c r="B78" s="154" t="s">
        <v>172</v>
      </c>
      <c r="C78" s="163" t="s">
        <v>165</v>
      </c>
      <c r="D78" s="204" t="s">
        <v>106</v>
      </c>
      <c r="E78" s="135"/>
      <c r="F78" s="136"/>
      <c r="G78" s="137">
        <f>E78*F78</f>
        <v>0</v>
      </c>
      <c r="H78" s="135"/>
      <c r="I78" s="136"/>
      <c r="J78" s="137">
        <f>H78*I78</f>
        <v>0</v>
      </c>
      <c r="K78" s="135"/>
      <c r="L78" s="136"/>
      <c r="M78" s="137">
        <f>K78*L78</f>
        <v>0</v>
      </c>
      <c r="N78" s="135"/>
      <c r="O78" s="136"/>
      <c r="P78" s="137">
        <f>N78*O78</f>
        <v>0</v>
      </c>
      <c r="Q78" s="135"/>
      <c r="R78" s="136"/>
      <c r="S78" s="137">
        <f>Q78*R78</f>
        <v>0</v>
      </c>
      <c r="T78" s="135"/>
      <c r="U78" s="136"/>
      <c r="V78" s="137">
        <f>T78*U78</f>
        <v>0</v>
      </c>
      <c r="W78" s="138">
        <f>G78+M78+S78</f>
        <v>0</v>
      </c>
      <c r="X78" s="127">
        <f>J78+P78+V78</f>
        <v>0</v>
      </c>
      <c r="Y78" s="165">
        <f t="shared" si="6"/>
        <v>0</v>
      </c>
      <c r="Z78" s="128" t="e">
        <f t="shared" si="7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66" t="s">
        <v>173</v>
      </c>
      <c r="B79" s="167"/>
      <c r="C79" s="168"/>
      <c r="D79" s="169"/>
      <c r="E79" s="173">
        <f>E75+E71+E67+E63+E59</f>
        <v>0</v>
      </c>
      <c r="F79" s="189"/>
      <c r="G79" s="172">
        <f>G75+G71+G67+G63+G59</f>
        <v>0</v>
      </c>
      <c r="H79" s="173">
        <f>H75+H71+H67+H63+H59</f>
        <v>0</v>
      </c>
      <c r="I79" s="189"/>
      <c r="J79" s="172">
        <f>J75+J71+J67+J63+J59</f>
        <v>0</v>
      </c>
      <c r="K79" s="190">
        <f>K75+K71+K67+K63+K59</f>
        <v>0</v>
      </c>
      <c r="L79" s="189"/>
      <c r="M79" s="172">
        <f>M75+M71+M67+M63+M59</f>
        <v>0</v>
      </c>
      <c r="N79" s="190">
        <f>N75+N71+N67+N63+N59</f>
        <v>0</v>
      </c>
      <c r="O79" s="189"/>
      <c r="P79" s="172">
        <f>P75+P71+P67+P63+P59</f>
        <v>0</v>
      </c>
      <c r="Q79" s="190">
        <f>Q75+Q71+Q67+Q63+Q59</f>
        <v>0</v>
      </c>
      <c r="R79" s="189"/>
      <c r="S79" s="172">
        <f>S75+S71+S67+S63+S59</f>
        <v>0</v>
      </c>
      <c r="T79" s="190">
        <f>T75+T71+T67+T63+T59</f>
        <v>0</v>
      </c>
      <c r="U79" s="189"/>
      <c r="V79" s="172">
        <f>V75+V71+V67+V63+V59</f>
        <v>0</v>
      </c>
      <c r="W79" s="191">
        <f>W75+W71+W67+W63+W59</f>
        <v>0</v>
      </c>
      <c r="X79" s="205">
        <f>X75+X71+X67+X63+X59</f>
        <v>0</v>
      </c>
      <c r="Y79" s="206">
        <f t="shared" si="6"/>
        <v>0</v>
      </c>
      <c r="Z79" s="206" t="e">
        <f t="shared" si="7"/>
        <v>#DIV/0!</v>
      </c>
      <c r="AA79" s="177"/>
      <c r="AB79" s="7"/>
      <c r="AC79" s="7"/>
      <c r="AD79" s="7"/>
      <c r="AE79" s="7"/>
      <c r="AF79" s="7"/>
      <c r="AG79" s="7"/>
    </row>
    <row r="80" spans="1:33" ht="30" customHeight="1" x14ac:dyDescent="0.25">
      <c r="A80" s="207" t="s">
        <v>66</v>
      </c>
      <c r="B80" s="208">
        <v>5</v>
      </c>
      <c r="C80" s="209" t="s">
        <v>174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210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25">
      <c r="A81" s="108" t="s">
        <v>68</v>
      </c>
      <c r="B81" s="155" t="s">
        <v>175</v>
      </c>
      <c r="C81" s="140" t="s">
        <v>176</v>
      </c>
      <c r="D81" s="141"/>
      <c r="E81" s="142">
        <f>SUM(E82:E84)</f>
        <v>0</v>
      </c>
      <c r="F81" s="143"/>
      <c r="G81" s="144">
        <f>SUM(G82:G84)</f>
        <v>0</v>
      </c>
      <c r="H81" s="142">
        <f>SUM(H82:H84)</f>
        <v>0</v>
      </c>
      <c r="I81" s="143"/>
      <c r="J81" s="144">
        <f>SUM(J82:J84)</f>
        <v>0</v>
      </c>
      <c r="K81" s="142">
        <f>SUM(K82:K84)</f>
        <v>0</v>
      </c>
      <c r="L81" s="143"/>
      <c r="M81" s="144">
        <f>SUM(M82:M84)</f>
        <v>0</v>
      </c>
      <c r="N81" s="142">
        <f>SUM(N82:N84)</f>
        <v>0</v>
      </c>
      <c r="O81" s="143"/>
      <c r="P81" s="144">
        <f>SUM(P82:P84)</f>
        <v>0</v>
      </c>
      <c r="Q81" s="142">
        <f>SUM(Q82:Q84)</f>
        <v>0</v>
      </c>
      <c r="R81" s="143"/>
      <c r="S81" s="144">
        <f>SUM(S82:S84)</f>
        <v>0</v>
      </c>
      <c r="T81" s="142">
        <f>SUM(T82:T84)</f>
        <v>0</v>
      </c>
      <c r="U81" s="143"/>
      <c r="V81" s="144">
        <f>SUM(V82:V84)</f>
        <v>0</v>
      </c>
      <c r="W81" s="211">
        <f>SUM(W82:W84)</f>
        <v>0</v>
      </c>
      <c r="X81" s="211">
        <f>SUM(X82:X84)</f>
        <v>0</v>
      </c>
      <c r="Y81" s="211">
        <f t="shared" ref="Y81:Y93" si="8">W81-X81</f>
        <v>0</v>
      </c>
      <c r="Z81" s="116" t="e">
        <f t="shared" ref="Z81:Z93" si="9">Y81/W81</f>
        <v>#DIV/0!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19" t="s">
        <v>71</v>
      </c>
      <c r="B82" s="120" t="s">
        <v>177</v>
      </c>
      <c r="C82" s="212" t="s">
        <v>178</v>
      </c>
      <c r="D82" s="202" t="s">
        <v>179</v>
      </c>
      <c r="E82" s="123"/>
      <c r="F82" s="124"/>
      <c r="G82" s="125">
        <f>E82*F82</f>
        <v>0</v>
      </c>
      <c r="H82" s="123"/>
      <c r="I82" s="124"/>
      <c r="J82" s="125">
        <f>H82*I82</f>
        <v>0</v>
      </c>
      <c r="K82" s="123"/>
      <c r="L82" s="124"/>
      <c r="M82" s="125">
        <f>K82*L82</f>
        <v>0</v>
      </c>
      <c r="N82" s="123"/>
      <c r="O82" s="124"/>
      <c r="P82" s="125">
        <f>N82*O82</f>
        <v>0</v>
      </c>
      <c r="Q82" s="123"/>
      <c r="R82" s="124"/>
      <c r="S82" s="125">
        <f>Q82*R82</f>
        <v>0</v>
      </c>
      <c r="T82" s="123"/>
      <c r="U82" s="124"/>
      <c r="V82" s="125">
        <f>T82*U82</f>
        <v>0</v>
      </c>
      <c r="W82" s="126">
        <f>G82+M82+S82</f>
        <v>0</v>
      </c>
      <c r="X82" s="127">
        <f>J82+P82+V82</f>
        <v>0</v>
      </c>
      <c r="Y82" s="127">
        <f t="shared" si="8"/>
        <v>0</v>
      </c>
      <c r="Z82" s="128" t="e">
        <f t="shared" si="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71</v>
      </c>
      <c r="B83" s="120" t="s">
        <v>180</v>
      </c>
      <c r="C83" s="212" t="s">
        <v>178</v>
      </c>
      <c r="D83" s="202" t="s">
        <v>179</v>
      </c>
      <c r="E83" s="123"/>
      <c r="F83" s="124"/>
      <c r="G83" s="125">
        <f>E83*F83</f>
        <v>0</v>
      </c>
      <c r="H83" s="123"/>
      <c r="I83" s="124"/>
      <c r="J83" s="125">
        <f>H83*I83</f>
        <v>0</v>
      </c>
      <c r="K83" s="123"/>
      <c r="L83" s="124"/>
      <c r="M83" s="125">
        <f>K83*L83</f>
        <v>0</v>
      </c>
      <c r="N83" s="123"/>
      <c r="O83" s="124"/>
      <c r="P83" s="125">
        <f>N83*O83</f>
        <v>0</v>
      </c>
      <c r="Q83" s="123"/>
      <c r="R83" s="124"/>
      <c r="S83" s="125">
        <f>Q83*R83</f>
        <v>0</v>
      </c>
      <c r="T83" s="123"/>
      <c r="U83" s="124"/>
      <c r="V83" s="125">
        <f>T83*U83</f>
        <v>0</v>
      </c>
      <c r="W83" s="126">
        <f>G83+M83+S83</f>
        <v>0</v>
      </c>
      <c r="X83" s="127">
        <f>J83+P83+V83</f>
        <v>0</v>
      </c>
      <c r="Y83" s="127">
        <f t="shared" si="8"/>
        <v>0</v>
      </c>
      <c r="Z83" s="128" t="e">
        <f t="shared" si="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32" t="s">
        <v>71</v>
      </c>
      <c r="B84" s="133" t="s">
        <v>181</v>
      </c>
      <c r="C84" s="212" t="s">
        <v>178</v>
      </c>
      <c r="D84" s="204" t="s">
        <v>179</v>
      </c>
      <c r="E84" s="135"/>
      <c r="F84" s="136"/>
      <c r="G84" s="137">
        <f>E84*F84</f>
        <v>0</v>
      </c>
      <c r="H84" s="135"/>
      <c r="I84" s="136"/>
      <c r="J84" s="137">
        <f>H84*I84</f>
        <v>0</v>
      </c>
      <c r="K84" s="135"/>
      <c r="L84" s="136"/>
      <c r="M84" s="137">
        <f>K84*L84</f>
        <v>0</v>
      </c>
      <c r="N84" s="135"/>
      <c r="O84" s="136"/>
      <c r="P84" s="137">
        <f>N84*O84</f>
        <v>0</v>
      </c>
      <c r="Q84" s="135"/>
      <c r="R84" s="136"/>
      <c r="S84" s="137">
        <f>Q84*R84</f>
        <v>0</v>
      </c>
      <c r="T84" s="135"/>
      <c r="U84" s="136"/>
      <c r="V84" s="137">
        <f>T84*U84</f>
        <v>0</v>
      </c>
      <c r="W84" s="138">
        <f>G84+M84+S84</f>
        <v>0</v>
      </c>
      <c r="X84" s="127">
        <f>J84+P84+V84</f>
        <v>0</v>
      </c>
      <c r="Y84" s="127">
        <f t="shared" si="8"/>
        <v>0</v>
      </c>
      <c r="Z84" s="128" t="e">
        <f t="shared" si="9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08" t="s">
        <v>68</v>
      </c>
      <c r="B85" s="155" t="s">
        <v>182</v>
      </c>
      <c r="C85" s="140" t="s">
        <v>183</v>
      </c>
      <c r="D85" s="213"/>
      <c r="E85" s="214">
        <f>SUM(E86:E88)</f>
        <v>0</v>
      </c>
      <c r="F85" s="143"/>
      <c r="G85" s="144">
        <f>SUM(G86:G88)</f>
        <v>0</v>
      </c>
      <c r="H85" s="214">
        <f>SUM(H86:H88)</f>
        <v>0</v>
      </c>
      <c r="I85" s="143"/>
      <c r="J85" s="144">
        <f>SUM(J86:J88)</f>
        <v>0</v>
      </c>
      <c r="K85" s="214">
        <f>SUM(K86:K88)</f>
        <v>0</v>
      </c>
      <c r="L85" s="143"/>
      <c r="M85" s="144">
        <f>SUM(M86:M88)</f>
        <v>0</v>
      </c>
      <c r="N85" s="214">
        <f>SUM(N86:N88)</f>
        <v>0</v>
      </c>
      <c r="O85" s="143"/>
      <c r="P85" s="144">
        <f>SUM(P86:P88)</f>
        <v>0</v>
      </c>
      <c r="Q85" s="214">
        <f>SUM(Q86:Q88)</f>
        <v>0</v>
      </c>
      <c r="R85" s="143"/>
      <c r="S85" s="144">
        <f>SUM(S86:S88)</f>
        <v>0</v>
      </c>
      <c r="T85" s="214">
        <f>SUM(T86:T88)</f>
        <v>0</v>
      </c>
      <c r="U85" s="143"/>
      <c r="V85" s="144">
        <f>SUM(V86:V88)</f>
        <v>0</v>
      </c>
      <c r="W85" s="211">
        <f>SUM(W86:W88)</f>
        <v>0</v>
      </c>
      <c r="X85" s="211">
        <f>SUM(X86:X88)</f>
        <v>0</v>
      </c>
      <c r="Y85" s="211">
        <f t="shared" si="8"/>
        <v>0</v>
      </c>
      <c r="Z85" s="211" t="e">
        <f t="shared" si="9"/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19" t="s">
        <v>71</v>
      </c>
      <c r="B86" s="120" t="s">
        <v>184</v>
      </c>
      <c r="C86" s="212" t="s">
        <v>471</v>
      </c>
      <c r="D86" s="215" t="s">
        <v>106</v>
      </c>
      <c r="E86" s="123"/>
      <c r="F86" s="124"/>
      <c r="G86" s="125">
        <f>E86*F86</f>
        <v>0</v>
      </c>
      <c r="H86" s="123"/>
      <c r="I86" s="124"/>
      <c r="J86" s="125">
        <f>H86*I86</f>
        <v>0</v>
      </c>
      <c r="K86" s="123"/>
      <c r="L86" s="124"/>
      <c r="M86" s="125">
        <f>K86*L86</f>
        <v>0</v>
      </c>
      <c r="N86" s="123"/>
      <c r="O86" s="124"/>
      <c r="P86" s="125">
        <f>N86*O86</f>
        <v>0</v>
      </c>
      <c r="Q86" s="123"/>
      <c r="R86" s="124"/>
      <c r="S86" s="125">
        <f>Q86*R86</f>
        <v>0</v>
      </c>
      <c r="T86" s="123"/>
      <c r="U86" s="124"/>
      <c r="V86" s="125">
        <f>T86*U86</f>
        <v>0</v>
      </c>
      <c r="W86" s="126">
        <f>G86+M86+S86</f>
        <v>0</v>
      </c>
      <c r="X86" s="127">
        <f>J86+P86+V86</f>
        <v>0</v>
      </c>
      <c r="Y86" s="127">
        <f t="shared" si="8"/>
        <v>0</v>
      </c>
      <c r="Z86" s="128" t="e">
        <f t="shared" si="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71</v>
      </c>
      <c r="B87" s="120" t="s">
        <v>185</v>
      </c>
      <c r="C87" s="187" t="s">
        <v>471</v>
      </c>
      <c r="D87" s="202" t="s">
        <v>106</v>
      </c>
      <c r="E87" s="123"/>
      <c r="F87" s="124"/>
      <c r="G87" s="125">
        <f>E87*F87</f>
        <v>0</v>
      </c>
      <c r="H87" s="123"/>
      <c r="I87" s="124"/>
      <c r="J87" s="125">
        <f>H87*I87</f>
        <v>0</v>
      </c>
      <c r="K87" s="123"/>
      <c r="L87" s="124"/>
      <c r="M87" s="125">
        <f>K87*L87</f>
        <v>0</v>
      </c>
      <c r="N87" s="123"/>
      <c r="O87" s="124"/>
      <c r="P87" s="125">
        <f>N87*O87</f>
        <v>0</v>
      </c>
      <c r="Q87" s="123"/>
      <c r="R87" s="124"/>
      <c r="S87" s="125">
        <f>Q87*R87</f>
        <v>0</v>
      </c>
      <c r="T87" s="123"/>
      <c r="U87" s="124"/>
      <c r="V87" s="125">
        <f>T87*U87</f>
        <v>0</v>
      </c>
      <c r="W87" s="126">
        <f>G87+M87+S87</f>
        <v>0</v>
      </c>
      <c r="X87" s="127">
        <f>J87+P87+V87</f>
        <v>0</v>
      </c>
      <c r="Y87" s="127">
        <f t="shared" si="8"/>
        <v>0</v>
      </c>
      <c r="Z87" s="128" t="e">
        <f t="shared" si="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32" t="s">
        <v>71</v>
      </c>
      <c r="B88" s="133" t="s">
        <v>186</v>
      </c>
      <c r="C88" s="163" t="s">
        <v>471</v>
      </c>
      <c r="D88" s="204" t="s">
        <v>106</v>
      </c>
      <c r="E88" s="135"/>
      <c r="F88" s="136"/>
      <c r="G88" s="137">
        <f>E88*F88</f>
        <v>0</v>
      </c>
      <c r="H88" s="135"/>
      <c r="I88" s="136"/>
      <c r="J88" s="137">
        <f>H88*I88</f>
        <v>0</v>
      </c>
      <c r="K88" s="135"/>
      <c r="L88" s="136"/>
      <c r="M88" s="137">
        <f>K88*L88</f>
        <v>0</v>
      </c>
      <c r="N88" s="135"/>
      <c r="O88" s="136"/>
      <c r="P88" s="137">
        <f>N88*O88</f>
        <v>0</v>
      </c>
      <c r="Q88" s="135"/>
      <c r="R88" s="136"/>
      <c r="S88" s="137">
        <f>Q88*R88</f>
        <v>0</v>
      </c>
      <c r="T88" s="135"/>
      <c r="U88" s="136"/>
      <c r="V88" s="137">
        <f>T88*U88</f>
        <v>0</v>
      </c>
      <c r="W88" s="138">
        <f>G88+M88+S88</f>
        <v>0</v>
      </c>
      <c r="X88" s="127">
        <f>J88+P88+V88</f>
        <v>0</v>
      </c>
      <c r="Y88" s="127">
        <f t="shared" si="8"/>
        <v>0</v>
      </c>
      <c r="Z88" s="128" t="e">
        <f t="shared" si="9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08" t="s">
        <v>68</v>
      </c>
      <c r="B89" s="155" t="s">
        <v>187</v>
      </c>
      <c r="C89" s="216" t="s">
        <v>188</v>
      </c>
      <c r="D89" s="217"/>
      <c r="E89" s="214">
        <f>SUM(E90:E92)</f>
        <v>0</v>
      </c>
      <c r="F89" s="143"/>
      <c r="G89" s="144">
        <f>SUM(G90:G92)</f>
        <v>0</v>
      </c>
      <c r="H89" s="214">
        <f>SUM(H90:H92)</f>
        <v>0</v>
      </c>
      <c r="I89" s="143"/>
      <c r="J89" s="144">
        <f>SUM(J90:J92)</f>
        <v>0</v>
      </c>
      <c r="K89" s="214">
        <f>SUM(K90:K92)</f>
        <v>0</v>
      </c>
      <c r="L89" s="143"/>
      <c r="M89" s="144">
        <f>SUM(M90:M92)</f>
        <v>0</v>
      </c>
      <c r="N89" s="214">
        <f>SUM(N90:N92)</f>
        <v>0</v>
      </c>
      <c r="O89" s="143"/>
      <c r="P89" s="144">
        <f>SUM(P90:P92)</f>
        <v>0</v>
      </c>
      <c r="Q89" s="214">
        <f>SUM(Q90:Q92)</f>
        <v>0</v>
      </c>
      <c r="R89" s="143"/>
      <c r="S89" s="144">
        <f>SUM(S90:S92)</f>
        <v>0</v>
      </c>
      <c r="T89" s="214">
        <f>SUM(T90:T92)</f>
        <v>0</v>
      </c>
      <c r="U89" s="143"/>
      <c r="V89" s="144">
        <f>SUM(V90:V92)</f>
        <v>0</v>
      </c>
      <c r="W89" s="211">
        <f>SUM(W90:W92)</f>
        <v>0</v>
      </c>
      <c r="X89" s="211">
        <f>SUM(X90:X92)</f>
        <v>0</v>
      </c>
      <c r="Y89" s="211">
        <f t="shared" si="8"/>
        <v>0</v>
      </c>
      <c r="Z89" s="211" t="e">
        <f t="shared" si="9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19" t="s">
        <v>71</v>
      </c>
      <c r="B90" s="120" t="s">
        <v>189</v>
      </c>
      <c r="C90" s="218" t="s">
        <v>112</v>
      </c>
      <c r="D90" s="219" t="s">
        <v>113</v>
      </c>
      <c r="E90" s="123"/>
      <c r="F90" s="124"/>
      <c r="G90" s="125">
        <f>E90*F90</f>
        <v>0</v>
      </c>
      <c r="H90" s="123"/>
      <c r="I90" s="124"/>
      <c r="J90" s="125">
        <f>H90*I90</f>
        <v>0</v>
      </c>
      <c r="K90" s="123"/>
      <c r="L90" s="124"/>
      <c r="M90" s="125">
        <f>K90*L90</f>
        <v>0</v>
      </c>
      <c r="N90" s="123"/>
      <c r="O90" s="124"/>
      <c r="P90" s="125">
        <f>N90*O90</f>
        <v>0</v>
      </c>
      <c r="Q90" s="123"/>
      <c r="R90" s="124"/>
      <c r="S90" s="125">
        <f>Q90*R90</f>
        <v>0</v>
      </c>
      <c r="T90" s="123"/>
      <c r="U90" s="124"/>
      <c r="V90" s="125">
        <f>T90*U90</f>
        <v>0</v>
      </c>
      <c r="W90" s="126">
        <f>G90+M90+S90</f>
        <v>0</v>
      </c>
      <c r="X90" s="127">
        <f>J90+P90+V90</f>
        <v>0</v>
      </c>
      <c r="Y90" s="127">
        <f t="shared" si="8"/>
        <v>0</v>
      </c>
      <c r="Z90" s="128" t="e">
        <f t="shared" si="9"/>
        <v>#DIV/0!</v>
      </c>
      <c r="AA90" s="129"/>
      <c r="AB90" s="130"/>
      <c r="AC90" s="131"/>
      <c r="AD90" s="131"/>
      <c r="AE90" s="131"/>
      <c r="AF90" s="131"/>
      <c r="AG90" s="131"/>
    </row>
    <row r="91" spans="1:33" ht="30" customHeight="1" x14ac:dyDescent="0.25">
      <c r="A91" s="119" t="s">
        <v>71</v>
      </c>
      <c r="B91" s="120" t="s">
        <v>190</v>
      </c>
      <c r="C91" s="218" t="s">
        <v>112</v>
      </c>
      <c r="D91" s="219" t="s">
        <v>113</v>
      </c>
      <c r="E91" s="123"/>
      <c r="F91" s="124"/>
      <c r="G91" s="125">
        <f>E91*F91</f>
        <v>0</v>
      </c>
      <c r="H91" s="123"/>
      <c r="I91" s="124"/>
      <c r="J91" s="125">
        <f>H91*I91</f>
        <v>0</v>
      </c>
      <c r="K91" s="123"/>
      <c r="L91" s="124"/>
      <c r="M91" s="125">
        <f>K91*L91</f>
        <v>0</v>
      </c>
      <c r="N91" s="123"/>
      <c r="O91" s="124"/>
      <c r="P91" s="125">
        <f>N91*O91</f>
        <v>0</v>
      </c>
      <c r="Q91" s="123"/>
      <c r="R91" s="124"/>
      <c r="S91" s="125">
        <f>Q91*R91</f>
        <v>0</v>
      </c>
      <c r="T91" s="123"/>
      <c r="U91" s="124"/>
      <c r="V91" s="125">
        <f>T91*U91</f>
        <v>0</v>
      </c>
      <c r="W91" s="126">
        <f>G91+M91+S91</f>
        <v>0</v>
      </c>
      <c r="X91" s="127">
        <f>J91+P91+V91</f>
        <v>0</v>
      </c>
      <c r="Y91" s="127">
        <f t="shared" si="8"/>
        <v>0</v>
      </c>
      <c r="Z91" s="128" t="e">
        <f t="shared" si="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32" t="s">
        <v>71</v>
      </c>
      <c r="B92" s="133" t="s">
        <v>191</v>
      </c>
      <c r="C92" s="220" t="s">
        <v>112</v>
      </c>
      <c r="D92" s="219" t="s">
        <v>113</v>
      </c>
      <c r="E92" s="149"/>
      <c r="F92" s="150"/>
      <c r="G92" s="151">
        <f>E92*F92</f>
        <v>0</v>
      </c>
      <c r="H92" s="149"/>
      <c r="I92" s="150"/>
      <c r="J92" s="151">
        <f>H92*I92</f>
        <v>0</v>
      </c>
      <c r="K92" s="149"/>
      <c r="L92" s="150"/>
      <c r="M92" s="151">
        <f>K92*L92</f>
        <v>0</v>
      </c>
      <c r="N92" s="149"/>
      <c r="O92" s="150"/>
      <c r="P92" s="151">
        <f>N92*O92</f>
        <v>0</v>
      </c>
      <c r="Q92" s="149"/>
      <c r="R92" s="150"/>
      <c r="S92" s="151">
        <f>Q92*R92</f>
        <v>0</v>
      </c>
      <c r="T92" s="149"/>
      <c r="U92" s="150"/>
      <c r="V92" s="151">
        <f>T92*U92</f>
        <v>0</v>
      </c>
      <c r="W92" s="138">
        <f>G92+M92+S92</f>
        <v>0</v>
      </c>
      <c r="X92" s="127">
        <f>J92+P92+V92</f>
        <v>0</v>
      </c>
      <c r="Y92" s="127">
        <f t="shared" si="8"/>
        <v>0</v>
      </c>
      <c r="Z92" s="128" t="e">
        <f t="shared" si="9"/>
        <v>#DIV/0!</v>
      </c>
      <c r="AA92" s="152"/>
      <c r="AB92" s="131"/>
      <c r="AC92" s="131"/>
      <c r="AD92" s="131"/>
      <c r="AE92" s="131"/>
      <c r="AF92" s="131"/>
      <c r="AG92" s="131"/>
    </row>
    <row r="93" spans="1:33" ht="45" customHeight="1" x14ac:dyDescent="0.25">
      <c r="A93" s="416" t="s">
        <v>192</v>
      </c>
      <c r="B93" s="394"/>
      <c r="C93" s="394"/>
      <c r="D93" s="395"/>
      <c r="E93" s="189"/>
      <c r="F93" s="189"/>
      <c r="G93" s="172">
        <f>G81+G85+G89</f>
        <v>0</v>
      </c>
      <c r="H93" s="189"/>
      <c r="I93" s="189"/>
      <c r="J93" s="172">
        <f>J81+J85+J89</f>
        <v>0</v>
      </c>
      <c r="K93" s="189"/>
      <c r="L93" s="189"/>
      <c r="M93" s="172">
        <f>M81+M85+M89</f>
        <v>0</v>
      </c>
      <c r="N93" s="189"/>
      <c r="O93" s="189"/>
      <c r="P93" s="172">
        <f>P81+P85+P89</f>
        <v>0</v>
      </c>
      <c r="Q93" s="189"/>
      <c r="R93" s="189"/>
      <c r="S93" s="172">
        <f>S81+S85+S89</f>
        <v>0</v>
      </c>
      <c r="T93" s="189"/>
      <c r="U93" s="189"/>
      <c r="V93" s="172">
        <f>V81+V85+V89</f>
        <v>0</v>
      </c>
      <c r="W93" s="191">
        <f>W81+W85+W89</f>
        <v>0</v>
      </c>
      <c r="X93" s="191">
        <f>X81+X85+X89</f>
        <v>0</v>
      </c>
      <c r="Y93" s="191">
        <f t="shared" si="8"/>
        <v>0</v>
      </c>
      <c r="Z93" s="191" t="e">
        <f t="shared" si="9"/>
        <v>#DIV/0!</v>
      </c>
      <c r="AA93" s="177"/>
      <c r="AB93" s="5"/>
      <c r="AC93" s="7"/>
      <c r="AD93" s="7"/>
      <c r="AE93" s="7"/>
      <c r="AF93" s="7"/>
      <c r="AG93" s="7"/>
    </row>
    <row r="94" spans="1:33" ht="30" customHeight="1" x14ac:dyDescent="0.25">
      <c r="A94" s="178" t="s">
        <v>66</v>
      </c>
      <c r="B94" s="179">
        <v>6</v>
      </c>
      <c r="C94" s="180" t="s">
        <v>193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210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25">
      <c r="A95" s="108" t="s">
        <v>68</v>
      </c>
      <c r="B95" s="155" t="s">
        <v>194</v>
      </c>
      <c r="C95" s="221" t="s">
        <v>195</v>
      </c>
      <c r="D95" s="111"/>
      <c r="E95" s="112">
        <f>SUM(E96:E98)</f>
        <v>0</v>
      </c>
      <c r="F95" s="113"/>
      <c r="G95" s="114">
        <f>SUM(G96:G98)</f>
        <v>0</v>
      </c>
      <c r="H95" s="112">
        <f>SUM(H96:H98)</f>
        <v>0</v>
      </c>
      <c r="I95" s="113"/>
      <c r="J95" s="114">
        <f>SUM(J96:J98)</f>
        <v>0</v>
      </c>
      <c r="K95" s="112">
        <f>SUM(K96:K98)</f>
        <v>5</v>
      </c>
      <c r="L95" s="113"/>
      <c r="M95" s="114">
        <f>SUM(M96:M98)</f>
        <v>12070</v>
      </c>
      <c r="N95" s="112">
        <f>SUM(N96:N98)</f>
        <v>5</v>
      </c>
      <c r="O95" s="113"/>
      <c r="P95" s="114">
        <f>SUM(P96:P98)</f>
        <v>18800</v>
      </c>
      <c r="Q95" s="112">
        <f>SUM(Q96:Q98)</f>
        <v>0</v>
      </c>
      <c r="R95" s="113"/>
      <c r="S95" s="114">
        <f>SUM(S96:S98)</f>
        <v>0</v>
      </c>
      <c r="T95" s="112">
        <f>SUM(T96:T98)</f>
        <v>0</v>
      </c>
      <c r="U95" s="113"/>
      <c r="V95" s="114">
        <f>SUM(V96:V98)</f>
        <v>0</v>
      </c>
      <c r="W95" s="114">
        <f>SUM(W96:W98)</f>
        <v>12070</v>
      </c>
      <c r="X95" s="114">
        <f>SUM(X96:X98)</f>
        <v>18800</v>
      </c>
      <c r="Y95" s="114">
        <f t="shared" ref="Y95:Y107" si="10">W95-X95</f>
        <v>-6730</v>
      </c>
      <c r="Z95" s="116">
        <f t="shared" ref="Z95:Z107" si="11">Y95/W95</f>
        <v>-0.55758077879038936</v>
      </c>
      <c r="AA95" s="117"/>
      <c r="AB95" s="118"/>
      <c r="AC95" s="118"/>
      <c r="AD95" s="118"/>
      <c r="AE95" s="118"/>
      <c r="AF95" s="118"/>
      <c r="AG95" s="118"/>
    </row>
    <row r="96" spans="1:33" ht="152.25" customHeight="1" x14ac:dyDescent="0.25">
      <c r="A96" s="119" t="s">
        <v>71</v>
      </c>
      <c r="B96" s="120" t="s">
        <v>196</v>
      </c>
      <c r="C96" s="352" t="s">
        <v>344</v>
      </c>
      <c r="D96" s="122" t="s">
        <v>106</v>
      </c>
      <c r="E96" s="123"/>
      <c r="F96" s="124"/>
      <c r="G96" s="125">
        <f>E96*F96</f>
        <v>0</v>
      </c>
      <c r="H96" s="123"/>
      <c r="I96" s="124"/>
      <c r="J96" s="125">
        <f>H96*I96</f>
        <v>0</v>
      </c>
      <c r="K96" s="123">
        <v>5</v>
      </c>
      <c r="L96" s="124">
        <v>2414</v>
      </c>
      <c r="M96" s="125">
        <f>K96*L96</f>
        <v>12070</v>
      </c>
      <c r="N96" s="123">
        <v>5</v>
      </c>
      <c r="O96" s="124">
        <v>3760</v>
      </c>
      <c r="P96" s="125">
        <f>N96*O96</f>
        <v>18800</v>
      </c>
      <c r="Q96" s="123"/>
      <c r="R96" s="124"/>
      <c r="S96" s="125">
        <f>Q96*R96</f>
        <v>0</v>
      </c>
      <c r="T96" s="123"/>
      <c r="U96" s="124"/>
      <c r="V96" s="125">
        <f>T96*U96</f>
        <v>0</v>
      </c>
      <c r="W96" s="126">
        <f>G96+M96+S96</f>
        <v>12070</v>
      </c>
      <c r="X96" s="127">
        <f>J96+P96+V96</f>
        <v>18800</v>
      </c>
      <c r="Y96" s="127">
        <f t="shared" si="10"/>
        <v>-6730</v>
      </c>
      <c r="Z96" s="128">
        <f t="shared" si="11"/>
        <v>-0.55758077879038936</v>
      </c>
      <c r="AA96" s="129" t="s">
        <v>364</v>
      </c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19" t="s">
        <v>71</v>
      </c>
      <c r="B97" s="120" t="s">
        <v>198</v>
      </c>
      <c r="C97" s="187" t="s">
        <v>197</v>
      </c>
      <c r="D97" s="122" t="s">
        <v>106</v>
      </c>
      <c r="E97" s="123"/>
      <c r="F97" s="124"/>
      <c r="G97" s="125">
        <f>E97*F97</f>
        <v>0</v>
      </c>
      <c r="H97" s="123"/>
      <c r="I97" s="124"/>
      <c r="J97" s="125">
        <f>H97*I97</f>
        <v>0</v>
      </c>
      <c r="K97" s="123"/>
      <c r="L97" s="124"/>
      <c r="M97" s="125">
        <f>K97*L97</f>
        <v>0</v>
      </c>
      <c r="N97" s="123"/>
      <c r="O97" s="124"/>
      <c r="P97" s="125">
        <f>N97*O97</f>
        <v>0</v>
      </c>
      <c r="Q97" s="123"/>
      <c r="R97" s="124"/>
      <c r="S97" s="125">
        <f>Q97*R97</f>
        <v>0</v>
      </c>
      <c r="T97" s="123"/>
      <c r="U97" s="124"/>
      <c r="V97" s="125">
        <f>T97*U97</f>
        <v>0</v>
      </c>
      <c r="W97" s="126">
        <f>G97+M97+S97</f>
        <v>0</v>
      </c>
      <c r="X97" s="127">
        <f>J97+P97+V97</f>
        <v>0</v>
      </c>
      <c r="Y97" s="127">
        <f t="shared" si="10"/>
        <v>0</v>
      </c>
      <c r="Z97" s="128" t="e">
        <f t="shared" si="11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32" t="s">
        <v>71</v>
      </c>
      <c r="B98" s="133" t="s">
        <v>199</v>
      </c>
      <c r="C98" s="163" t="s">
        <v>197</v>
      </c>
      <c r="D98" s="134" t="s">
        <v>106</v>
      </c>
      <c r="E98" s="135"/>
      <c r="F98" s="136"/>
      <c r="G98" s="137">
        <f>E98*F98</f>
        <v>0</v>
      </c>
      <c r="H98" s="135"/>
      <c r="I98" s="136"/>
      <c r="J98" s="137">
        <f>H98*I98</f>
        <v>0</v>
      </c>
      <c r="K98" s="135"/>
      <c r="L98" s="136"/>
      <c r="M98" s="137">
        <f>K98*L98</f>
        <v>0</v>
      </c>
      <c r="N98" s="135"/>
      <c r="O98" s="136"/>
      <c r="P98" s="137">
        <f>N98*O98</f>
        <v>0</v>
      </c>
      <c r="Q98" s="135"/>
      <c r="R98" s="136"/>
      <c r="S98" s="137">
        <f>Q98*R98</f>
        <v>0</v>
      </c>
      <c r="T98" s="135"/>
      <c r="U98" s="136"/>
      <c r="V98" s="137">
        <f>T98*U98</f>
        <v>0</v>
      </c>
      <c r="W98" s="138">
        <f>G98+M98+S98</f>
        <v>0</v>
      </c>
      <c r="X98" s="127">
        <f>J98+P98+V98</f>
        <v>0</v>
      </c>
      <c r="Y98" s="127">
        <f t="shared" si="10"/>
        <v>0</v>
      </c>
      <c r="Z98" s="128" t="e">
        <f t="shared" si="11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08" t="s">
        <v>66</v>
      </c>
      <c r="B99" s="155" t="s">
        <v>200</v>
      </c>
      <c r="C99" s="222" t="s">
        <v>201</v>
      </c>
      <c r="D99" s="141"/>
      <c r="E99" s="142">
        <f>SUM(E100:E102)</f>
        <v>0</v>
      </c>
      <c r="F99" s="143"/>
      <c r="G99" s="144">
        <f>SUM(G100:G102)</f>
        <v>0</v>
      </c>
      <c r="H99" s="142">
        <f>SUM(H100:H102)</f>
        <v>0</v>
      </c>
      <c r="I99" s="143"/>
      <c r="J99" s="144">
        <f>SUM(J100:J102)</f>
        <v>0</v>
      </c>
      <c r="K99" s="142">
        <f>SUM(K100:K102)</f>
        <v>1</v>
      </c>
      <c r="L99" s="143"/>
      <c r="M99" s="144">
        <f>SUM(M100:M102)</f>
        <v>3180</v>
      </c>
      <c r="N99" s="142">
        <f>SUM(N100:N102)</f>
        <v>1</v>
      </c>
      <c r="O99" s="143"/>
      <c r="P99" s="144">
        <f>SUM(P100:P102)</f>
        <v>3179</v>
      </c>
      <c r="Q99" s="142">
        <f>SUM(Q100:Q102)</f>
        <v>0</v>
      </c>
      <c r="R99" s="143"/>
      <c r="S99" s="144">
        <f>SUM(S100:S102)</f>
        <v>0</v>
      </c>
      <c r="T99" s="142">
        <f>SUM(T100:T102)</f>
        <v>0</v>
      </c>
      <c r="U99" s="143"/>
      <c r="V99" s="144">
        <f>SUM(V100:V102)</f>
        <v>0</v>
      </c>
      <c r="W99" s="144">
        <f>SUM(W100:W102)</f>
        <v>3180</v>
      </c>
      <c r="X99" s="144">
        <f>SUM(X100:X102)</f>
        <v>3179</v>
      </c>
      <c r="Y99" s="144">
        <f t="shared" si="10"/>
        <v>1</v>
      </c>
      <c r="Z99" s="144">
        <f t="shared" si="11"/>
        <v>3.1446540880503143E-4</v>
      </c>
      <c r="AA99" s="146"/>
      <c r="AB99" s="118"/>
      <c r="AC99" s="118"/>
      <c r="AD99" s="118"/>
      <c r="AE99" s="118"/>
      <c r="AF99" s="118"/>
      <c r="AG99" s="118"/>
    </row>
    <row r="100" spans="1:33" ht="30" customHeight="1" x14ac:dyDescent="0.25">
      <c r="A100" s="119" t="s">
        <v>71</v>
      </c>
      <c r="B100" s="120" t="s">
        <v>202</v>
      </c>
      <c r="C100" s="352" t="s">
        <v>345</v>
      </c>
      <c r="D100" s="122" t="s">
        <v>106</v>
      </c>
      <c r="E100" s="123"/>
      <c r="F100" s="124"/>
      <c r="G100" s="125">
        <f>E100*F100</f>
        <v>0</v>
      </c>
      <c r="H100" s="123"/>
      <c r="I100" s="124"/>
      <c r="J100" s="125">
        <f>H100*I100</f>
        <v>0</v>
      </c>
      <c r="K100" s="123">
        <v>1</v>
      </c>
      <c r="L100" s="124">
        <v>3180</v>
      </c>
      <c r="M100" s="125">
        <f>K100*L100</f>
        <v>3180</v>
      </c>
      <c r="N100" s="374">
        <v>1</v>
      </c>
      <c r="O100" s="375">
        <v>3179</v>
      </c>
      <c r="P100" s="376">
        <f>N100*O100</f>
        <v>3179</v>
      </c>
      <c r="Q100" s="123"/>
      <c r="R100" s="124"/>
      <c r="S100" s="125">
        <f>Q100*R100</f>
        <v>0</v>
      </c>
      <c r="T100" s="123"/>
      <c r="U100" s="124"/>
      <c r="V100" s="125">
        <f>T100*U100</f>
        <v>0</v>
      </c>
      <c r="W100" s="126">
        <f>G100+M100+S100</f>
        <v>3180</v>
      </c>
      <c r="X100" s="127">
        <f>J100+P100+V100</f>
        <v>3179</v>
      </c>
      <c r="Y100" s="127">
        <f t="shared" si="10"/>
        <v>1</v>
      </c>
      <c r="Z100" s="128">
        <f t="shared" si="11"/>
        <v>3.1446540880503143E-4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19" t="s">
        <v>71</v>
      </c>
      <c r="B101" s="120" t="s">
        <v>203</v>
      </c>
      <c r="C101" s="187" t="s">
        <v>197</v>
      </c>
      <c r="D101" s="122" t="s">
        <v>106</v>
      </c>
      <c r="E101" s="123"/>
      <c r="F101" s="124"/>
      <c r="G101" s="125">
        <f>E101*F101</f>
        <v>0</v>
      </c>
      <c r="H101" s="123"/>
      <c r="I101" s="124"/>
      <c r="J101" s="125">
        <f>H101*I101</f>
        <v>0</v>
      </c>
      <c r="K101" s="123"/>
      <c r="L101" s="124"/>
      <c r="M101" s="125">
        <f>K101*L101</f>
        <v>0</v>
      </c>
      <c r="N101" s="123"/>
      <c r="O101" s="124"/>
      <c r="P101" s="125">
        <f>N101*O101</f>
        <v>0</v>
      </c>
      <c r="Q101" s="123"/>
      <c r="R101" s="124"/>
      <c r="S101" s="125">
        <f>Q101*R101</f>
        <v>0</v>
      </c>
      <c r="T101" s="123"/>
      <c r="U101" s="124"/>
      <c r="V101" s="125">
        <f>T101*U101</f>
        <v>0</v>
      </c>
      <c r="W101" s="126">
        <f>G101+M101+S101</f>
        <v>0</v>
      </c>
      <c r="X101" s="127">
        <f>J101+P101+V101</f>
        <v>0</v>
      </c>
      <c r="Y101" s="127">
        <f t="shared" si="10"/>
        <v>0</v>
      </c>
      <c r="Z101" s="128" t="e">
        <f t="shared" si="11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32" t="s">
        <v>71</v>
      </c>
      <c r="B102" s="133" t="s">
        <v>204</v>
      </c>
      <c r="C102" s="163" t="s">
        <v>197</v>
      </c>
      <c r="D102" s="134" t="s">
        <v>106</v>
      </c>
      <c r="E102" s="135"/>
      <c r="F102" s="136"/>
      <c r="G102" s="137">
        <f>E102*F102</f>
        <v>0</v>
      </c>
      <c r="H102" s="135"/>
      <c r="I102" s="136"/>
      <c r="J102" s="137">
        <f>H102*I102</f>
        <v>0</v>
      </c>
      <c r="K102" s="135"/>
      <c r="L102" s="136"/>
      <c r="M102" s="137">
        <f>K102*L102</f>
        <v>0</v>
      </c>
      <c r="N102" s="135"/>
      <c r="O102" s="136"/>
      <c r="P102" s="137">
        <f>N102*O102</f>
        <v>0</v>
      </c>
      <c r="Q102" s="135"/>
      <c r="R102" s="136"/>
      <c r="S102" s="137">
        <f>Q102*R102</f>
        <v>0</v>
      </c>
      <c r="T102" s="135"/>
      <c r="U102" s="136"/>
      <c r="V102" s="137">
        <f>T102*U102</f>
        <v>0</v>
      </c>
      <c r="W102" s="138">
        <f>G102+M102+S102</f>
        <v>0</v>
      </c>
      <c r="X102" s="127">
        <f>J102+P102+V102</f>
        <v>0</v>
      </c>
      <c r="Y102" s="127">
        <f t="shared" si="10"/>
        <v>0</v>
      </c>
      <c r="Z102" s="128" t="e">
        <f t="shared" si="11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08" t="s">
        <v>66</v>
      </c>
      <c r="B103" s="155" t="s">
        <v>205</v>
      </c>
      <c r="C103" s="222" t="s">
        <v>206</v>
      </c>
      <c r="D103" s="141"/>
      <c r="E103" s="142">
        <f>SUM(E104:E106)</f>
        <v>0</v>
      </c>
      <c r="F103" s="143"/>
      <c r="G103" s="144">
        <f>SUM(G104:G106)</f>
        <v>0</v>
      </c>
      <c r="H103" s="142">
        <f>SUM(H104:H106)</f>
        <v>0</v>
      </c>
      <c r="I103" s="143"/>
      <c r="J103" s="144">
        <f>SUM(J104:J106)</f>
        <v>0</v>
      </c>
      <c r="K103" s="142">
        <f>SUM(K104:K106)</f>
        <v>0</v>
      </c>
      <c r="L103" s="143"/>
      <c r="M103" s="144">
        <f>SUM(M104:M106)</f>
        <v>0</v>
      </c>
      <c r="N103" s="142">
        <f>SUM(N104:N106)</f>
        <v>0</v>
      </c>
      <c r="O103" s="143"/>
      <c r="P103" s="144">
        <f>SUM(P104:P106)</f>
        <v>0</v>
      </c>
      <c r="Q103" s="142">
        <f>SUM(Q104:Q106)</f>
        <v>0</v>
      </c>
      <c r="R103" s="143"/>
      <c r="S103" s="144">
        <f>SUM(S104:S106)</f>
        <v>0</v>
      </c>
      <c r="T103" s="142">
        <f>SUM(T104:T106)</f>
        <v>0</v>
      </c>
      <c r="U103" s="143"/>
      <c r="V103" s="144">
        <f>SUM(V104:V106)</f>
        <v>0</v>
      </c>
      <c r="W103" s="144">
        <f>SUM(W104:W106)</f>
        <v>0</v>
      </c>
      <c r="X103" s="144">
        <f>SUM(X104:X106)</f>
        <v>0</v>
      </c>
      <c r="Y103" s="144">
        <f t="shared" si="10"/>
        <v>0</v>
      </c>
      <c r="Z103" s="144" t="e">
        <f t="shared" si="11"/>
        <v>#DIV/0!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25">
      <c r="A104" s="119" t="s">
        <v>71</v>
      </c>
      <c r="B104" s="120" t="s">
        <v>207</v>
      </c>
      <c r="C104" s="187" t="s">
        <v>197</v>
      </c>
      <c r="D104" s="122" t="s">
        <v>106</v>
      </c>
      <c r="E104" s="123"/>
      <c r="F104" s="124"/>
      <c r="G104" s="125">
        <f>E104*F104</f>
        <v>0</v>
      </c>
      <c r="H104" s="123"/>
      <c r="I104" s="124"/>
      <c r="J104" s="125">
        <f>H104*I104</f>
        <v>0</v>
      </c>
      <c r="K104" s="123"/>
      <c r="L104" s="124"/>
      <c r="M104" s="125">
        <f>K104*L104</f>
        <v>0</v>
      </c>
      <c r="N104" s="123"/>
      <c r="O104" s="124"/>
      <c r="P104" s="125">
        <f>N104*O104</f>
        <v>0</v>
      </c>
      <c r="Q104" s="123"/>
      <c r="R104" s="124"/>
      <c r="S104" s="125">
        <f>Q104*R104</f>
        <v>0</v>
      </c>
      <c r="T104" s="123"/>
      <c r="U104" s="124"/>
      <c r="V104" s="125">
        <f>T104*U104</f>
        <v>0</v>
      </c>
      <c r="W104" s="126">
        <f>G104+M104+S104</f>
        <v>0</v>
      </c>
      <c r="X104" s="127">
        <f>J104+P104+V104</f>
        <v>0</v>
      </c>
      <c r="Y104" s="127">
        <f t="shared" si="10"/>
        <v>0</v>
      </c>
      <c r="Z104" s="128" t="e">
        <f t="shared" si="11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19" t="s">
        <v>71</v>
      </c>
      <c r="B105" s="120" t="s">
        <v>208</v>
      </c>
      <c r="C105" s="187" t="s">
        <v>197</v>
      </c>
      <c r="D105" s="122" t="s">
        <v>106</v>
      </c>
      <c r="E105" s="123"/>
      <c r="F105" s="124"/>
      <c r="G105" s="125">
        <f>E105*F105</f>
        <v>0</v>
      </c>
      <c r="H105" s="123"/>
      <c r="I105" s="124"/>
      <c r="J105" s="125">
        <f>H105*I105</f>
        <v>0</v>
      </c>
      <c r="K105" s="123"/>
      <c r="L105" s="124"/>
      <c r="M105" s="125">
        <f>K105*L105</f>
        <v>0</v>
      </c>
      <c r="N105" s="123"/>
      <c r="O105" s="124"/>
      <c r="P105" s="125">
        <f>N105*O105</f>
        <v>0</v>
      </c>
      <c r="Q105" s="123"/>
      <c r="R105" s="124"/>
      <c r="S105" s="125">
        <f>Q105*R105</f>
        <v>0</v>
      </c>
      <c r="T105" s="123"/>
      <c r="U105" s="124"/>
      <c r="V105" s="125">
        <f>T105*U105</f>
        <v>0</v>
      </c>
      <c r="W105" s="126">
        <f>G105+M105+S105</f>
        <v>0</v>
      </c>
      <c r="X105" s="127">
        <f>J105+P105+V105</f>
        <v>0</v>
      </c>
      <c r="Y105" s="127">
        <f t="shared" si="10"/>
        <v>0</v>
      </c>
      <c r="Z105" s="128" t="e">
        <f t="shared" si="11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32" t="s">
        <v>71</v>
      </c>
      <c r="B106" s="133" t="s">
        <v>209</v>
      </c>
      <c r="C106" s="163" t="s">
        <v>197</v>
      </c>
      <c r="D106" s="134" t="s">
        <v>106</v>
      </c>
      <c r="E106" s="149"/>
      <c r="F106" s="150"/>
      <c r="G106" s="151">
        <f>E106*F106</f>
        <v>0</v>
      </c>
      <c r="H106" s="149"/>
      <c r="I106" s="150"/>
      <c r="J106" s="151">
        <f>H106*I106</f>
        <v>0</v>
      </c>
      <c r="K106" s="149"/>
      <c r="L106" s="150"/>
      <c r="M106" s="151">
        <f>K106*L106</f>
        <v>0</v>
      </c>
      <c r="N106" s="149"/>
      <c r="O106" s="150"/>
      <c r="P106" s="151">
        <f>N106*O106</f>
        <v>0</v>
      </c>
      <c r="Q106" s="149"/>
      <c r="R106" s="150"/>
      <c r="S106" s="151">
        <f>Q106*R106</f>
        <v>0</v>
      </c>
      <c r="T106" s="149"/>
      <c r="U106" s="150"/>
      <c r="V106" s="151">
        <f>T106*U106</f>
        <v>0</v>
      </c>
      <c r="W106" s="138">
        <f>G106+M106+S106</f>
        <v>0</v>
      </c>
      <c r="X106" s="165">
        <f>J106+P106+V106</f>
        <v>0</v>
      </c>
      <c r="Y106" s="165">
        <f t="shared" si="10"/>
        <v>0</v>
      </c>
      <c r="Z106" s="223" t="e">
        <f t="shared" si="11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66" t="s">
        <v>210</v>
      </c>
      <c r="B107" s="167"/>
      <c r="C107" s="168"/>
      <c r="D107" s="169"/>
      <c r="E107" s="173">
        <f>E103+E99+E95</f>
        <v>0</v>
      </c>
      <c r="F107" s="189"/>
      <c r="G107" s="172">
        <f>G103+G99+G95</f>
        <v>0</v>
      </c>
      <c r="H107" s="173">
        <f>H103+H99+H95</f>
        <v>0</v>
      </c>
      <c r="I107" s="189"/>
      <c r="J107" s="172">
        <f>J103+J99+J95</f>
        <v>0</v>
      </c>
      <c r="K107" s="190">
        <f>K103+K99+K95</f>
        <v>6</v>
      </c>
      <c r="L107" s="189"/>
      <c r="M107" s="172">
        <f>M103+M99+M95</f>
        <v>15250</v>
      </c>
      <c r="N107" s="190">
        <f>N103+N99+N95</f>
        <v>6</v>
      </c>
      <c r="O107" s="189"/>
      <c r="P107" s="172">
        <f>P103+P99+P95</f>
        <v>21979</v>
      </c>
      <c r="Q107" s="190">
        <f>Q103+Q99+Q95</f>
        <v>0</v>
      </c>
      <c r="R107" s="189"/>
      <c r="S107" s="172">
        <f>S103+S99+S95</f>
        <v>0</v>
      </c>
      <c r="T107" s="190">
        <f>T103+T99+T95</f>
        <v>0</v>
      </c>
      <c r="U107" s="189"/>
      <c r="V107" s="174">
        <f>V103+V99+V95</f>
        <v>0</v>
      </c>
      <c r="W107" s="224">
        <f>W103+W99+W95</f>
        <v>15250</v>
      </c>
      <c r="X107" s="225">
        <f>X103+X99+X95</f>
        <v>21979</v>
      </c>
      <c r="Y107" s="225">
        <f t="shared" si="10"/>
        <v>-6729</v>
      </c>
      <c r="Z107" s="225">
        <f t="shared" si="11"/>
        <v>-0.44124590163934424</v>
      </c>
      <c r="AA107" s="226"/>
      <c r="AB107" s="7"/>
      <c r="AC107" s="7"/>
      <c r="AD107" s="7"/>
      <c r="AE107" s="7"/>
      <c r="AF107" s="7"/>
      <c r="AG107" s="7"/>
    </row>
    <row r="108" spans="1:33" ht="30" customHeight="1" x14ac:dyDescent="0.25">
      <c r="A108" s="178" t="s">
        <v>66</v>
      </c>
      <c r="B108" s="208">
        <v>7</v>
      </c>
      <c r="C108" s="180" t="s">
        <v>211</v>
      </c>
      <c r="D108" s="181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227"/>
      <c r="X108" s="227"/>
      <c r="Y108" s="182"/>
      <c r="Z108" s="227"/>
      <c r="AA108" s="228"/>
      <c r="AB108" s="7"/>
      <c r="AC108" s="7"/>
      <c r="AD108" s="7"/>
      <c r="AE108" s="7"/>
      <c r="AF108" s="7"/>
      <c r="AG108" s="7"/>
    </row>
    <row r="109" spans="1:33" ht="98.25" customHeight="1" x14ac:dyDescent="0.25">
      <c r="A109" s="119" t="s">
        <v>71</v>
      </c>
      <c r="B109" s="120" t="s">
        <v>212</v>
      </c>
      <c r="C109" s="187" t="s">
        <v>346</v>
      </c>
      <c r="D109" s="122" t="s">
        <v>106</v>
      </c>
      <c r="E109" s="123">
        <v>2500</v>
      </c>
      <c r="F109" s="124">
        <v>2.23</v>
      </c>
      <c r="G109" s="125">
        <f t="shared" ref="G109:G119" si="12">E109*F109</f>
        <v>5575</v>
      </c>
      <c r="H109" s="123">
        <v>2500</v>
      </c>
      <c r="I109" s="124">
        <v>2.3620000000000001</v>
      </c>
      <c r="J109" s="125">
        <f t="shared" ref="J109:J119" si="13">H109*I109</f>
        <v>5905</v>
      </c>
      <c r="K109" s="123"/>
      <c r="L109" s="124"/>
      <c r="M109" s="125">
        <f t="shared" ref="M109:M119" si="14">K109*L109</f>
        <v>0</v>
      </c>
      <c r="N109" s="123"/>
      <c r="O109" s="124"/>
      <c r="P109" s="125">
        <f t="shared" ref="P109:P119" si="15">N109*O109</f>
        <v>0</v>
      </c>
      <c r="Q109" s="123"/>
      <c r="R109" s="124"/>
      <c r="S109" s="125">
        <f t="shared" ref="S109:S119" si="16">Q109*R109</f>
        <v>0</v>
      </c>
      <c r="T109" s="123"/>
      <c r="U109" s="124"/>
      <c r="V109" s="229">
        <f t="shared" ref="V109:V119" si="17">T109*U109</f>
        <v>0</v>
      </c>
      <c r="W109" s="230">
        <f t="shared" ref="W109:W119" si="18">G109+M109+S109</f>
        <v>5575</v>
      </c>
      <c r="X109" s="231">
        <f t="shared" ref="X109:X119" si="19">J109+P109+V109</f>
        <v>5905</v>
      </c>
      <c r="Y109" s="231">
        <f t="shared" ref="Y109:Y120" si="20">W109-X109</f>
        <v>-330</v>
      </c>
      <c r="Z109" s="232">
        <f t="shared" ref="Z109:Z120" si="21">Y109/W109</f>
        <v>-5.9192825112107626E-2</v>
      </c>
      <c r="AA109" s="233" t="s">
        <v>461</v>
      </c>
      <c r="AB109" s="131"/>
      <c r="AC109" s="131"/>
      <c r="AD109" s="131"/>
      <c r="AE109" s="131"/>
      <c r="AF109" s="131"/>
      <c r="AG109" s="131"/>
    </row>
    <row r="110" spans="1:33" ht="35.25" customHeight="1" x14ac:dyDescent="0.25">
      <c r="A110" s="119" t="s">
        <v>71</v>
      </c>
      <c r="B110" s="120" t="s">
        <v>213</v>
      </c>
      <c r="C110" s="187" t="s">
        <v>347</v>
      </c>
      <c r="D110" s="122" t="s">
        <v>106</v>
      </c>
      <c r="E110" s="123"/>
      <c r="F110" s="124"/>
      <c r="G110" s="125">
        <f t="shared" si="12"/>
        <v>0</v>
      </c>
      <c r="H110" s="123"/>
      <c r="I110" s="124"/>
      <c r="J110" s="125">
        <f t="shared" si="13"/>
        <v>0</v>
      </c>
      <c r="K110" s="123">
        <v>1</v>
      </c>
      <c r="L110" s="124">
        <v>1200</v>
      </c>
      <c r="M110" s="125">
        <f t="shared" si="14"/>
        <v>1200</v>
      </c>
      <c r="N110" s="374">
        <v>2</v>
      </c>
      <c r="O110" s="375">
        <v>1455</v>
      </c>
      <c r="P110" s="376">
        <f t="shared" si="15"/>
        <v>2910</v>
      </c>
      <c r="Q110" s="123"/>
      <c r="R110" s="124"/>
      <c r="S110" s="125">
        <f t="shared" si="16"/>
        <v>0</v>
      </c>
      <c r="T110" s="123"/>
      <c r="U110" s="124"/>
      <c r="V110" s="229">
        <f t="shared" si="17"/>
        <v>0</v>
      </c>
      <c r="W110" s="234">
        <f t="shared" si="18"/>
        <v>1200</v>
      </c>
      <c r="X110" s="127">
        <f t="shared" si="19"/>
        <v>2910</v>
      </c>
      <c r="Y110" s="127">
        <f t="shared" si="20"/>
        <v>-1710</v>
      </c>
      <c r="Z110" s="128">
        <f t="shared" si="21"/>
        <v>-1.425</v>
      </c>
      <c r="AA110" s="355" t="s">
        <v>442</v>
      </c>
      <c r="AB110" s="131"/>
      <c r="AC110" s="131"/>
      <c r="AD110" s="131"/>
      <c r="AE110" s="131"/>
      <c r="AF110" s="131"/>
      <c r="AG110" s="131"/>
    </row>
    <row r="111" spans="1:33" ht="30" customHeight="1" x14ac:dyDescent="0.25">
      <c r="A111" s="119" t="s">
        <v>71</v>
      </c>
      <c r="B111" s="120" t="s">
        <v>214</v>
      </c>
      <c r="C111" s="187" t="s">
        <v>348</v>
      </c>
      <c r="D111" s="122" t="s">
        <v>106</v>
      </c>
      <c r="E111" s="123"/>
      <c r="F111" s="124"/>
      <c r="G111" s="125">
        <f t="shared" si="12"/>
        <v>0</v>
      </c>
      <c r="H111" s="123"/>
      <c r="I111" s="124"/>
      <c r="J111" s="125">
        <f t="shared" si="13"/>
        <v>0</v>
      </c>
      <c r="K111" s="123">
        <v>1</v>
      </c>
      <c r="L111" s="124">
        <v>4110</v>
      </c>
      <c r="M111" s="125">
        <f t="shared" si="14"/>
        <v>4110</v>
      </c>
      <c r="N111" s="374">
        <v>2</v>
      </c>
      <c r="O111" s="375">
        <v>1145</v>
      </c>
      <c r="P111" s="376">
        <f t="shared" si="15"/>
        <v>2290</v>
      </c>
      <c r="Q111" s="123"/>
      <c r="R111" s="124"/>
      <c r="S111" s="125">
        <f t="shared" si="16"/>
        <v>0</v>
      </c>
      <c r="T111" s="123"/>
      <c r="U111" s="124"/>
      <c r="V111" s="229">
        <f t="shared" si="17"/>
        <v>0</v>
      </c>
      <c r="W111" s="234">
        <f t="shared" si="18"/>
        <v>4110</v>
      </c>
      <c r="X111" s="127">
        <f t="shared" si="19"/>
        <v>2290</v>
      </c>
      <c r="Y111" s="127">
        <f t="shared" si="20"/>
        <v>1820</v>
      </c>
      <c r="Z111" s="128">
        <f t="shared" si="21"/>
        <v>0.44282238442822386</v>
      </c>
      <c r="AA111" s="129"/>
      <c r="AB111" s="131"/>
      <c r="AC111" s="131"/>
      <c r="AD111" s="131"/>
      <c r="AE111" s="131"/>
      <c r="AF111" s="131"/>
      <c r="AG111" s="131"/>
    </row>
    <row r="112" spans="1:33" ht="35.25" customHeight="1" x14ac:dyDescent="0.25">
      <c r="A112" s="119" t="s">
        <v>71</v>
      </c>
      <c r="B112" s="120" t="s">
        <v>215</v>
      </c>
      <c r="C112" s="187" t="s">
        <v>216</v>
      </c>
      <c r="D112" s="122" t="s">
        <v>106</v>
      </c>
      <c r="E112" s="123"/>
      <c r="F112" s="124"/>
      <c r="G112" s="125">
        <f t="shared" si="12"/>
        <v>0</v>
      </c>
      <c r="H112" s="123"/>
      <c r="I112" s="124"/>
      <c r="J112" s="125">
        <f t="shared" si="13"/>
        <v>0</v>
      </c>
      <c r="K112" s="123"/>
      <c r="L112" s="124"/>
      <c r="M112" s="125">
        <f t="shared" si="14"/>
        <v>0</v>
      </c>
      <c r="N112" s="123"/>
      <c r="O112" s="124"/>
      <c r="P112" s="125">
        <f t="shared" si="15"/>
        <v>0</v>
      </c>
      <c r="Q112" s="123"/>
      <c r="R112" s="124"/>
      <c r="S112" s="125">
        <f t="shared" si="16"/>
        <v>0</v>
      </c>
      <c r="T112" s="123"/>
      <c r="U112" s="124"/>
      <c r="V112" s="229">
        <f t="shared" si="17"/>
        <v>0</v>
      </c>
      <c r="W112" s="234">
        <f t="shared" si="18"/>
        <v>0</v>
      </c>
      <c r="X112" s="127">
        <f t="shared" si="19"/>
        <v>0</v>
      </c>
      <c r="Y112" s="127">
        <f t="shared" si="20"/>
        <v>0</v>
      </c>
      <c r="Z112" s="128" t="e">
        <f t="shared" si="21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157.5" customHeight="1" x14ac:dyDescent="0.25">
      <c r="A113" s="119" t="s">
        <v>71</v>
      </c>
      <c r="B113" s="120" t="s">
        <v>217</v>
      </c>
      <c r="C113" s="187" t="s">
        <v>349</v>
      </c>
      <c r="D113" s="122" t="s">
        <v>106</v>
      </c>
      <c r="E113" s="123">
        <v>1</v>
      </c>
      <c r="F113" s="124">
        <v>22000</v>
      </c>
      <c r="G113" s="125">
        <f t="shared" si="12"/>
        <v>22000</v>
      </c>
      <c r="H113" s="123">
        <v>1</v>
      </c>
      <c r="I113" s="124">
        <v>24000</v>
      </c>
      <c r="J113" s="125">
        <f t="shared" si="13"/>
        <v>24000</v>
      </c>
      <c r="K113" s="123"/>
      <c r="L113" s="124"/>
      <c r="M113" s="125">
        <f t="shared" si="14"/>
        <v>0</v>
      </c>
      <c r="N113" s="123"/>
      <c r="O113" s="124"/>
      <c r="P113" s="125">
        <f t="shared" si="15"/>
        <v>0</v>
      </c>
      <c r="Q113" s="123"/>
      <c r="R113" s="124"/>
      <c r="S113" s="125">
        <f t="shared" si="16"/>
        <v>0</v>
      </c>
      <c r="T113" s="123"/>
      <c r="U113" s="124"/>
      <c r="V113" s="229">
        <f t="shared" si="17"/>
        <v>0</v>
      </c>
      <c r="W113" s="234">
        <f t="shared" si="18"/>
        <v>22000</v>
      </c>
      <c r="X113" s="127">
        <f t="shared" si="19"/>
        <v>24000</v>
      </c>
      <c r="Y113" s="127">
        <f t="shared" si="20"/>
        <v>-2000</v>
      </c>
      <c r="Z113" s="128">
        <f t="shared" si="21"/>
        <v>-9.0909090909090912E-2</v>
      </c>
      <c r="AA113" s="129" t="s">
        <v>365</v>
      </c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71</v>
      </c>
      <c r="B114" s="120" t="s">
        <v>218</v>
      </c>
      <c r="C114" s="187" t="s">
        <v>219</v>
      </c>
      <c r="D114" s="122" t="s">
        <v>106</v>
      </c>
      <c r="E114" s="123"/>
      <c r="F114" s="124"/>
      <c r="G114" s="125">
        <f t="shared" si="12"/>
        <v>0</v>
      </c>
      <c r="H114" s="123"/>
      <c r="I114" s="124"/>
      <c r="J114" s="125">
        <f t="shared" si="13"/>
        <v>0</v>
      </c>
      <c r="K114" s="123"/>
      <c r="L114" s="124"/>
      <c r="M114" s="125">
        <f t="shared" si="14"/>
        <v>0</v>
      </c>
      <c r="N114" s="123"/>
      <c r="O114" s="124"/>
      <c r="P114" s="125">
        <f t="shared" si="15"/>
        <v>0</v>
      </c>
      <c r="Q114" s="123"/>
      <c r="R114" s="124"/>
      <c r="S114" s="125">
        <f t="shared" si="16"/>
        <v>0</v>
      </c>
      <c r="T114" s="123"/>
      <c r="U114" s="124"/>
      <c r="V114" s="229">
        <f t="shared" si="17"/>
        <v>0</v>
      </c>
      <c r="W114" s="234">
        <f t="shared" si="18"/>
        <v>0</v>
      </c>
      <c r="X114" s="127">
        <f t="shared" si="19"/>
        <v>0</v>
      </c>
      <c r="Y114" s="127">
        <f t="shared" si="20"/>
        <v>0</v>
      </c>
      <c r="Z114" s="128" t="e">
        <f t="shared" si="21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71</v>
      </c>
      <c r="B115" s="120" t="s">
        <v>220</v>
      </c>
      <c r="C115" s="187" t="s">
        <v>221</v>
      </c>
      <c r="D115" s="122" t="s">
        <v>106</v>
      </c>
      <c r="E115" s="123"/>
      <c r="F115" s="124"/>
      <c r="G115" s="125">
        <f t="shared" si="12"/>
        <v>0</v>
      </c>
      <c r="H115" s="123"/>
      <c r="I115" s="124"/>
      <c r="J115" s="125">
        <f t="shared" si="13"/>
        <v>0</v>
      </c>
      <c r="K115" s="123"/>
      <c r="L115" s="124"/>
      <c r="M115" s="125">
        <f t="shared" si="14"/>
        <v>0</v>
      </c>
      <c r="N115" s="123"/>
      <c r="O115" s="124"/>
      <c r="P115" s="125">
        <f t="shared" si="15"/>
        <v>0</v>
      </c>
      <c r="Q115" s="123"/>
      <c r="R115" s="124"/>
      <c r="S115" s="125">
        <f t="shared" si="16"/>
        <v>0</v>
      </c>
      <c r="T115" s="123"/>
      <c r="U115" s="124"/>
      <c r="V115" s="229">
        <f t="shared" si="17"/>
        <v>0</v>
      </c>
      <c r="W115" s="234">
        <f t="shared" si="18"/>
        <v>0</v>
      </c>
      <c r="X115" s="127">
        <f t="shared" si="19"/>
        <v>0</v>
      </c>
      <c r="Y115" s="127">
        <f t="shared" si="20"/>
        <v>0</v>
      </c>
      <c r="Z115" s="128" t="e">
        <f t="shared" si="21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19" t="s">
        <v>71</v>
      </c>
      <c r="B116" s="120" t="s">
        <v>222</v>
      </c>
      <c r="C116" s="187" t="s">
        <v>223</v>
      </c>
      <c r="D116" s="122" t="s">
        <v>106</v>
      </c>
      <c r="E116" s="123"/>
      <c r="F116" s="124"/>
      <c r="G116" s="125">
        <f t="shared" si="12"/>
        <v>0</v>
      </c>
      <c r="H116" s="123"/>
      <c r="I116" s="124"/>
      <c r="J116" s="125">
        <f t="shared" si="13"/>
        <v>0</v>
      </c>
      <c r="K116" s="123"/>
      <c r="L116" s="124"/>
      <c r="M116" s="125">
        <f t="shared" si="14"/>
        <v>0</v>
      </c>
      <c r="N116" s="123"/>
      <c r="O116" s="124"/>
      <c r="P116" s="125">
        <f t="shared" si="15"/>
        <v>0</v>
      </c>
      <c r="Q116" s="123"/>
      <c r="R116" s="124"/>
      <c r="S116" s="125">
        <f t="shared" si="16"/>
        <v>0</v>
      </c>
      <c r="T116" s="123"/>
      <c r="U116" s="124"/>
      <c r="V116" s="229">
        <f t="shared" si="17"/>
        <v>0</v>
      </c>
      <c r="W116" s="234">
        <f t="shared" si="18"/>
        <v>0</v>
      </c>
      <c r="X116" s="127">
        <f t="shared" si="19"/>
        <v>0</v>
      </c>
      <c r="Y116" s="127">
        <f t="shared" si="20"/>
        <v>0</v>
      </c>
      <c r="Z116" s="128" t="e">
        <f t="shared" si="21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32" t="s">
        <v>71</v>
      </c>
      <c r="B117" s="120" t="s">
        <v>224</v>
      </c>
      <c r="C117" s="163" t="s">
        <v>225</v>
      </c>
      <c r="D117" s="122" t="s">
        <v>106</v>
      </c>
      <c r="E117" s="135"/>
      <c r="F117" s="136"/>
      <c r="G117" s="125">
        <f t="shared" si="12"/>
        <v>0</v>
      </c>
      <c r="H117" s="135"/>
      <c r="I117" s="136"/>
      <c r="J117" s="125">
        <f t="shared" si="13"/>
        <v>0</v>
      </c>
      <c r="K117" s="123"/>
      <c r="L117" s="124"/>
      <c r="M117" s="125">
        <f t="shared" si="14"/>
        <v>0</v>
      </c>
      <c r="N117" s="123"/>
      <c r="O117" s="124"/>
      <c r="P117" s="125">
        <f t="shared" si="15"/>
        <v>0</v>
      </c>
      <c r="Q117" s="123"/>
      <c r="R117" s="124"/>
      <c r="S117" s="125">
        <f t="shared" si="16"/>
        <v>0</v>
      </c>
      <c r="T117" s="123"/>
      <c r="U117" s="124"/>
      <c r="V117" s="229">
        <f t="shared" si="17"/>
        <v>0</v>
      </c>
      <c r="W117" s="234">
        <f t="shared" si="18"/>
        <v>0</v>
      </c>
      <c r="X117" s="127">
        <f t="shared" si="19"/>
        <v>0</v>
      </c>
      <c r="Y117" s="127">
        <f t="shared" si="20"/>
        <v>0</v>
      </c>
      <c r="Z117" s="128" t="e">
        <f t="shared" si="21"/>
        <v>#DIV/0!</v>
      </c>
      <c r="AA117" s="13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71</v>
      </c>
      <c r="B118" s="120" t="s">
        <v>226</v>
      </c>
      <c r="C118" s="163" t="s">
        <v>227</v>
      </c>
      <c r="D118" s="134" t="s">
        <v>106</v>
      </c>
      <c r="E118" s="123"/>
      <c r="F118" s="124"/>
      <c r="G118" s="125">
        <f t="shared" si="12"/>
        <v>0</v>
      </c>
      <c r="H118" s="123"/>
      <c r="I118" s="124"/>
      <c r="J118" s="125">
        <f t="shared" si="13"/>
        <v>0</v>
      </c>
      <c r="K118" s="123"/>
      <c r="L118" s="124"/>
      <c r="M118" s="125">
        <f t="shared" si="14"/>
        <v>0</v>
      </c>
      <c r="N118" s="123"/>
      <c r="O118" s="124"/>
      <c r="P118" s="125">
        <f t="shared" si="15"/>
        <v>0</v>
      </c>
      <c r="Q118" s="123"/>
      <c r="R118" s="124"/>
      <c r="S118" s="125">
        <f t="shared" si="16"/>
        <v>0</v>
      </c>
      <c r="T118" s="123"/>
      <c r="U118" s="124"/>
      <c r="V118" s="229">
        <f t="shared" si="17"/>
        <v>0</v>
      </c>
      <c r="W118" s="234">
        <f t="shared" si="18"/>
        <v>0</v>
      </c>
      <c r="X118" s="127">
        <f t="shared" si="19"/>
        <v>0</v>
      </c>
      <c r="Y118" s="127">
        <f t="shared" si="20"/>
        <v>0</v>
      </c>
      <c r="Z118" s="128" t="e">
        <f t="shared" si="21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45" customHeight="1" x14ac:dyDescent="0.25">
      <c r="A119" s="132" t="s">
        <v>71</v>
      </c>
      <c r="B119" s="120" t="s">
        <v>228</v>
      </c>
      <c r="C119" s="235" t="s">
        <v>229</v>
      </c>
      <c r="D119" s="134"/>
      <c r="E119" s="135"/>
      <c r="F119" s="136">
        <v>0.22</v>
      </c>
      <c r="G119" s="137">
        <f t="shared" si="12"/>
        <v>0</v>
      </c>
      <c r="H119" s="135"/>
      <c r="I119" s="136">
        <v>0.22</v>
      </c>
      <c r="J119" s="137">
        <f t="shared" si="13"/>
        <v>0</v>
      </c>
      <c r="K119" s="135"/>
      <c r="L119" s="136">
        <v>0.22</v>
      </c>
      <c r="M119" s="137">
        <f t="shared" si="14"/>
        <v>0</v>
      </c>
      <c r="N119" s="135"/>
      <c r="O119" s="136">
        <v>0.22</v>
      </c>
      <c r="P119" s="137">
        <f t="shared" si="15"/>
        <v>0</v>
      </c>
      <c r="Q119" s="135"/>
      <c r="R119" s="136">
        <v>0.22</v>
      </c>
      <c r="S119" s="137">
        <f t="shared" si="16"/>
        <v>0</v>
      </c>
      <c r="T119" s="135"/>
      <c r="U119" s="136">
        <v>0.22</v>
      </c>
      <c r="V119" s="236">
        <f t="shared" si="17"/>
        <v>0</v>
      </c>
      <c r="W119" s="237">
        <f t="shared" si="18"/>
        <v>0</v>
      </c>
      <c r="X119" s="238">
        <f t="shared" si="19"/>
        <v>0</v>
      </c>
      <c r="Y119" s="238">
        <f t="shared" si="20"/>
        <v>0</v>
      </c>
      <c r="Z119" s="239" t="e">
        <f t="shared" si="21"/>
        <v>#DIV/0!</v>
      </c>
      <c r="AA119" s="152"/>
      <c r="AB119" s="7"/>
      <c r="AC119" s="7"/>
      <c r="AD119" s="7"/>
      <c r="AE119" s="7"/>
      <c r="AF119" s="7"/>
      <c r="AG119" s="7"/>
    </row>
    <row r="120" spans="1:33" ht="30" customHeight="1" x14ac:dyDescent="0.25">
      <c r="A120" s="166" t="s">
        <v>230</v>
      </c>
      <c r="B120" s="240"/>
      <c r="C120" s="168"/>
      <c r="D120" s="169"/>
      <c r="E120" s="173">
        <f>SUM(E109:E118)</f>
        <v>2501</v>
      </c>
      <c r="F120" s="189"/>
      <c r="G120" s="172">
        <f>SUM(G109:G119)</f>
        <v>27575</v>
      </c>
      <c r="H120" s="173">
        <f>SUM(H109:H118)</f>
        <v>2501</v>
      </c>
      <c r="I120" s="189"/>
      <c r="J120" s="172">
        <f>SUM(J109:J119)</f>
        <v>29905</v>
      </c>
      <c r="K120" s="190">
        <f>SUM(K109:K118)</f>
        <v>2</v>
      </c>
      <c r="L120" s="189"/>
      <c r="M120" s="172">
        <f>SUM(M109:M119)</f>
        <v>5310</v>
      </c>
      <c r="N120" s="190">
        <f>SUM(N109:N118)</f>
        <v>4</v>
      </c>
      <c r="O120" s="189"/>
      <c r="P120" s="172">
        <f>SUM(P109:P119)</f>
        <v>5200</v>
      </c>
      <c r="Q120" s="190">
        <f>SUM(Q109:Q118)</f>
        <v>0</v>
      </c>
      <c r="R120" s="189"/>
      <c r="S120" s="172">
        <f>SUM(S109:S119)</f>
        <v>0</v>
      </c>
      <c r="T120" s="190">
        <f>SUM(T109:T118)</f>
        <v>0</v>
      </c>
      <c r="U120" s="189"/>
      <c r="V120" s="174">
        <f>SUM(V109:V119)</f>
        <v>0</v>
      </c>
      <c r="W120" s="224">
        <f>SUM(W109:W119)</f>
        <v>32885</v>
      </c>
      <c r="X120" s="225">
        <f>SUM(X109:X119)</f>
        <v>35105</v>
      </c>
      <c r="Y120" s="225">
        <f t="shared" si="20"/>
        <v>-2220</v>
      </c>
      <c r="Z120" s="225">
        <f t="shared" si="21"/>
        <v>-6.7507982362779384E-2</v>
      </c>
      <c r="AA120" s="226"/>
      <c r="AB120" s="7"/>
      <c r="AC120" s="7"/>
      <c r="AD120" s="7"/>
      <c r="AE120" s="7"/>
      <c r="AF120" s="7"/>
      <c r="AG120" s="7"/>
    </row>
    <row r="121" spans="1:33" ht="30" customHeight="1" x14ac:dyDescent="0.25">
      <c r="A121" s="178" t="s">
        <v>66</v>
      </c>
      <c r="B121" s="208">
        <v>8</v>
      </c>
      <c r="C121" s="241" t="s">
        <v>231</v>
      </c>
      <c r="D121" s="181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227"/>
      <c r="X121" s="227"/>
      <c r="Y121" s="182"/>
      <c r="Z121" s="227"/>
      <c r="AA121" s="228"/>
      <c r="AB121" s="118"/>
      <c r="AC121" s="118"/>
      <c r="AD121" s="118"/>
      <c r="AE121" s="118"/>
      <c r="AF121" s="118"/>
      <c r="AG121" s="118"/>
    </row>
    <row r="122" spans="1:33" ht="30" customHeight="1" x14ac:dyDescent="0.25">
      <c r="A122" s="119" t="s">
        <v>71</v>
      </c>
      <c r="B122" s="120" t="s">
        <v>232</v>
      </c>
      <c r="C122" s="187" t="s">
        <v>233</v>
      </c>
      <c r="D122" s="122" t="s">
        <v>234</v>
      </c>
      <c r="E122" s="123"/>
      <c r="F122" s="124"/>
      <c r="G122" s="125">
        <f t="shared" ref="G122:G127" si="22">E122*F122</f>
        <v>0</v>
      </c>
      <c r="H122" s="123"/>
      <c r="I122" s="124"/>
      <c r="J122" s="125">
        <f t="shared" ref="J122:J127" si="23">H122*I122</f>
        <v>0</v>
      </c>
      <c r="K122" s="123"/>
      <c r="L122" s="124"/>
      <c r="M122" s="125">
        <f t="shared" ref="M122:M127" si="24">K122*L122</f>
        <v>0</v>
      </c>
      <c r="N122" s="123"/>
      <c r="O122" s="124"/>
      <c r="P122" s="125">
        <f t="shared" ref="P122:P127" si="25">N122*O122</f>
        <v>0</v>
      </c>
      <c r="Q122" s="123"/>
      <c r="R122" s="124"/>
      <c r="S122" s="125">
        <f t="shared" ref="S122:S127" si="26">Q122*R122</f>
        <v>0</v>
      </c>
      <c r="T122" s="123"/>
      <c r="U122" s="124"/>
      <c r="V122" s="229">
        <f t="shared" ref="V122:V127" si="27">T122*U122</f>
        <v>0</v>
      </c>
      <c r="W122" s="230">
        <f t="shared" ref="W122:W127" si="28">G122+M122+S122</f>
        <v>0</v>
      </c>
      <c r="X122" s="231">
        <f t="shared" ref="X122:X127" si="29">J122+P122+V122</f>
        <v>0</v>
      </c>
      <c r="Y122" s="231">
        <f t="shared" ref="Y122:Y128" si="30">W122-X122</f>
        <v>0</v>
      </c>
      <c r="Z122" s="232" t="e">
        <f t="shared" ref="Z122:Z128" si="31">Y122/W122</f>
        <v>#DIV/0!</v>
      </c>
      <c r="AA122" s="233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19" t="s">
        <v>71</v>
      </c>
      <c r="B123" s="120" t="s">
        <v>235</v>
      </c>
      <c r="C123" s="187" t="s">
        <v>236</v>
      </c>
      <c r="D123" s="122" t="s">
        <v>234</v>
      </c>
      <c r="E123" s="123"/>
      <c r="F123" s="124"/>
      <c r="G123" s="125">
        <f t="shared" si="22"/>
        <v>0</v>
      </c>
      <c r="H123" s="123"/>
      <c r="I123" s="124"/>
      <c r="J123" s="125">
        <f t="shared" si="23"/>
        <v>0</v>
      </c>
      <c r="K123" s="123"/>
      <c r="L123" s="124"/>
      <c r="M123" s="125">
        <f t="shared" si="24"/>
        <v>0</v>
      </c>
      <c r="N123" s="123"/>
      <c r="O123" s="124"/>
      <c r="P123" s="125">
        <f t="shared" si="25"/>
        <v>0</v>
      </c>
      <c r="Q123" s="123"/>
      <c r="R123" s="124"/>
      <c r="S123" s="125">
        <f t="shared" si="26"/>
        <v>0</v>
      </c>
      <c r="T123" s="123"/>
      <c r="U123" s="124"/>
      <c r="V123" s="229">
        <f t="shared" si="27"/>
        <v>0</v>
      </c>
      <c r="W123" s="234">
        <f t="shared" si="28"/>
        <v>0</v>
      </c>
      <c r="X123" s="127">
        <f t="shared" si="29"/>
        <v>0</v>
      </c>
      <c r="Y123" s="127">
        <f t="shared" si="30"/>
        <v>0</v>
      </c>
      <c r="Z123" s="128" t="e">
        <f t="shared" si="31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19" t="s">
        <v>71</v>
      </c>
      <c r="B124" s="120" t="s">
        <v>237</v>
      </c>
      <c r="C124" s="187" t="s">
        <v>238</v>
      </c>
      <c r="D124" s="122" t="s">
        <v>106</v>
      </c>
      <c r="E124" s="242"/>
      <c r="F124" s="243"/>
      <c r="G124" s="125">
        <f t="shared" si="22"/>
        <v>0</v>
      </c>
      <c r="H124" s="242"/>
      <c r="I124" s="243"/>
      <c r="J124" s="125">
        <f t="shared" si="23"/>
        <v>0</v>
      </c>
      <c r="K124" s="123"/>
      <c r="L124" s="124"/>
      <c r="M124" s="125">
        <f t="shared" si="24"/>
        <v>0</v>
      </c>
      <c r="N124" s="123"/>
      <c r="O124" s="124"/>
      <c r="P124" s="125">
        <f t="shared" si="25"/>
        <v>0</v>
      </c>
      <c r="Q124" s="123"/>
      <c r="R124" s="124"/>
      <c r="S124" s="125">
        <f t="shared" si="26"/>
        <v>0</v>
      </c>
      <c r="T124" s="123"/>
      <c r="U124" s="124"/>
      <c r="V124" s="229">
        <f t="shared" si="27"/>
        <v>0</v>
      </c>
      <c r="W124" s="244">
        <f t="shared" si="28"/>
        <v>0</v>
      </c>
      <c r="X124" s="127">
        <f t="shared" si="29"/>
        <v>0</v>
      </c>
      <c r="Y124" s="127">
        <f t="shared" si="30"/>
        <v>0</v>
      </c>
      <c r="Z124" s="128" t="e">
        <f t="shared" si="31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5">
      <c r="A125" s="119" t="s">
        <v>71</v>
      </c>
      <c r="B125" s="120" t="s">
        <v>239</v>
      </c>
      <c r="C125" s="187" t="s">
        <v>240</v>
      </c>
      <c r="D125" s="122" t="s">
        <v>106</v>
      </c>
      <c r="E125" s="123"/>
      <c r="F125" s="124"/>
      <c r="G125" s="125">
        <f t="shared" si="22"/>
        <v>0</v>
      </c>
      <c r="H125" s="123"/>
      <c r="I125" s="124"/>
      <c r="J125" s="125">
        <f t="shared" si="23"/>
        <v>0</v>
      </c>
      <c r="K125" s="242"/>
      <c r="L125" s="243"/>
      <c r="M125" s="125">
        <f t="shared" si="24"/>
        <v>0</v>
      </c>
      <c r="N125" s="242"/>
      <c r="O125" s="243"/>
      <c r="P125" s="125">
        <f t="shared" si="25"/>
        <v>0</v>
      </c>
      <c r="Q125" s="242"/>
      <c r="R125" s="243"/>
      <c r="S125" s="125">
        <f t="shared" si="26"/>
        <v>0</v>
      </c>
      <c r="T125" s="242"/>
      <c r="U125" s="243"/>
      <c r="V125" s="229">
        <f t="shared" si="27"/>
        <v>0</v>
      </c>
      <c r="W125" s="244">
        <f t="shared" si="28"/>
        <v>0</v>
      </c>
      <c r="X125" s="127">
        <f t="shared" si="29"/>
        <v>0</v>
      </c>
      <c r="Y125" s="127">
        <f t="shared" si="30"/>
        <v>0</v>
      </c>
      <c r="Z125" s="128" t="e">
        <f t="shared" si="31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71</v>
      </c>
      <c r="B126" s="120" t="s">
        <v>241</v>
      </c>
      <c r="C126" s="187" t="s">
        <v>242</v>
      </c>
      <c r="D126" s="122" t="s">
        <v>106</v>
      </c>
      <c r="E126" s="123"/>
      <c r="F126" s="124"/>
      <c r="G126" s="125">
        <f t="shared" si="22"/>
        <v>0</v>
      </c>
      <c r="H126" s="123"/>
      <c r="I126" s="124"/>
      <c r="J126" s="125">
        <f t="shared" si="23"/>
        <v>0</v>
      </c>
      <c r="K126" s="123"/>
      <c r="L126" s="124"/>
      <c r="M126" s="125">
        <f t="shared" si="24"/>
        <v>0</v>
      </c>
      <c r="N126" s="123"/>
      <c r="O126" s="124"/>
      <c r="P126" s="125">
        <f t="shared" si="25"/>
        <v>0</v>
      </c>
      <c r="Q126" s="123"/>
      <c r="R126" s="124"/>
      <c r="S126" s="125">
        <f t="shared" si="26"/>
        <v>0</v>
      </c>
      <c r="T126" s="123"/>
      <c r="U126" s="124"/>
      <c r="V126" s="229">
        <f t="shared" si="27"/>
        <v>0</v>
      </c>
      <c r="W126" s="234">
        <f t="shared" si="28"/>
        <v>0</v>
      </c>
      <c r="X126" s="127">
        <f t="shared" si="29"/>
        <v>0</v>
      </c>
      <c r="Y126" s="127">
        <f t="shared" si="30"/>
        <v>0</v>
      </c>
      <c r="Z126" s="128" t="e">
        <f t="shared" si="31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48" customHeight="1" x14ac:dyDescent="0.25">
      <c r="A127" s="132" t="s">
        <v>71</v>
      </c>
      <c r="B127" s="154" t="s">
        <v>243</v>
      </c>
      <c r="C127" s="164" t="s">
        <v>244</v>
      </c>
      <c r="D127" s="134"/>
      <c r="E127" s="135"/>
      <c r="F127" s="136">
        <v>0.22</v>
      </c>
      <c r="G127" s="137">
        <f t="shared" si="22"/>
        <v>0</v>
      </c>
      <c r="H127" s="135"/>
      <c r="I127" s="136">
        <v>0.22</v>
      </c>
      <c r="J127" s="137">
        <f t="shared" si="23"/>
        <v>0</v>
      </c>
      <c r="K127" s="135"/>
      <c r="L127" s="136">
        <v>0.22</v>
      </c>
      <c r="M127" s="137">
        <f t="shared" si="24"/>
        <v>0</v>
      </c>
      <c r="N127" s="135"/>
      <c r="O127" s="136">
        <v>0.22</v>
      </c>
      <c r="P127" s="137">
        <f t="shared" si="25"/>
        <v>0</v>
      </c>
      <c r="Q127" s="135"/>
      <c r="R127" s="136">
        <v>0.22</v>
      </c>
      <c r="S127" s="137">
        <f t="shared" si="26"/>
        <v>0</v>
      </c>
      <c r="T127" s="135"/>
      <c r="U127" s="136">
        <v>0.22</v>
      </c>
      <c r="V127" s="236">
        <f t="shared" si="27"/>
        <v>0</v>
      </c>
      <c r="W127" s="237">
        <f t="shared" si="28"/>
        <v>0</v>
      </c>
      <c r="X127" s="238">
        <f t="shared" si="29"/>
        <v>0</v>
      </c>
      <c r="Y127" s="238">
        <f t="shared" si="30"/>
        <v>0</v>
      </c>
      <c r="Z127" s="239" t="e">
        <f t="shared" si="31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x14ac:dyDescent="0.25">
      <c r="A128" s="166" t="s">
        <v>245</v>
      </c>
      <c r="B128" s="245"/>
      <c r="C128" s="168"/>
      <c r="D128" s="169"/>
      <c r="E128" s="173">
        <f>SUM(E122:E126)</f>
        <v>0</v>
      </c>
      <c r="F128" s="189"/>
      <c r="G128" s="173">
        <f>SUM(G122:G127)</f>
        <v>0</v>
      </c>
      <c r="H128" s="173">
        <f>SUM(H122:H126)</f>
        <v>0</v>
      </c>
      <c r="I128" s="189"/>
      <c r="J128" s="173">
        <f>SUM(J122:J127)</f>
        <v>0</v>
      </c>
      <c r="K128" s="173">
        <f>SUM(K122:K126)</f>
        <v>0</v>
      </c>
      <c r="L128" s="189"/>
      <c r="M128" s="173">
        <f>SUM(M122:M127)</f>
        <v>0</v>
      </c>
      <c r="N128" s="173">
        <f>SUM(N122:N126)</f>
        <v>0</v>
      </c>
      <c r="O128" s="189"/>
      <c r="P128" s="173">
        <f>SUM(P122:P127)</f>
        <v>0</v>
      </c>
      <c r="Q128" s="173">
        <f>SUM(Q122:Q126)</f>
        <v>0</v>
      </c>
      <c r="R128" s="189"/>
      <c r="S128" s="173">
        <f>SUM(S122:S127)</f>
        <v>0</v>
      </c>
      <c r="T128" s="173">
        <f>SUM(T122:T126)</f>
        <v>0</v>
      </c>
      <c r="U128" s="189"/>
      <c r="V128" s="246">
        <f>SUM(V122:V127)</f>
        <v>0</v>
      </c>
      <c r="W128" s="224">
        <f>SUM(W122:W127)</f>
        <v>0</v>
      </c>
      <c r="X128" s="225">
        <f>SUM(X122:X127)</f>
        <v>0</v>
      </c>
      <c r="Y128" s="225">
        <f t="shared" si="30"/>
        <v>0</v>
      </c>
      <c r="Z128" s="225" t="e">
        <f t="shared" si="31"/>
        <v>#DIV/0!</v>
      </c>
      <c r="AA128" s="226"/>
      <c r="AB128" s="7"/>
      <c r="AC128" s="7"/>
      <c r="AD128" s="7"/>
      <c r="AE128" s="7"/>
      <c r="AF128" s="7"/>
      <c r="AG128" s="7"/>
    </row>
    <row r="129" spans="1:33" ht="30" customHeight="1" x14ac:dyDescent="0.25">
      <c r="A129" s="178" t="s">
        <v>66</v>
      </c>
      <c r="B129" s="179">
        <v>9</v>
      </c>
      <c r="C129" s="180" t="s">
        <v>246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47"/>
      <c r="X129" s="247"/>
      <c r="Y129" s="210"/>
      <c r="Z129" s="247"/>
      <c r="AA129" s="248"/>
      <c r="AB129" s="7"/>
      <c r="AC129" s="7"/>
      <c r="AD129" s="7"/>
      <c r="AE129" s="7"/>
      <c r="AF129" s="7"/>
      <c r="AG129" s="7"/>
    </row>
    <row r="130" spans="1:33" ht="171.75" customHeight="1" x14ac:dyDescent="0.25">
      <c r="A130" s="249" t="s">
        <v>71</v>
      </c>
      <c r="B130" s="250">
        <v>43839</v>
      </c>
      <c r="C130" s="251" t="s">
        <v>350</v>
      </c>
      <c r="D130" s="252" t="s">
        <v>136</v>
      </c>
      <c r="E130" s="253">
        <v>1</v>
      </c>
      <c r="F130" s="254">
        <v>25000</v>
      </c>
      <c r="G130" s="255">
        <f t="shared" ref="G130:G135" si="32">E130*F130</f>
        <v>25000</v>
      </c>
      <c r="H130" s="253">
        <v>1</v>
      </c>
      <c r="I130" s="254">
        <v>29386</v>
      </c>
      <c r="J130" s="255">
        <f t="shared" ref="J130:J135" si="33">H130*I130</f>
        <v>29386</v>
      </c>
      <c r="K130" s="256"/>
      <c r="L130" s="254"/>
      <c r="M130" s="255">
        <f t="shared" ref="M130:M135" si="34">K130*L130</f>
        <v>0</v>
      </c>
      <c r="N130" s="256"/>
      <c r="O130" s="254"/>
      <c r="P130" s="255">
        <f t="shared" ref="P130:P135" si="35">N130*O130</f>
        <v>0</v>
      </c>
      <c r="Q130" s="256"/>
      <c r="R130" s="254"/>
      <c r="S130" s="255">
        <f t="shared" ref="S130:S135" si="36">Q130*R130</f>
        <v>0</v>
      </c>
      <c r="T130" s="256"/>
      <c r="U130" s="254"/>
      <c r="V130" s="255">
        <f t="shared" ref="V130:V135" si="37">T130*U130</f>
        <v>0</v>
      </c>
      <c r="W130" s="231">
        <f t="shared" ref="W130:W135" si="38">G130+M130+S130</f>
        <v>25000</v>
      </c>
      <c r="X130" s="127">
        <f t="shared" ref="X130:X135" si="39">J130+P130+V130</f>
        <v>29386</v>
      </c>
      <c r="Y130" s="127">
        <f t="shared" ref="Y130:Y136" si="40">W130-X130</f>
        <v>-4386</v>
      </c>
      <c r="Z130" s="128">
        <f t="shared" ref="Z130:Z136" si="41">Y130/W130</f>
        <v>-0.17544000000000001</v>
      </c>
      <c r="AA130" s="233" t="s">
        <v>366</v>
      </c>
      <c r="AB130" s="130"/>
      <c r="AC130" s="131"/>
      <c r="AD130" s="131"/>
      <c r="AE130" s="131"/>
      <c r="AF130" s="131"/>
      <c r="AG130" s="131"/>
    </row>
    <row r="131" spans="1:33" ht="122.25" customHeight="1" x14ac:dyDescent="0.25">
      <c r="A131" s="119" t="s">
        <v>71</v>
      </c>
      <c r="B131" s="257">
        <v>43870</v>
      </c>
      <c r="C131" s="187" t="s">
        <v>351</v>
      </c>
      <c r="D131" s="433" t="s">
        <v>367</v>
      </c>
      <c r="E131" s="259"/>
      <c r="F131" s="124"/>
      <c r="G131" s="125">
        <f t="shared" si="32"/>
        <v>0</v>
      </c>
      <c r="H131" s="259"/>
      <c r="I131" s="124"/>
      <c r="J131" s="125">
        <f t="shared" si="33"/>
        <v>0</v>
      </c>
      <c r="K131" s="123">
        <v>4</v>
      </c>
      <c r="L131" s="124">
        <v>1750</v>
      </c>
      <c r="M131" s="125">
        <f t="shared" si="34"/>
        <v>7000</v>
      </c>
      <c r="N131" s="123">
        <v>0</v>
      </c>
      <c r="O131" s="124">
        <v>0</v>
      </c>
      <c r="P131" s="125">
        <f t="shared" si="35"/>
        <v>0</v>
      </c>
      <c r="Q131" s="123"/>
      <c r="R131" s="124"/>
      <c r="S131" s="125">
        <f t="shared" si="36"/>
        <v>0</v>
      </c>
      <c r="T131" s="123"/>
      <c r="U131" s="124"/>
      <c r="V131" s="125">
        <f t="shared" si="37"/>
        <v>0</v>
      </c>
      <c r="W131" s="126">
        <f t="shared" si="38"/>
        <v>7000</v>
      </c>
      <c r="X131" s="127">
        <f t="shared" si="39"/>
        <v>0</v>
      </c>
      <c r="Y131" s="127">
        <f t="shared" si="40"/>
        <v>7000</v>
      </c>
      <c r="Z131" s="128">
        <f t="shared" si="41"/>
        <v>1</v>
      </c>
      <c r="AA131" s="380" t="s">
        <v>460</v>
      </c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71</v>
      </c>
      <c r="B132" s="257">
        <v>43899</v>
      </c>
      <c r="C132" s="187" t="s">
        <v>247</v>
      </c>
      <c r="D132" s="258"/>
      <c r="E132" s="259"/>
      <c r="F132" s="124"/>
      <c r="G132" s="125">
        <f t="shared" si="32"/>
        <v>0</v>
      </c>
      <c r="H132" s="259"/>
      <c r="I132" s="124"/>
      <c r="J132" s="125">
        <f t="shared" si="33"/>
        <v>0</v>
      </c>
      <c r="K132" s="123"/>
      <c r="L132" s="124"/>
      <c r="M132" s="125">
        <f t="shared" si="34"/>
        <v>0</v>
      </c>
      <c r="N132" s="123"/>
      <c r="O132" s="124"/>
      <c r="P132" s="125">
        <f t="shared" si="35"/>
        <v>0</v>
      </c>
      <c r="Q132" s="123"/>
      <c r="R132" s="124"/>
      <c r="S132" s="125">
        <f t="shared" si="36"/>
        <v>0</v>
      </c>
      <c r="T132" s="123"/>
      <c r="U132" s="124"/>
      <c r="V132" s="125">
        <f t="shared" si="37"/>
        <v>0</v>
      </c>
      <c r="W132" s="126">
        <f t="shared" si="38"/>
        <v>0</v>
      </c>
      <c r="X132" s="127">
        <f t="shared" si="39"/>
        <v>0</v>
      </c>
      <c r="Y132" s="127">
        <f t="shared" si="40"/>
        <v>0</v>
      </c>
      <c r="Z132" s="128" t="e">
        <f t="shared" si="41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19" t="s">
        <v>71</v>
      </c>
      <c r="B133" s="257">
        <v>43930</v>
      </c>
      <c r="C133" s="187" t="s">
        <v>247</v>
      </c>
      <c r="D133" s="258"/>
      <c r="E133" s="259"/>
      <c r="F133" s="124"/>
      <c r="G133" s="125">
        <f t="shared" si="32"/>
        <v>0</v>
      </c>
      <c r="H133" s="259"/>
      <c r="I133" s="124"/>
      <c r="J133" s="125">
        <f t="shared" si="33"/>
        <v>0</v>
      </c>
      <c r="K133" s="123"/>
      <c r="L133" s="124"/>
      <c r="M133" s="125">
        <f t="shared" si="34"/>
        <v>0</v>
      </c>
      <c r="N133" s="123"/>
      <c r="O133" s="124"/>
      <c r="P133" s="125">
        <f t="shared" si="35"/>
        <v>0</v>
      </c>
      <c r="Q133" s="123"/>
      <c r="R133" s="124"/>
      <c r="S133" s="125">
        <f t="shared" si="36"/>
        <v>0</v>
      </c>
      <c r="T133" s="123"/>
      <c r="U133" s="124"/>
      <c r="V133" s="125">
        <f t="shared" si="37"/>
        <v>0</v>
      </c>
      <c r="W133" s="126">
        <f t="shared" si="38"/>
        <v>0</v>
      </c>
      <c r="X133" s="127">
        <f t="shared" si="39"/>
        <v>0</v>
      </c>
      <c r="Y133" s="127">
        <f t="shared" si="40"/>
        <v>0</v>
      </c>
      <c r="Z133" s="128" t="e">
        <f t="shared" si="41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71</v>
      </c>
      <c r="B134" s="257">
        <v>43960</v>
      </c>
      <c r="C134" s="163" t="s">
        <v>247</v>
      </c>
      <c r="D134" s="260"/>
      <c r="E134" s="261"/>
      <c r="F134" s="136"/>
      <c r="G134" s="137">
        <f t="shared" si="32"/>
        <v>0</v>
      </c>
      <c r="H134" s="261"/>
      <c r="I134" s="136"/>
      <c r="J134" s="137">
        <f t="shared" si="33"/>
        <v>0</v>
      </c>
      <c r="K134" s="135"/>
      <c r="L134" s="136"/>
      <c r="M134" s="137">
        <f t="shared" si="34"/>
        <v>0</v>
      </c>
      <c r="N134" s="135"/>
      <c r="O134" s="136"/>
      <c r="P134" s="137">
        <f t="shared" si="35"/>
        <v>0</v>
      </c>
      <c r="Q134" s="135"/>
      <c r="R134" s="136"/>
      <c r="S134" s="137">
        <f t="shared" si="36"/>
        <v>0</v>
      </c>
      <c r="T134" s="135"/>
      <c r="U134" s="136"/>
      <c r="V134" s="137">
        <f t="shared" si="37"/>
        <v>0</v>
      </c>
      <c r="W134" s="138">
        <f t="shared" si="38"/>
        <v>0</v>
      </c>
      <c r="X134" s="127">
        <f t="shared" si="39"/>
        <v>0</v>
      </c>
      <c r="Y134" s="127">
        <f t="shared" si="40"/>
        <v>0</v>
      </c>
      <c r="Z134" s="128" t="e">
        <f t="shared" si="41"/>
        <v>#DIV/0!</v>
      </c>
      <c r="AA134" s="139"/>
      <c r="AB134" s="131"/>
      <c r="AC134" s="131"/>
      <c r="AD134" s="131"/>
      <c r="AE134" s="131"/>
      <c r="AF134" s="131"/>
      <c r="AG134" s="131"/>
    </row>
    <row r="135" spans="1:33" ht="50.25" customHeight="1" x14ac:dyDescent="0.25">
      <c r="A135" s="132" t="s">
        <v>71</v>
      </c>
      <c r="B135" s="257">
        <v>43991</v>
      </c>
      <c r="C135" s="235" t="s">
        <v>248</v>
      </c>
      <c r="D135" s="148"/>
      <c r="E135" s="135"/>
      <c r="F135" s="136">
        <v>0.22</v>
      </c>
      <c r="G135" s="137">
        <f t="shared" si="32"/>
        <v>0</v>
      </c>
      <c r="H135" s="135"/>
      <c r="I135" s="136">
        <v>0.22</v>
      </c>
      <c r="J135" s="137">
        <f t="shared" si="33"/>
        <v>0</v>
      </c>
      <c r="K135" s="135"/>
      <c r="L135" s="136">
        <v>0.22</v>
      </c>
      <c r="M135" s="137">
        <f t="shared" si="34"/>
        <v>0</v>
      </c>
      <c r="N135" s="135"/>
      <c r="O135" s="136">
        <v>0.22</v>
      </c>
      <c r="P135" s="137">
        <f t="shared" si="35"/>
        <v>0</v>
      </c>
      <c r="Q135" s="135"/>
      <c r="R135" s="136">
        <v>0.22</v>
      </c>
      <c r="S135" s="137">
        <f t="shared" si="36"/>
        <v>0</v>
      </c>
      <c r="T135" s="135"/>
      <c r="U135" s="136">
        <v>0.22</v>
      </c>
      <c r="V135" s="137">
        <f t="shared" si="37"/>
        <v>0</v>
      </c>
      <c r="W135" s="138">
        <f t="shared" si="38"/>
        <v>0</v>
      </c>
      <c r="X135" s="165">
        <f t="shared" si="39"/>
        <v>0</v>
      </c>
      <c r="Y135" s="165">
        <f t="shared" si="40"/>
        <v>0</v>
      </c>
      <c r="Z135" s="223" t="e">
        <f t="shared" si="41"/>
        <v>#DIV/0!</v>
      </c>
      <c r="AA135" s="139"/>
      <c r="AB135" s="7"/>
      <c r="AC135" s="7"/>
      <c r="AD135" s="7"/>
      <c r="AE135" s="7"/>
      <c r="AF135" s="7"/>
      <c r="AG135" s="7"/>
    </row>
    <row r="136" spans="1:33" ht="30" customHeight="1" x14ac:dyDescent="0.25">
      <c r="A136" s="166" t="s">
        <v>249</v>
      </c>
      <c r="B136" s="167"/>
      <c r="C136" s="168"/>
      <c r="D136" s="169"/>
      <c r="E136" s="173">
        <f>SUM(E130:E134)</f>
        <v>1</v>
      </c>
      <c r="F136" s="189"/>
      <c r="G136" s="172">
        <f>SUM(G130:G135)</f>
        <v>25000</v>
      </c>
      <c r="H136" s="173">
        <f>SUM(H130:H134)</f>
        <v>1</v>
      </c>
      <c r="I136" s="189"/>
      <c r="J136" s="172">
        <f>SUM(J130:J135)</f>
        <v>29386</v>
      </c>
      <c r="K136" s="190">
        <f>SUM(K130:K134)</f>
        <v>4</v>
      </c>
      <c r="L136" s="189"/>
      <c r="M136" s="172">
        <f>SUM(M130:M135)</f>
        <v>7000</v>
      </c>
      <c r="N136" s="190">
        <f>SUM(N130:N134)</f>
        <v>0</v>
      </c>
      <c r="O136" s="189"/>
      <c r="P136" s="172">
        <f>SUM(P130:P135)</f>
        <v>0</v>
      </c>
      <c r="Q136" s="190">
        <f>SUM(Q130:Q134)</f>
        <v>0</v>
      </c>
      <c r="R136" s="189"/>
      <c r="S136" s="172">
        <f>SUM(S130:S135)</f>
        <v>0</v>
      </c>
      <c r="T136" s="190">
        <f>SUM(T130:T134)</f>
        <v>0</v>
      </c>
      <c r="U136" s="189"/>
      <c r="V136" s="174">
        <f>SUM(V130:V135)</f>
        <v>0</v>
      </c>
      <c r="W136" s="224">
        <f>SUM(W130:W135)</f>
        <v>32000</v>
      </c>
      <c r="X136" s="225">
        <f>SUM(X130:X135)</f>
        <v>29386</v>
      </c>
      <c r="Y136" s="225">
        <f t="shared" si="40"/>
        <v>2614</v>
      </c>
      <c r="Z136" s="225">
        <f t="shared" si="41"/>
        <v>8.1687499999999996E-2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25">
      <c r="A137" s="178" t="s">
        <v>66</v>
      </c>
      <c r="B137" s="208">
        <v>10</v>
      </c>
      <c r="C137" s="241" t="s">
        <v>250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7"/>
      <c r="AC137" s="7"/>
      <c r="AD137" s="7"/>
      <c r="AE137" s="7"/>
      <c r="AF137" s="7"/>
      <c r="AG137" s="7"/>
    </row>
    <row r="138" spans="1:33" ht="115.5" customHeight="1" x14ac:dyDescent="0.25">
      <c r="A138" s="119" t="s">
        <v>71</v>
      </c>
      <c r="B138" s="257">
        <v>43840</v>
      </c>
      <c r="C138" s="262" t="s">
        <v>352</v>
      </c>
      <c r="D138" s="252" t="s">
        <v>136</v>
      </c>
      <c r="E138" s="263">
        <v>1</v>
      </c>
      <c r="F138" s="160">
        <v>10000</v>
      </c>
      <c r="G138" s="161">
        <f>E138*F138</f>
        <v>10000</v>
      </c>
      <c r="H138" s="263">
        <v>1</v>
      </c>
      <c r="I138" s="160">
        <v>8000</v>
      </c>
      <c r="J138" s="161">
        <f>H138*I138</f>
        <v>8000</v>
      </c>
      <c r="K138" s="159"/>
      <c r="L138" s="160"/>
      <c r="M138" s="161">
        <f>K138*L138</f>
        <v>0</v>
      </c>
      <c r="N138" s="159"/>
      <c r="O138" s="160"/>
      <c r="P138" s="161">
        <f>N138*O138</f>
        <v>0</v>
      </c>
      <c r="Q138" s="159"/>
      <c r="R138" s="160"/>
      <c r="S138" s="161">
        <f>Q138*R138</f>
        <v>0</v>
      </c>
      <c r="T138" s="159"/>
      <c r="U138" s="160"/>
      <c r="V138" s="264">
        <f>T138*U138</f>
        <v>0</v>
      </c>
      <c r="W138" s="265">
        <f>G138+M138+S138</f>
        <v>10000</v>
      </c>
      <c r="X138" s="231">
        <f>J138+P138+V138</f>
        <v>8000</v>
      </c>
      <c r="Y138" s="231">
        <f t="shared" ref="Y138:Y143" si="42">W138-X138</f>
        <v>2000</v>
      </c>
      <c r="Z138" s="232">
        <f t="shared" ref="Z138:Z143" si="43">Y138/W138</f>
        <v>0.2</v>
      </c>
      <c r="AA138" s="266" t="s">
        <v>363</v>
      </c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71</v>
      </c>
      <c r="B139" s="257">
        <v>43871</v>
      </c>
      <c r="C139" s="262" t="s">
        <v>353</v>
      </c>
      <c r="D139" s="258" t="s">
        <v>136</v>
      </c>
      <c r="E139" s="259">
        <v>1</v>
      </c>
      <c r="F139" s="124">
        <v>33000</v>
      </c>
      <c r="G139" s="125">
        <f>E139*F139</f>
        <v>33000</v>
      </c>
      <c r="H139" s="259">
        <v>1</v>
      </c>
      <c r="I139" s="124">
        <v>33000</v>
      </c>
      <c r="J139" s="125">
        <f>H139*I139</f>
        <v>33000</v>
      </c>
      <c r="K139" s="123"/>
      <c r="L139" s="124"/>
      <c r="M139" s="125">
        <f>K139*L139</f>
        <v>0</v>
      </c>
      <c r="N139" s="123"/>
      <c r="O139" s="124"/>
      <c r="P139" s="125">
        <f>N139*O139</f>
        <v>0</v>
      </c>
      <c r="Q139" s="123"/>
      <c r="R139" s="124"/>
      <c r="S139" s="125">
        <f>Q139*R139</f>
        <v>0</v>
      </c>
      <c r="T139" s="123"/>
      <c r="U139" s="124"/>
      <c r="V139" s="229">
        <f>T139*U139</f>
        <v>0</v>
      </c>
      <c r="W139" s="234">
        <f>G139+M139+S139</f>
        <v>33000</v>
      </c>
      <c r="X139" s="127">
        <f>J139+P139+V139</f>
        <v>33000</v>
      </c>
      <c r="Y139" s="127">
        <f t="shared" si="42"/>
        <v>0</v>
      </c>
      <c r="Z139" s="128">
        <f t="shared" si="43"/>
        <v>0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19" t="s">
        <v>71</v>
      </c>
      <c r="B140" s="257">
        <v>43900</v>
      </c>
      <c r="C140" s="262" t="s">
        <v>251</v>
      </c>
      <c r="D140" s="258"/>
      <c r="E140" s="259"/>
      <c r="F140" s="124"/>
      <c r="G140" s="125">
        <f>E140*F140</f>
        <v>0</v>
      </c>
      <c r="H140" s="259"/>
      <c r="I140" s="124"/>
      <c r="J140" s="125">
        <f>H140*I140</f>
        <v>0</v>
      </c>
      <c r="K140" s="123"/>
      <c r="L140" s="124"/>
      <c r="M140" s="125">
        <f>K140*L140</f>
        <v>0</v>
      </c>
      <c r="N140" s="123"/>
      <c r="O140" s="124"/>
      <c r="P140" s="125">
        <f>N140*O140</f>
        <v>0</v>
      </c>
      <c r="Q140" s="123"/>
      <c r="R140" s="124"/>
      <c r="S140" s="125">
        <f>Q140*R140</f>
        <v>0</v>
      </c>
      <c r="T140" s="123"/>
      <c r="U140" s="124"/>
      <c r="V140" s="229">
        <f>T140*U140</f>
        <v>0</v>
      </c>
      <c r="W140" s="234">
        <f>G140+M140+S140</f>
        <v>0</v>
      </c>
      <c r="X140" s="127">
        <f>J140+P140+V140</f>
        <v>0</v>
      </c>
      <c r="Y140" s="127">
        <f t="shared" si="42"/>
        <v>0</v>
      </c>
      <c r="Z140" s="128" t="e">
        <f t="shared" si="43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32" t="s">
        <v>71</v>
      </c>
      <c r="B141" s="267">
        <v>43931</v>
      </c>
      <c r="C141" s="163" t="s">
        <v>252</v>
      </c>
      <c r="D141" s="260" t="s">
        <v>74</v>
      </c>
      <c r="E141" s="261"/>
      <c r="F141" s="136"/>
      <c r="G141" s="125">
        <f>E141*F141</f>
        <v>0</v>
      </c>
      <c r="H141" s="261"/>
      <c r="I141" s="136"/>
      <c r="J141" s="125">
        <f>H141*I141</f>
        <v>0</v>
      </c>
      <c r="K141" s="135"/>
      <c r="L141" s="136"/>
      <c r="M141" s="137">
        <f>K141*L141</f>
        <v>0</v>
      </c>
      <c r="N141" s="135"/>
      <c r="O141" s="136"/>
      <c r="P141" s="137">
        <f>N141*O141</f>
        <v>0</v>
      </c>
      <c r="Q141" s="135"/>
      <c r="R141" s="136"/>
      <c r="S141" s="137">
        <f>Q141*R141</f>
        <v>0</v>
      </c>
      <c r="T141" s="135"/>
      <c r="U141" s="136"/>
      <c r="V141" s="236">
        <f>T141*U141</f>
        <v>0</v>
      </c>
      <c r="W141" s="268">
        <f>G141+M141+S141</f>
        <v>0</v>
      </c>
      <c r="X141" s="127">
        <f>J141+P141+V141</f>
        <v>0</v>
      </c>
      <c r="Y141" s="127">
        <f t="shared" si="42"/>
        <v>0</v>
      </c>
      <c r="Z141" s="128" t="e">
        <f t="shared" si="43"/>
        <v>#DIV/0!</v>
      </c>
      <c r="AA141" s="220"/>
      <c r="AB141" s="131"/>
      <c r="AC141" s="131"/>
      <c r="AD141" s="131"/>
      <c r="AE141" s="131"/>
      <c r="AF141" s="131"/>
      <c r="AG141" s="131"/>
    </row>
    <row r="142" spans="1:33" ht="46.5" customHeight="1" x14ac:dyDescent="0.25">
      <c r="A142" s="132" t="s">
        <v>71</v>
      </c>
      <c r="B142" s="269">
        <v>43961</v>
      </c>
      <c r="C142" s="235" t="s">
        <v>253</v>
      </c>
      <c r="D142" s="270"/>
      <c r="E142" s="135"/>
      <c r="F142" s="136">
        <v>0.22</v>
      </c>
      <c r="G142" s="137">
        <f>E142*F142</f>
        <v>0</v>
      </c>
      <c r="H142" s="135"/>
      <c r="I142" s="136">
        <v>0.22</v>
      </c>
      <c r="J142" s="137">
        <f>H142*I142</f>
        <v>0</v>
      </c>
      <c r="K142" s="135"/>
      <c r="L142" s="136">
        <v>0.22</v>
      </c>
      <c r="M142" s="137">
        <f>K142*L142</f>
        <v>0</v>
      </c>
      <c r="N142" s="135"/>
      <c r="O142" s="136">
        <v>0.22</v>
      </c>
      <c r="P142" s="137">
        <f>N142*O142</f>
        <v>0</v>
      </c>
      <c r="Q142" s="135"/>
      <c r="R142" s="136">
        <v>0.22</v>
      </c>
      <c r="S142" s="137">
        <f>Q142*R142</f>
        <v>0</v>
      </c>
      <c r="T142" s="135"/>
      <c r="U142" s="136">
        <v>0.22</v>
      </c>
      <c r="V142" s="236">
        <f>T142*U142</f>
        <v>0</v>
      </c>
      <c r="W142" s="237">
        <f>G142+M142+S142</f>
        <v>0</v>
      </c>
      <c r="X142" s="238">
        <f>J142+P142+V142</f>
        <v>0</v>
      </c>
      <c r="Y142" s="238">
        <f t="shared" si="42"/>
        <v>0</v>
      </c>
      <c r="Z142" s="239" t="e">
        <f t="shared" si="43"/>
        <v>#DIV/0!</v>
      </c>
      <c r="AA142" s="271"/>
      <c r="AB142" s="7"/>
      <c r="AC142" s="7"/>
      <c r="AD142" s="7"/>
      <c r="AE142" s="7"/>
      <c r="AF142" s="7"/>
      <c r="AG142" s="7"/>
    </row>
    <row r="143" spans="1:33" ht="30" customHeight="1" x14ac:dyDescent="0.25">
      <c r="A143" s="166" t="s">
        <v>254</v>
      </c>
      <c r="B143" s="167"/>
      <c r="C143" s="168"/>
      <c r="D143" s="169"/>
      <c r="E143" s="173">
        <f>SUM(E138:E141)</f>
        <v>2</v>
      </c>
      <c r="F143" s="189"/>
      <c r="G143" s="172">
        <f>SUM(G138:G142)</f>
        <v>43000</v>
      </c>
      <c r="H143" s="173">
        <f>SUM(H138:H141)</f>
        <v>2</v>
      </c>
      <c r="I143" s="189"/>
      <c r="J143" s="172">
        <f>SUM(J138:J142)</f>
        <v>41000</v>
      </c>
      <c r="K143" s="190">
        <f>SUM(K138:K141)</f>
        <v>0</v>
      </c>
      <c r="L143" s="189"/>
      <c r="M143" s="172">
        <f>SUM(M138:M142)</f>
        <v>0</v>
      </c>
      <c r="N143" s="190">
        <f>SUM(N138:N141)</f>
        <v>0</v>
      </c>
      <c r="O143" s="189"/>
      <c r="P143" s="172">
        <f>SUM(P138:P142)</f>
        <v>0</v>
      </c>
      <c r="Q143" s="190">
        <f>SUM(Q138:Q141)</f>
        <v>0</v>
      </c>
      <c r="R143" s="189"/>
      <c r="S143" s="172">
        <f>SUM(S138:S142)</f>
        <v>0</v>
      </c>
      <c r="T143" s="190">
        <f>SUM(T138:T141)</f>
        <v>0</v>
      </c>
      <c r="U143" s="189"/>
      <c r="V143" s="174">
        <f>SUM(V138:V142)</f>
        <v>0</v>
      </c>
      <c r="W143" s="224">
        <f>SUM(W138:W142)</f>
        <v>43000</v>
      </c>
      <c r="X143" s="225">
        <f>SUM(X138:X142)</f>
        <v>41000</v>
      </c>
      <c r="Y143" s="225">
        <f t="shared" si="42"/>
        <v>2000</v>
      </c>
      <c r="Z143" s="225">
        <f t="shared" si="43"/>
        <v>4.6511627906976744E-2</v>
      </c>
      <c r="AA143" s="226"/>
      <c r="AB143" s="7"/>
      <c r="AC143" s="7"/>
      <c r="AD143" s="7"/>
      <c r="AE143" s="7"/>
      <c r="AF143" s="7"/>
      <c r="AG143" s="7"/>
    </row>
    <row r="144" spans="1:33" ht="30" customHeight="1" x14ac:dyDescent="0.25">
      <c r="A144" s="178" t="s">
        <v>66</v>
      </c>
      <c r="B144" s="208">
        <v>11</v>
      </c>
      <c r="C144" s="180" t="s">
        <v>255</v>
      </c>
      <c r="D144" s="181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227"/>
      <c r="X144" s="227"/>
      <c r="Y144" s="182"/>
      <c r="Z144" s="227"/>
      <c r="AA144" s="228"/>
      <c r="AB144" s="7"/>
      <c r="AC144" s="7"/>
      <c r="AD144" s="7"/>
      <c r="AE144" s="7"/>
      <c r="AF144" s="7"/>
      <c r="AG144" s="7"/>
    </row>
    <row r="145" spans="1:33" ht="45" customHeight="1" x14ac:dyDescent="0.25">
      <c r="A145" s="272" t="s">
        <v>71</v>
      </c>
      <c r="B145" s="257">
        <v>43841</v>
      </c>
      <c r="C145" s="262" t="s">
        <v>256</v>
      </c>
      <c r="D145" s="158" t="s">
        <v>106</v>
      </c>
      <c r="E145" s="159"/>
      <c r="F145" s="160"/>
      <c r="G145" s="161">
        <f>E145*F145</f>
        <v>0</v>
      </c>
      <c r="H145" s="159"/>
      <c r="I145" s="160"/>
      <c r="J145" s="161">
        <f>H145*I145</f>
        <v>0</v>
      </c>
      <c r="K145" s="159"/>
      <c r="L145" s="160"/>
      <c r="M145" s="161">
        <f>K145*L145</f>
        <v>0</v>
      </c>
      <c r="N145" s="159"/>
      <c r="O145" s="160"/>
      <c r="P145" s="161">
        <f>N145*O145</f>
        <v>0</v>
      </c>
      <c r="Q145" s="159"/>
      <c r="R145" s="160"/>
      <c r="S145" s="161">
        <f>Q145*R145</f>
        <v>0</v>
      </c>
      <c r="T145" s="159"/>
      <c r="U145" s="160"/>
      <c r="V145" s="264">
        <f>T145*U145</f>
        <v>0</v>
      </c>
      <c r="W145" s="265">
        <f>G145+M145+S145</f>
        <v>0</v>
      </c>
      <c r="X145" s="231">
        <f>J145+P145+V145</f>
        <v>0</v>
      </c>
      <c r="Y145" s="231">
        <f>W145-X145</f>
        <v>0</v>
      </c>
      <c r="Z145" s="232" t="e">
        <f>Y145/W145</f>
        <v>#DIV/0!</v>
      </c>
      <c r="AA145" s="266"/>
      <c r="AB145" s="131"/>
      <c r="AC145" s="131"/>
      <c r="AD145" s="131"/>
      <c r="AE145" s="131"/>
      <c r="AF145" s="131"/>
      <c r="AG145" s="131"/>
    </row>
    <row r="146" spans="1:33" ht="44.25" customHeight="1" x14ac:dyDescent="0.25">
      <c r="A146" s="273" t="s">
        <v>71</v>
      </c>
      <c r="B146" s="257">
        <v>43872</v>
      </c>
      <c r="C146" s="163" t="s">
        <v>256</v>
      </c>
      <c r="D146" s="134" t="s">
        <v>106</v>
      </c>
      <c r="E146" s="135"/>
      <c r="F146" s="136"/>
      <c r="G146" s="125">
        <f>E146*F146</f>
        <v>0</v>
      </c>
      <c r="H146" s="135"/>
      <c r="I146" s="136"/>
      <c r="J146" s="125">
        <f>H146*I146</f>
        <v>0</v>
      </c>
      <c r="K146" s="135"/>
      <c r="L146" s="136"/>
      <c r="M146" s="137">
        <f>K146*L146</f>
        <v>0</v>
      </c>
      <c r="N146" s="135"/>
      <c r="O146" s="136"/>
      <c r="P146" s="137">
        <f>N146*O146</f>
        <v>0</v>
      </c>
      <c r="Q146" s="135"/>
      <c r="R146" s="136"/>
      <c r="S146" s="137">
        <f>Q146*R146</f>
        <v>0</v>
      </c>
      <c r="T146" s="135"/>
      <c r="U146" s="136"/>
      <c r="V146" s="236">
        <f>T146*U146</f>
        <v>0</v>
      </c>
      <c r="W146" s="274">
        <f>G146+M146+S146</f>
        <v>0</v>
      </c>
      <c r="X146" s="238">
        <f>J146+P146+V146</f>
        <v>0</v>
      </c>
      <c r="Y146" s="238">
        <f>W146-X146</f>
        <v>0</v>
      </c>
      <c r="Z146" s="239" t="e">
        <f>Y146/W146</f>
        <v>#DIV/0!</v>
      </c>
      <c r="AA146" s="271"/>
      <c r="AB146" s="130"/>
      <c r="AC146" s="131"/>
      <c r="AD146" s="131"/>
      <c r="AE146" s="131"/>
      <c r="AF146" s="131"/>
      <c r="AG146" s="131"/>
    </row>
    <row r="147" spans="1:33" ht="47.25" customHeight="1" x14ac:dyDescent="0.25">
      <c r="A147" s="409" t="s">
        <v>257</v>
      </c>
      <c r="B147" s="410"/>
      <c r="C147" s="410"/>
      <c r="D147" s="411"/>
      <c r="E147" s="173">
        <f>SUM(E145:E146)</f>
        <v>0</v>
      </c>
      <c r="F147" s="189"/>
      <c r="G147" s="172">
        <f>SUM(G145:G146)</f>
        <v>0</v>
      </c>
      <c r="H147" s="173">
        <f>SUM(H145:H146)</f>
        <v>0</v>
      </c>
      <c r="I147" s="189"/>
      <c r="J147" s="172">
        <f>SUM(J145:J146)</f>
        <v>0</v>
      </c>
      <c r="K147" s="190">
        <f>SUM(K145:K146)</f>
        <v>0</v>
      </c>
      <c r="L147" s="189"/>
      <c r="M147" s="172">
        <f>SUM(M145:M146)</f>
        <v>0</v>
      </c>
      <c r="N147" s="190">
        <f>SUM(N145:N146)</f>
        <v>0</v>
      </c>
      <c r="O147" s="189"/>
      <c r="P147" s="172">
        <f>SUM(P145:P146)</f>
        <v>0</v>
      </c>
      <c r="Q147" s="190">
        <f>SUM(Q145:Q146)</f>
        <v>0</v>
      </c>
      <c r="R147" s="189"/>
      <c r="S147" s="172">
        <f>SUM(S145:S146)</f>
        <v>0</v>
      </c>
      <c r="T147" s="190">
        <f>SUM(T145:T146)</f>
        <v>0</v>
      </c>
      <c r="U147" s="189"/>
      <c r="V147" s="174">
        <f>SUM(V145:V146)</f>
        <v>0</v>
      </c>
      <c r="W147" s="224">
        <f>SUM(W145:W146)</f>
        <v>0</v>
      </c>
      <c r="X147" s="225">
        <f>SUM(X145:X146)</f>
        <v>0</v>
      </c>
      <c r="Y147" s="225">
        <f>W147-X147</f>
        <v>0</v>
      </c>
      <c r="Z147" s="225" t="e">
        <f>Y147/W147</f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x14ac:dyDescent="0.25">
      <c r="A148" s="207" t="s">
        <v>66</v>
      </c>
      <c r="B148" s="208">
        <v>12</v>
      </c>
      <c r="C148" s="209" t="s">
        <v>258</v>
      </c>
      <c r="D148" s="27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7.5" customHeight="1" x14ac:dyDescent="0.25">
      <c r="A149" s="156" t="s">
        <v>71</v>
      </c>
      <c r="B149" s="276">
        <v>43842</v>
      </c>
      <c r="C149" s="277" t="s">
        <v>259</v>
      </c>
      <c r="D149" s="252" t="s">
        <v>260</v>
      </c>
      <c r="E149" s="263"/>
      <c r="F149" s="160"/>
      <c r="G149" s="161">
        <f>E149*F149</f>
        <v>0</v>
      </c>
      <c r="H149" s="263"/>
      <c r="I149" s="160"/>
      <c r="J149" s="161">
        <f>H149*I149</f>
        <v>0</v>
      </c>
      <c r="K149" s="159"/>
      <c r="L149" s="160"/>
      <c r="M149" s="161">
        <f>K149*L149</f>
        <v>0</v>
      </c>
      <c r="N149" s="159"/>
      <c r="O149" s="160"/>
      <c r="P149" s="161">
        <f>N149*O149</f>
        <v>0</v>
      </c>
      <c r="Q149" s="159"/>
      <c r="R149" s="160"/>
      <c r="S149" s="161">
        <f>Q149*R149</f>
        <v>0</v>
      </c>
      <c r="T149" s="159"/>
      <c r="U149" s="160"/>
      <c r="V149" s="264">
        <f>T149*U149</f>
        <v>0</v>
      </c>
      <c r="W149" s="265">
        <f>G149+M149+S149</f>
        <v>0</v>
      </c>
      <c r="X149" s="231">
        <f>J149+P149+V149</f>
        <v>0</v>
      </c>
      <c r="Y149" s="231">
        <f>W149-X149</f>
        <v>0</v>
      </c>
      <c r="Z149" s="232" t="e">
        <f>Y149/W149</f>
        <v>#DIV/0!</v>
      </c>
      <c r="AA149" s="278"/>
      <c r="AB149" s="130"/>
      <c r="AC149" s="131"/>
      <c r="AD149" s="131"/>
      <c r="AE149" s="131"/>
      <c r="AF149" s="131"/>
      <c r="AG149" s="131"/>
    </row>
    <row r="150" spans="1:33" ht="30.75" customHeight="1" x14ac:dyDescent="0.25">
      <c r="A150" s="119" t="s">
        <v>71</v>
      </c>
      <c r="B150" s="257">
        <v>43873</v>
      </c>
      <c r="C150" s="187" t="s">
        <v>261</v>
      </c>
      <c r="D150" s="258" t="s">
        <v>234</v>
      </c>
      <c r="E150" s="259"/>
      <c r="F150" s="124"/>
      <c r="G150" s="125">
        <f>E150*F150</f>
        <v>0</v>
      </c>
      <c r="H150" s="259"/>
      <c r="I150" s="124"/>
      <c r="J150" s="125">
        <f>H150*I150</f>
        <v>0</v>
      </c>
      <c r="K150" s="123"/>
      <c r="L150" s="124"/>
      <c r="M150" s="125">
        <f>K150*L150</f>
        <v>0</v>
      </c>
      <c r="N150" s="123"/>
      <c r="O150" s="124"/>
      <c r="P150" s="125">
        <f>N150*O150</f>
        <v>0</v>
      </c>
      <c r="Q150" s="123"/>
      <c r="R150" s="124"/>
      <c r="S150" s="125">
        <f>Q150*R150</f>
        <v>0</v>
      </c>
      <c r="T150" s="123"/>
      <c r="U150" s="124"/>
      <c r="V150" s="229">
        <f>T150*U150</f>
        <v>0</v>
      </c>
      <c r="W150" s="279">
        <f>G150+M150+S150</f>
        <v>0</v>
      </c>
      <c r="X150" s="127">
        <f>J150+P150+V150</f>
        <v>0</v>
      </c>
      <c r="Y150" s="127">
        <f>W150-X150</f>
        <v>0</v>
      </c>
      <c r="Z150" s="128" t="e">
        <f>Y150/W150</f>
        <v>#DIV/0!</v>
      </c>
      <c r="AA150" s="280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32" t="s">
        <v>71</v>
      </c>
      <c r="B151" s="267">
        <v>43902</v>
      </c>
      <c r="C151" s="163" t="s">
        <v>262</v>
      </c>
      <c r="D151" s="260" t="s">
        <v>234</v>
      </c>
      <c r="E151" s="261"/>
      <c r="F151" s="136"/>
      <c r="G151" s="137">
        <f>E151*F151</f>
        <v>0</v>
      </c>
      <c r="H151" s="261"/>
      <c r="I151" s="136"/>
      <c r="J151" s="137">
        <f>H151*I151</f>
        <v>0</v>
      </c>
      <c r="K151" s="135"/>
      <c r="L151" s="136"/>
      <c r="M151" s="137">
        <f>K151*L151</f>
        <v>0</v>
      </c>
      <c r="N151" s="135"/>
      <c r="O151" s="136"/>
      <c r="P151" s="137">
        <f>N151*O151</f>
        <v>0</v>
      </c>
      <c r="Q151" s="135"/>
      <c r="R151" s="136"/>
      <c r="S151" s="137">
        <f>Q151*R151</f>
        <v>0</v>
      </c>
      <c r="T151" s="135"/>
      <c r="U151" s="136"/>
      <c r="V151" s="236">
        <f>T151*U151</f>
        <v>0</v>
      </c>
      <c r="W151" s="268">
        <f>G151+M151+S151</f>
        <v>0</v>
      </c>
      <c r="X151" s="127">
        <f>J151+P151+V151</f>
        <v>0</v>
      </c>
      <c r="Y151" s="127">
        <f>W151-X151</f>
        <v>0</v>
      </c>
      <c r="Z151" s="128" t="e">
        <f>Y151/W151</f>
        <v>#DIV/0!</v>
      </c>
      <c r="AA151" s="281"/>
      <c r="AB151" s="131"/>
      <c r="AC151" s="131"/>
      <c r="AD151" s="131"/>
      <c r="AE151" s="131"/>
      <c r="AF151" s="131"/>
      <c r="AG151" s="131"/>
    </row>
    <row r="152" spans="1:33" ht="45.75" customHeight="1" x14ac:dyDescent="0.25">
      <c r="A152" s="132" t="s">
        <v>71</v>
      </c>
      <c r="B152" s="267">
        <v>43933</v>
      </c>
      <c r="C152" s="235" t="s">
        <v>263</v>
      </c>
      <c r="D152" s="270"/>
      <c r="E152" s="261"/>
      <c r="F152" s="136">
        <v>0.22</v>
      </c>
      <c r="G152" s="137">
        <f>E152*F152</f>
        <v>0</v>
      </c>
      <c r="H152" s="261"/>
      <c r="I152" s="136">
        <v>0.22</v>
      </c>
      <c r="J152" s="137">
        <f>H152*I152</f>
        <v>0</v>
      </c>
      <c r="K152" s="135"/>
      <c r="L152" s="136">
        <v>0.22</v>
      </c>
      <c r="M152" s="137">
        <f>K152*L152</f>
        <v>0</v>
      </c>
      <c r="N152" s="135"/>
      <c r="O152" s="136">
        <v>0.22</v>
      </c>
      <c r="P152" s="137">
        <f>N152*O152</f>
        <v>0</v>
      </c>
      <c r="Q152" s="135"/>
      <c r="R152" s="136">
        <v>0.22</v>
      </c>
      <c r="S152" s="137">
        <f>Q152*R152</f>
        <v>0</v>
      </c>
      <c r="T152" s="135"/>
      <c r="U152" s="136">
        <v>0.22</v>
      </c>
      <c r="V152" s="236">
        <f>T152*U152</f>
        <v>0</v>
      </c>
      <c r="W152" s="237">
        <f>G152+M152+S152</f>
        <v>0</v>
      </c>
      <c r="X152" s="238">
        <f>J152+P152+V152</f>
        <v>0</v>
      </c>
      <c r="Y152" s="238">
        <f>W152-X152</f>
        <v>0</v>
      </c>
      <c r="Z152" s="239" t="e">
        <f>Y152/W152</f>
        <v>#DIV/0!</v>
      </c>
      <c r="AA152" s="152"/>
      <c r="AB152" s="7"/>
      <c r="AC152" s="7"/>
      <c r="AD152" s="7"/>
      <c r="AE152" s="7"/>
      <c r="AF152" s="7"/>
      <c r="AG152" s="7"/>
    </row>
    <row r="153" spans="1:33" ht="30" customHeight="1" x14ac:dyDescent="0.25">
      <c r="A153" s="166" t="s">
        <v>264</v>
      </c>
      <c r="B153" s="167"/>
      <c r="C153" s="168"/>
      <c r="D153" s="282"/>
      <c r="E153" s="173">
        <f>SUM(E149:E151)</f>
        <v>0</v>
      </c>
      <c r="F153" s="189"/>
      <c r="G153" s="172">
        <f>SUM(G149:G152)</f>
        <v>0</v>
      </c>
      <c r="H153" s="173">
        <f>SUM(H149:H151)</f>
        <v>0</v>
      </c>
      <c r="I153" s="189"/>
      <c r="J153" s="172">
        <f>SUM(J149:J152)</f>
        <v>0</v>
      </c>
      <c r="K153" s="190">
        <f>SUM(K149:K151)</f>
        <v>0</v>
      </c>
      <c r="L153" s="189"/>
      <c r="M153" s="172">
        <f>SUM(M149:M152)</f>
        <v>0</v>
      </c>
      <c r="N153" s="190">
        <f>SUM(N149:N151)</f>
        <v>0</v>
      </c>
      <c r="O153" s="189"/>
      <c r="P153" s="172">
        <f>SUM(P149:P152)</f>
        <v>0</v>
      </c>
      <c r="Q153" s="190">
        <f>SUM(Q149:Q151)</f>
        <v>0</v>
      </c>
      <c r="R153" s="189"/>
      <c r="S153" s="172">
        <f>SUM(S149:S152)</f>
        <v>0</v>
      </c>
      <c r="T153" s="190">
        <f>SUM(T149:T151)</f>
        <v>0</v>
      </c>
      <c r="U153" s="189"/>
      <c r="V153" s="174">
        <f>SUM(V149:V152)</f>
        <v>0</v>
      </c>
      <c r="W153" s="224">
        <f>SUM(W149:W152)</f>
        <v>0</v>
      </c>
      <c r="X153" s="225">
        <f>SUM(X149:X152)</f>
        <v>0</v>
      </c>
      <c r="Y153" s="225">
        <f>W153-X153</f>
        <v>0</v>
      </c>
      <c r="Z153" s="225" t="e">
        <f>Y153/W153</f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25">
      <c r="A154" s="207" t="s">
        <v>66</v>
      </c>
      <c r="B154" s="283">
        <v>13</v>
      </c>
      <c r="C154" s="209" t="s">
        <v>265</v>
      </c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6"/>
      <c r="AC154" s="7"/>
      <c r="AD154" s="7"/>
      <c r="AE154" s="7"/>
      <c r="AF154" s="7"/>
      <c r="AG154" s="7"/>
    </row>
    <row r="155" spans="1:33" ht="30" customHeight="1" x14ac:dyDescent="0.25">
      <c r="A155" s="108" t="s">
        <v>68</v>
      </c>
      <c r="B155" s="155" t="s">
        <v>266</v>
      </c>
      <c r="C155" s="284" t="s">
        <v>267</v>
      </c>
      <c r="D155" s="141"/>
      <c r="E155" s="142">
        <f>SUM(E156:E158)</f>
        <v>0</v>
      </c>
      <c r="F155" s="143"/>
      <c r="G155" s="144">
        <f>SUM(G156:G159)</f>
        <v>0</v>
      </c>
      <c r="H155" s="142">
        <f>SUM(H156:H158)</f>
        <v>0</v>
      </c>
      <c r="I155" s="143"/>
      <c r="J155" s="144">
        <f>SUM(J156:J159)</f>
        <v>0</v>
      </c>
      <c r="K155" s="142">
        <f>SUM(K156:K158)</f>
        <v>1</v>
      </c>
      <c r="L155" s="143"/>
      <c r="M155" s="144">
        <f>SUM(M156:M159)</f>
        <v>30000</v>
      </c>
      <c r="N155" s="142">
        <f>SUM(N156:N158)</f>
        <v>1</v>
      </c>
      <c r="O155" s="143"/>
      <c r="P155" s="144">
        <f>SUM(P156:P159)</f>
        <v>31383</v>
      </c>
      <c r="Q155" s="142">
        <f>SUM(Q156:Q158)</f>
        <v>0</v>
      </c>
      <c r="R155" s="143"/>
      <c r="S155" s="144">
        <f>SUM(S156:S159)</f>
        <v>0</v>
      </c>
      <c r="T155" s="142">
        <f>SUM(T156:T158)</f>
        <v>0</v>
      </c>
      <c r="U155" s="143"/>
      <c r="V155" s="285">
        <f>SUM(V156:V159)</f>
        <v>0</v>
      </c>
      <c r="W155" s="286">
        <f>SUM(W156:W159)</f>
        <v>30000</v>
      </c>
      <c r="X155" s="144">
        <f>SUM(X156:X159)</f>
        <v>31383</v>
      </c>
      <c r="Y155" s="144">
        <f t="shared" ref="Y155:Y178" si="44">W155-X155</f>
        <v>-1383</v>
      </c>
      <c r="Z155" s="144">
        <f t="shared" ref="Z155:Z179" si="45">Y155/W155</f>
        <v>-4.6100000000000002E-2</v>
      </c>
      <c r="AA155" s="146"/>
      <c r="AB155" s="118"/>
      <c r="AC155" s="118"/>
      <c r="AD155" s="118"/>
      <c r="AE155" s="118"/>
      <c r="AF155" s="118"/>
      <c r="AG155" s="118"/>
    </row>
    <row r="156" spans="1:33" ht="30" customHeight="1" x14ac:dyDescent="0.25">
      <c r="A156" s="119" t="s">
        <v>71</v>
      </c>
      <c r="B156" s="120" t="s">
        <v>268</v>
      </c>
      <c r="C156" s="287" t="s">
        <v>269</v>
      </c>
      <c r="D156" s="122" t="s">
        <v>136</v>
      </c>
      <c r="E156" s="123"/>
      <c r="F156" s="124"/>
      <c r="G156" s="125">
        <f>E156*F156</f>
        <v>0</v>
      </c>
      <c r="H156" s="123"/>
      <c r="I156" s="124"/>
      <c r="J156" s="125">
        <f>H156*I156</f>
        <v>0</v>
      </c>
      <c r="K156" s="123"/>
      <c r="L156" s="124"/>
      <c r="M156" s="125">
        <f>K156*L156</f>
        <v>0</v>
      </c>
      <c r="N156" s="123"/>
      <c r="O156" s="124"/>
      <c r="P156" s="125">
        <f>N156*O156</f>
        <v>0</v>
      </c>
      <c r="Q156" s="123"/>
      <c r="R156" s="124"/>
      <c r="S156" s="125">
        <f>Q156*R156</f>
        <v>0</v>
      </c>
      <c r="T156" s="123"/>
      <c r="U156" s="124"/>
      <c r="V156" s="229">
        <f>T156*U156</f>
        <v>0</v>
      </c>
      <c r="W156" s="234">
        <f>G156+M156+S156</f>
        <v>0</v>
      </c>
      <c r="X156" s="127">
        <f>J156+P156+V156</f>
        <v>0</v>
      </c>
      <c r="Y156" s="127">
        <f t="shared" si="44"/>
        <v>0</v>
      </c>
      <c r="Z156" s="128" t="e">
        <f t="shared" si="45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19" t="s">
        <v>71</v>
      </c>
      <c r="B157" s="120" t="s">
        <v>270</v>
      </c>
      <c r="C157" s="288" t="s">
        <v>271</v>
      </c>
      <c r="D157" s="122" t="s">
        <v>136</v>
      </c>
      <c r="E157" s="123"/>
      <c r="F157" s="124"/>
      <c r="G157" s="125">
        <f>E157*F157</f>
        <v>0</v>
      </c>
      <c r="H157" s="123"/>
      <c r="I157" s="124"/>
      <c r="J157" s="125">
        <f>H157*I157</f>
        <v>0</v>
      </c>
      <c r="K157" s="123"/>
      <c r="L157" s="124"/>
      <c r="M157" s="125">
        <f>K157*L157</f>
        <v>0</v>
      </c>
      <c r="N157" s="123"/>
      <c r="O157" s="124"/>
      <c r="P157" s="125">
        <f>N157*O157</f>
        <v>0</v>
      </c>
      <c r="Q157" s="123"/>
      <c r="R157" s="124"/>
      <c r="S157" s="125">
        <f>Q157*R157</f>
        <v>0</v>
      </c>
      <c r="T157" s="123"/>
      <c r="U157" s="124"/>
      <c r="V157" s="229">
        <f>T157*U157</f>
        <v>0</v>
      </c>
      <c r="W157" s="234">
        <f>G157+M157+S157</f>
        <v>0</v>
      </c>
      <c r="X157" s="127">
        <f>J157+P157+V157</f>
        <v>0</v>
      </c>
      <c r="Y157" s="127">
        <f t="shared" si="44"/>
        <v>0</v>
      </c>
      <c r="Z157" s="128" t="e">
        <f t="shared" si="45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19" t="s">
        <v>71</v>
      </c>
      <c r="B158" s="120" t="s">
        <v>272</v>
      </c>
      <c r="C158" s="353" t="s">
        <v>273</v>
      </c>
      <c r="D158" s="122" t="s">
        <v>136</v>
      </c>
      <c r="E158" s="123"/>
      <c r="F158" s="124"/>
      <c r="G158" s="125">
        <f>E158*F158</f>
        <v>0</v>
      </c>
      <c r="H158" s="123"/>
      <c r="I158" s="124"/>
      <c r="J158" s="125">
        <f>H158*I158</f>
        <v>0</v>
      </c>
      <c r="K158" s="123">
        <v>1</v>
      </c>
      <c r="L158" s="124">
        <v>30000</v>
      </c>
      <c r="M158" s="125">
        <f>K158*L158</f>
        <v>30000</v>
      </c>
      <c r="N158" s="374">
        <v>1</v>
      </c>
      <c r="O158" s="375">
        <v>31383</v>
      </c>
      <c r="P158" s="376">
        <f>N158*O158</f>
        <v>31383</v>
      </c>
      <c r="Q158" s="123"/>
      <c r="R158" s="124"/>
      <c r="S158" s="125">
        <f>Q158*R158</f>
        <v>0</v>
      </c>
      <c r="T158" s="123"/>
      <c r="U158" s="124"/>
      <c r="V158" s="229">
        <f>T158*U158</f>
        <v>0</v>
      </c>
      <c r="W158" s="234">
        <f>G158+M158+S158</f>
        <v>30000</v>
      </c>
      <c r="X158" s="127">
        <f>J158+P158+V158</f>
        <v>31383</v>
      </c>
      <c r="Y158" s="127">
        <f t="shared" si="44"/>
        <v>-1383</v>
      </c>
      <c r="Z158" s="128">
        <f t="shared" si="45"/>
        <v>-4.6100000000000002E-2</v>
      </c>
      <c r="AA158" s="129"/>
      <c r="AB158" s="131"/>
      <c r="AC158" s="131"/>
      <c r="AD158" s="131"/>
      <c r="AE158" s="131"/>
      <c r="AF158" s="131"/>
      <c r="AG158" s="131"/>
    </row>
    <row r="159" spans="1:33" ht="42" customHeight="1" x14ac:dyDescent="0.25">
      <c r="A159" s="147" t="s">
        <v>71</v>
      </c>
      <c r="B159" s="154" t="s">
        <v>274</v>
      </c>
      <c r="C159" s="288" t="s">
        <v>275</v>
      </c>
      <c r="D159" s="148"/>
      <c r="E159" s="149"/>
      <c r="F159" s="150">
        <v>0.22</v>
      </c>
      <c r="G159" s="151">
        <f>E159*F159</f>
        <v>0</v>
      </c>
      <c r="H159" s="149"/>
      <c r="I159" s="150">
        <v>0.22</v>
      </c>
      <c r="J159" s="151">
        <f>H159*I159</f>
        <v>0</v>
      </c>
      <c r="K159" s="149"/>
      <c r="L159" s="150">
        <v>0.22</v>
      </c>
      <c r="M159" s="151">
        <f>K159*L159</f>
        <v>0</v>
      </c>
      <c r="N159" s="149"/>
      <c r="O159" s="150">
        <v>0.22</v>
      </c>
      <c r="P159" s="151">
        <f>N159*O159</f>
        <v>0</v>
      </c>
      <c r="Q159" s="149"/>
      <c r="R159" s="150">
        <v>0.22</v>
      </c>
      <c r="S159" s="151">
        <f>Q159*R159</f>
        <v>0</v>
      </c>
      <c r="T159" s="149"/>
      <c r="U159" s="150">
        <v>0.22</v>
      </c>
      <c r="V159" s="289">
        <f>T159*U159</f>
        <v>0</v>
      </c>
      <c r="W159" s="237">
        <f>G159+M159+S159</f>
        <v>0</v>
      </c>
      <c r="X159" s="238">
        <f>J159+P159+V159</f>
        <v>0</v>
      </c>
      <c r="Y159" s="238">
        <f t="shared" si="44"/>
        <v>0</v>
      </c>
      <c r="Z159" s="239" t="e">
        <f t="shared" si="45"/>
        <v>#DIV/0!</v>
      </c>
      <c r="AA159" s="152"/>
      <c r="AB159" s="131"/>
      <c r="AC159" s="131"/>
      <c r="AD159" s="131"/>
      <c r="AE159" s="131"/>
      <c r="AF159" s="131"/>
      <c r="AG159" s="131"/>
    </row>
    <row r="160" spans="1:33" ht="30" customHeight="1" x14ac:dyDescent="0.25">
      <c r="A160" s="290" t="s">
        <v>68</v>
      </c>
      <c r="B160" s="291" t="s">
        <v>276</v>
      </c>
      <c r="C160" s="222" t="s">
        <v>277</v>
      </c>
      <c r="D160" s="111"/>
      <c r="E160" s="112">
        <f>SUM(E161:E163)</f>
        <v>2</v>
      </c>
      <c r="F160" s="113"/>
      <c r="G160" s="114">
        <f>SUM(G161:G164)</f>
        <v>64000</v>
      </c>
      <c r="H160" s="112">
        <f>SUM(H161:H163)</f>
        <v>2</v>
      </c>
      <c r="I160" s="113"/>
      <c r="J160" s="114">
        <f>SUM(J161:J164)</f>
        <v>64000</v>
      </c>
      <c r="K160" s="112">
        <f>SUM(K161:K163)</f>
        <v>0</v>
      </c>
      <c r="L160" s="113"/>
      <c r="M160" s="114">
        <f>SUM(M161:M164)</f>
        <v>0</v>
      </c>
      <c r="N160" s="112">
        <f>SUM(N161:N163)</f>
        <v>0</v>
      </c>
      <c r="O160" s="113"/>
      <c r="P160" s="114">
        <f>SUM(P161:P164)</f>
        <v>0</v>
      </c>
      <c r="Q160" s="112">
        <f>SUM(Q161:Q163)</f>
        <v>0</v>
      </c>
      <c r="R160" s="113"/>
      <c r="S160" s="114">
        <f>SUM(S161:S164)</f>
        <v>0</v>
      </c>
      <c r="T160" s="112">
        <f>SUM(T161:T163)</f>
        <v>0</v>
      </c>
      <c r="U160" s="113"/>
      <c r="V160" s="114">
        <f>SUM(V161:V164)</f>
        <v>0</v>
      </c>
      <c r="W160" s="114">
        <f>SUM(W161:W164)</f>
        <v>64000</v>
      </c>
      <c r="X160" s="114">
        <f>SUM(X161:X164)</f>
        <v>64000</v>
      </c>
      <c r="Y160" s="114">
        <f t="shared" si="44"/>
        <v>0</v>
      </c>
      <c r="Z160" s="114">
        <f t="shared" si="45"/>
        <v>0</v>
      </c>
      <c r="AA160" s="114"/>
      <c r="AB160" s="118"/>
      <c r="AC160" s="118"/>
      <c r="AD160" s="118"/>
      <c r="AE160" s="118"/>
      <c r="AF160" s="118"/>
      <c r="AG160" s="118"/>
    </row>
    <row r="161" spans="1:33" ht="30" customHeight="1" x14ac:dyDescent="0.25">
      <c r="A161" s="119" t="s">
        <v>71</v>
      </c>
      <c r="B161" s="120" t="s">
        <v>278</v>
      </c>
      <c r="C161" s="187" t="s">
        <v>354</v>
      </c>
      <c r="D161" s="122" t="s">
        <v>136</v>
      </c>
      <c r="E161" s="123">
        <v>1</v>
      </c>
      <c r="F161" s="124">
        <v>49000</v>
      </c>
      <c r="G161" s="125">
        <f>E161*F161</f>
        <v>49000</v>
      </c>
      <c r="H161" s="123">
        <v>1</v>
      </c>
      <c r="I161" s="124">
        <v>49000</v>
      </c>
      <c r="J161" s="125">
        <f>H161*I161</f>
        <v>49000</v>
      </c>
      <c r="K161" s="123"/>
      <c r="L161" s="124"/>
      <c r="M161" s="125">
        <f>K161*L161</f>
        <v>0</v>
      </c>
      <c r="N161" s="123"/>
      <c r="O161" s="124"/>
      <c r="P161" s="125">
        <f>N161*O161</f>
        <v>0</v>
      </c>
      <c r="Q161" s="123"/>
      <c r="R161" s="124"/>
      <c r="S161" s="125">
        <f>Q161*R161</f>
        <v>0</v>
      </c>
      <c r="T161" s="123"/>
      <c r="U161" s="124"/>
      <c r="V161" s="125">
        <f>T161*U161</f>
        <v>0</v>
      </c>
      <c r="W161" s="126">
        <f>G161+M161+S161</f>
        <v>49000</v>
      </c>
      <c r="X161" s="127">
        <f>J161+P161+V161</f>
        <v>49000</v>
      </c>
      <c r="Y161" s="127">
        <f t="shared" si="44"/>
        <v>0</v>
      </c>
      <c r="Z161" s="128">
        <f t="shared" si="45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19" t="s">
        <v>71</v>
      </c>
      <c r="B162" s="120" t="s">
        <v>280</v>
      </c>
      <c r="C162" s="187" t="s">
        <v>355</v>
      </c>
      <c r="D162" s="122" t="s">
        <v>136</v>
      </c>
      <c r="E162" s="123">
        <v>1</v>
      </c>
      <c r="F162" s="124">
        <v>15000</v>
      </c>
      <c r="G162" s="125">
        <f>E162*F162</f>
        <v>15000</v>
      </c>
      <c r="H162" s="123">
        <v>1</v>
      </c>
      <c r="I162" s="124">
        <v>15000</v>
      </c>
      <c r="J162" s="125">
        <f>H162*I162</f>
        <v>15000</v>
      </c>
      <c r="K162" s="123"/>
      <c r="L162" s="124"/>
      <c r="M162" s="125">
        <f>K162*L162</f>
        <v>0</v>
      </c>
      <c r="N162" s="123"/>
      <c r="O162" s="124"/>
      <c r="P162" s="125">
        <f>N162*O162</f>
        <v>0</v>
      </c>
      <c r="Q162" s="123"/>
      <c r="R162" s="124"/>
      <c r="S162" s="125">
        <f>Q162*R162</f>
        <v>0</v>
      </c>
      <c r="T162" s="123"/>
      <c r="U162" s="124"/>
      <c r="V162" s="125">
        <f>T162*U162</f>
        <v>0</v>
      </c>
      <c r="W162" s="126">
        <f>G162+M162+S162</f>
        <v>15000</v>
      </c>
      <c r="X162" s="127">
        <f>J162+P162+V162</f>
        <v>15000</v>
      </c>
      <c r="Y162" s="127">
        <f t="shared" si="44"/>
        <v>0</v>
      </c>
      <c r="Z162" s="128">
        <f t="shared" si="45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71</v>
      </c>
      <c r="B163" s="133" t="s">
        <v>281</v>
      </c>
      <c r="C163" s="187" t="s">
        <v>279</v>
      </c>
      <c r="D163" s="134"/>
      <c r="E163" s="135"/>
      <c r="F163" s="136"/>
      <c r="G163" s="137">
        <f>E163*F163</f>
        <v>0</v>
      </c>
      <c r="H163" s="135"/>
      <c r="I163" s="136"/>
      <c r="J163" s="137">
        <f>H163*I163</f>
        <v>0</v>
      </c>
      <c r="K163" s="135"/>
      <c r="L163" s="136"/>
      <c r="M163" s="137">
        <f>K163*L163</f>
        <v>0</v>
      </c>
      <c r="N163" s="135"/>
      <c r="O163" s="136"/>
      <c r="P163" s="137">
        <f>N163*O163</f>
        <v>0</v>
      </c>
      <c r="Q163" s="135"/>
      <c r="R163" s="136"/>
      <c r="S163" s="137">
        <f>Q163*R163</f>
        <v>0</v>
      </c>
      <c r="T163" s="135"/>
      <c r="U163" s="136"/>
      <c r="V163" s="137">
        <f>T163*U163</f>
        <v>0</v>
      </c>
      <c r="W163" s="138">
        <f>G163+M163+S163</f>
        <v>0</v>
      </c>
      <c r="X163" s="127">
        <f>J163+P163+V163</f>
        <v>0</v>
      </c>
      <c r="Y163" s="127">
        <f t="shared" si="44"/>
        <v>0</v>
      </c>
      <c r="Z163" s="128" t="e">
        <f t="shared" si="45"/>
        <v>#DIV/0!</v>
      </c>
      <c r="AA163" s="139"/>
      <c r="AB163" s="131"/>
      <c r="AC163" s="131"/>
      <c r="AD163" s="131"/>
      <c r="AE163" s="131"/>
      <c r="AF163" s="131"/>
      <c r="AG163" s="131"/>
    </row>
    <row r="164" spans="1:33" ht="57" customHeight="1" x14ac:dyDescent="0.25">
      <c r="A164" s="132" t="s">
        <v>71</v>
      </c>
      <c r="B164" s="133" t="s">
        <v>282</v>
      </c>
      <c r="C164" s="188" t="s">
        <v>283</v>
      </c>
      <c r="D164" s="148"/>
      <c r="E164" s="135"/>
      <c r="F164" s="136">
        <v>0.22</v>
      </c>
      <c r="G164" s="137">
        <f>E164*F164</f>
        <v>0</v>
      </c>
      <c r="H164" s="135"/>
      <c r="I164" s="136">
        <v>0.22</v>
      </c>
      <c r="J164" s="137">
        <f>H164*I164</f>
        <v>0</v>
      </c>
      <c r="K164" s="135"/>
      <c r="L164" s="136">
        <v>0.22</v>
      </c>
      <c r="M164" s="137">
        <f>K164*L164</f>
        <v>0</v>
      </c>
      <c r="N164" s="135"/>
      <c r="O164" s="136">
        <v>0.22</v>
      </c>
      <c r="P164" s="137">
        <f>N164*O164</f>
        <v>0</v>
      </c>
      <c r="Q164" s="135"/>
      <c r="R164" s="136">
        <v>0.22</v>
      </c>
      <c r="S164" s="137">
        <f>Q164*R164</f>
        <v>0</v>
      </c>
      <c r="T164" s="135"/>
      <c r="U164" s="136">
        <v>0.22</v>
      </c>
      <c r="V164" s="137">
        <f>T164*U164</f>
        <v>0</v>
      </c>
      <c r="W164" s="138">
        <f>G164+M164+S164</f>
        <v>0</v>
      </c>
      <c r="X164" s="127">
        <f>J164+P164+V164</f>
        <v>0</v>
      </c>
      <c r="Y164" s="127">
        <f t="shared" si="44"/>
        <v>0</v>
      </c>
      <c r="Z164" s="128" t="e">
        <f t="shared" si="45"/>
        <v>#DIV/0!</v>
      </c>
      <c r="AA164" s="152"/>
      <c r="AB164" s="131"/>
      <c r="AC164" s="131"/>
      <c r="AD164" s="131"/>
      <c r="AE164" s="131"/>
      <c r="AF164" s="131"/>
      <c r="AG164" s="131"/>
    </row>
    <row r="165" spans="1:33" ht="30" customHeight="1" x14ac:dyDescent="0.25">
      <c r="A165" s="108" t="s">
        <v>68</v>
      </c>
      <c r="B165" s="155" t="s">
        <v>284</v>
      </c>
      <c r="C165" s="222" t="s">
        <v>285</v>
      </c>
      <c r="D165" s="141"/>
      <c r="E165" s="142">
        <f>SUM(E166:E168)</f>
        <v>0</v>
      </c>
      <c r="F165" s="143"/>
      <c r="G165" s="144">
        <f>SUM(G166:G168)</f>
        <v>0</v>
      </c>
      <c r="H165" s="142">
        <f>SUM(H166:H168)</f>
        <v>0</v>
      </c>
      <c r="I165" s="143"/>
      <c r="J165" s="144">
        <f>SUM(J166:J168)</f>
        <v>0</v>
      </c>
      <c r="K165" s="142">
        <f>SUM(K166:K168)</f>
        <v>0</v>
      </c>
      <c r="L165" s="143"/>
      <c r="M165" s="144">
        <f>SUM(M166:M168)</f>
        <v>0</v>
      </c>
      <c r="N165" s="142">
        <f>SUM(N166:N168)</f>
        <v>0</v>
      </c>
      <c r="O165" s="143"/>
      <c r="P165" s="144">
        <f>SUM(P166:P168)</f>
        <v>0</v>
      </c>
      <c r="Q165" s="142">
        <f>SUM(Q166:Q168)</f>
        <v>0</v>
      </c>
      <c r="R165" s="143"/>
      <c r="S165" s="144">
        <f>SUM(S166:S168)</f>
        <v>0</v>
      </c>
      <c r="T165" s="142">
        <f>SUM(T166:T168)</f>
        <v>0</v>
      </c>
      <c r="U165" s="143"/>
      <c r="V165" s="144">
        <f>SUM(V166:V168)</f>
        <v>0</v>
      </c>
      <c r="W165" s="144">
        <f>SUM(W166:W168)</f>
        <v>0</v>
      </c>
      <c r="X165" s="144">
        <f>SUM(X166:X168)</f>
        <v>0</v>
      </c>
      <c r="Y165" s="144">
        <f t="shared" si="44"/>
        <v>0</v>
      </c>
      <c r="Z165" s="144" t="e">
        <f t="shared" si="45"/>
        <v>#DIV/0!</v>
      </c>
      <c r="AA165" s="292"/>
      <c r="AB165" s="118"/>
      <c r="AC165" s="118"/>
      <c r="AD165" s="118"/>
      <c r="AE165" s="118"/>
      <c r="AF165" s="118"/>
      <c r="AG165" s="118"/>
    </row>
    <row r="166" spans="1:33" ht="30" customHeight="1" x14ac:dyDescent="0.25">
      <c r="A166" s="119" t="s">
        <v>71</v>
      </c>
      <c r="B166" s="120" t="s">
        <v>286</v>
      </c>
      <c r="C166" s="187" t="s">
        <v>287</v>
      </c>
      <c r="D166" s="122"/>
      <c r="E166" s="123"/>
      <c r="F166" s="124"/>
      <c r="G166" s="125">
        <f>E166*F166</f>
        <v>0</v>
      </c>
      <c r="H166" s="123"/>
      <c r="I166" s="124"/>
      <c r="J166" s="125">
        <f>H166*I166</f>
        <v>0</v>
      </c>
      <c r="K166" s="123"/>
      <c r="L166" s="124"/>
      <c r="M166" s="125">
        <f>K166*L166</f>
        <v>0</v>
      </c>
      <c r="N166" s="123"/>
      <c r="O166" s="124"/>
      <c r="P166" s="125">
        <f>N166*O166</f>
        <v>0</v>
      </c>
      <c r="Q166" s="123"/>
      <c r="R166" s="124"/>
      <c r="S166" s="125">
        <f>Q166*R166</f>
        <v>0</v>
      </c>
      <c r="T166" s="123"/>
      <c r="U166" s="124"/>
      <c r="V166" s="125">
        <f>T166*U166</f>
        <v>0</v>
      </c>
      <c r="W166" s="126">
        <f>G166+M166+S166</f>
        <v>0</v>
      </c>
      <c r="X166" s="127">
        <f>J166+P166+V166</f>
        <v>0</v>
      </c>
      <c r="Y166" s="127">
        <f t="shared" si="44"/>
        <v>0</v>
      </c>
      <c r="Z166" s="128" t="e">
        <f t="shared" si="45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19" t="s">
        <v>71</v>
      </c>
      <c r="B167" s="120" t="s">
        <v>288</v>
      </c>
      <c r="C167" s="187" t="s">
        <v>287</v>
      </c>
      <c r="D167" s="122"/>
      <c r="E167" s="123"/>
      <c r="F167" s="124"/>
      <c r="G167" s="125">
        <f>E167*F167</f>
        <v>0</v>
      </c>
      <c r="H167" s="123"/>
      <c r="I167" s="124"/>
      <c r="J167" s="125">
        <f>H167*I167</f>
        <v>0</v>
      </c>
      <c r="K167" s="123"/>
      <c r="L167" s="124"/>
      <c r="M167" s="125">
        <f>K167*L167</f>
        <v>0</v>
      </c>
      <c r="N167" s="123"/>
      <c r="O167" s="124"/>
      <c r="P167" s="125">
        <f>N167*O167</f>
        <v>0</v>
      </c>
      <c r="Q167" s="123"/>
      <c r="R167" s="124"/>
      <c r="S167" s="125">
        <f>Q167*R167</f>
        <v>0</v>
      </c>
      <c r="T167" s="123"/>
      <c r="U167" s="124"/>
      <c r="V167" s="125">
        <f>T167*U167</f>
        <v>0</v>
      </c>
      <c r="W167" s="126">
        <f>G167+M167+S167</f>
        <v>0</v>
      </c>
      <c r="X167" s="127">
        <f>J167+P167+V167</f>
        <v>0</v>
      </c>
      <c r="Y167" s="127">
        <f t="shared" si="44"/>
        <v>0</v>
      </c>
      <c r="Z167" s="128" t="e">
        <f t="shared" si="45"/>
        <v>#DIV/0!</v>
      </c>
      <c r="AA167" s="280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32" t="s">
        <v>71</v>
      </c>
      <c r="B168" s="133" t="s">
        <v>289</v>
      </c>
      <c r="C168" s="163" t="s">
        <v>287</v>
      </c>
      <c r="D168" s="134"/>
      <c r="E168" s="135"/>
      <c r="F168" s="136"/>
      <c r="G168" s="137">
        <f>E168*F168</f>
        <v>0</v>
      </c>
      <c r="H168" s="135"/>
      <c r="I168" s="136"/>
      <c r="J168" s="137">
        <f>H168*I168</f>
        <v>0</v>
      </c>
      <c r="K168" s="135"/>
      <c r="L168" s="136"/>
      <c r="M168" s="137">
        <f>K168*L168</f>
        <v>0</v>
      </c>
      <c r="N168" s="135"/>
      <c r="O168" s="136"/>
      <c r="P168" s="137">
        <f>N168*O168</f>
        <v>0</v>
      </c>
      <c r="Q168" s="135"/>
      <c r="R168" s="136"/>
      <c r="S168" s="137">
        <f>Q168*R168</f>
        <v>0</v>
      </c>
      <c r="T168" s="135"/>
      <c r="U168" s="136"/>
      <c r="V168" s="137">
        <f>T168*U168</f>
        <v>0</v>
      </c>
      <c r="W168" s="138">
        <f>G168+M168+S168</f>
        <v>0</v>
      </c>
      <c r="X168" s="127">
        <f>J168+P168+V168</f>
        <v>0</v>
      </c>
      <c r="Y168" s="127">
        <f t="shared" si="44"/>
        <v>0</v>
      </c>
      <c r="Z168" s="128" t="e">
        <f t="shared" si="45"/>
        <v>#DIV/0!</v>
      </c>
      <c r="AA168" s="281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08" t="s">
        <v>68</v>
      </c>
      <c r="B169" s="155" t="s">
        <v>290</v>
      </c>
      <c r="C169" s="293" t="s">
        <v>265</v>
      </c>
      <c r="D169" s="141"/>
      <c r="E169" s="142">
        <f>SUM(E170:E176)</f>
        <v>9</v>
      </c>
      <c r="F169" s="143"/>
      <c r="G169" s="144">
        <f>SUM(G170:G177)</f>
        <v>241516</v>
      </c>
      <c r="H169" s="142">
        <f>SUM(H170:H176)</f>
        <v>7</v>
      </c>
      <c r="I169" s="143"/>
      <c r="J169" s="144">
        <f>SUM(J170:J177)</f>
        <v>236800</v>
      </c>
      <c r="K169" s="142">
        <f>SUM(K170:K176)</f>
        <v>0</v>
      </c>
      <c r="L169" s="143"/>
      <c r="M169" s="144">
        <f>SUM(M170:M177)</f>
        <v>0</v>
      </c>
      <c r="N169" s="142">
        <f>SUM(N170:N176)</f>
        <v>0</v>
      </c>
      <c r="O169" s="143"/>
      <c r="P169" s="144">
        <f>SUM(P170:P177)</f>
        <v>0</v>
      </c>
      <c r="Q169" s="142">
        <f>SUM(Q170:Q176)</f>
        <v>0</v>
      </c>
      <c r="R169" s="143"/>
      <c r="S169" s="144">
        <f>SUM(S170:S177)</f>
        <v>0</v>
      </c>
      <c r="T169" s="142">
        <f>SUM(T170:T176)</f>
        <v>0</v>
      </c>
      <c r="U169" s="143"/>
      <c r="V169" s="144">
        <f>SUM(V170:V177)</f>
        <v>0</v>
      </c>
      <c r="W169" s="144">
        <f>SUM(W170:W177)</f>
        <v>241516</v>
      </c>
      <c r="X169" s="144">
        <f>SUM(X170:X177)</f>
        <v>236800</v>
      </c>
      <c r="Y169" s="144">
        <f t="shared" si="44"/>
        <v>4716</v>
      </c>
      <c r="Z169" s="144">
        <f t="shared" si="45"/>
        <v>1.9526656619023169E-2</v>
      </c>
      <c r="AA169" s="292"/>
      <c r="AB169" s="118"/>
      <c r="AC169" s="118"/>
      <c r="AD169" s="118"/>
      <c r="AE169" s="118"/>
      <c r="AF169" s="118"/>
      <c r="AG169" s="118"/>
    </row>
    <row r="170" spans="1:33" ht="41.25" customHeight="1" x14ac:dyDescent="0.25">
      <c r="A170" s="119" t="s">
        <v>71</v>
      </c>
      <c r="B170" s="120" t="s">
        <v>291</v>
      </c>
      <c r="C170" s="187" t="s">
        <v>356</v>
      </c>
      <c r="D170" s="122" t="s">
        <v>136</v>
      </c>
      <c r="E170" s="123">
        <v>1</v>
      </c>
      <c r="F170" s="124">
        <v>180000</v>
      </c>
      <c r="G170" s="125">
        <f t="shared" ref="G170:G177" si="46">E170*F170</f>
        <v>180000</v>
      </c>
      <c r="H170" s="123">
        <v>1</v>
      </c>
      <c r="I170" s="124">
        <v>180000</v>
      </c>
      <c r="J170" s="125">
        <f t="shared" ref="J170:J177" si="47">H170*I170</f>
        <v>180000</v>
      </c>
      <c r="K170" s="123"/>
      <c r="L170" s="124"/>
      <c r="M170" s="125">
        <f t="shared" ref="M170:M177" si="48">K170*L170</f>
        <v>0</v>
      </c>
      <c r="N170" s="123"/>
      <c r="O170" s="124"/>
      <c r="P170" s="125">
        <f t="shared" ref="P170:P177" si="49">N170*O170</f>
        <v>0</v>
      </c>
      <c r="Q170" s="123"/>
      <c r="R170" s="124"/>
      <c r="S170" s="125">
        <f t="shared" ref="S170:S177" si="50">Q170*R170</f>
        <v>0</v>
      </c>
      <c r="T170" s="123"/>
      <c r="U170" s="124"/>
      <c r="V170" s="125">
        <f t="shared" ref="V170:V177" si="51">T170*U170</f>
        <v>0</v>
      </c>
      <c r="W170" s="126">
        <f t="shared" ref="W170:W177" si="52">G170+M170+S170</f>
        <v>180000</v>
      </c>
      <c r="X170" s="127">
        <f t="shared" ref="X170:X177" si="53">J170+P170+V170</f>
        <v>180000</v>
      </c>
      <c r="Y170" s="127">
        <f t="shared" si="44"/>
        <v>0</v>
      </c>
      <c r="Z170" s="128">
        <f t="shared" si="45"/>
        <v>0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71</v>
      </c>
      <c r="B171" s="120" t="s">
        <v>292</v>
      </c>
      <c r="C171" s="187" t="s">
        <v>357</v>
      </c>
      <c r="D171" s="349" t="s">
        <v>462</v>
      </c>
      <c r="E171" s="123">
        <v>5</v>
      </c>
      <c r="F171" s="124">
        <v>9800</v>
      </c>
      <c r="G171" s="125">
        <f t="shared" si="46"/>
        <v>49000</v>
      </c>
      <c r="H171" s="123">
        <v>5</v>
      </c>
      <c r="I171" s="124">
        <v>9800</v>
      </c>
      <c r="J171" s="125">
        <f t="shared" si="47"/>
        <v>49000</v>
      </c>
      <c r="K171" s="123"/>
      <c r="L171" s="124"/>
      <c r="M171" s="125">
        <f t="shared" si="48"/>
        <v>0</v>
      </c>
      <c r="N171" s="123"/>
      <c r="O171" s="124"/>
      <c r="P171" s="125">
        <f t="shared" si="49"/>
        <v>0</v>
      </c>
      <c r="Q171" s="123"/>
      <c r="R171" s="124"/>
      <c r="S171" s="125">
        <f t="shared" si="50"/>
        <v>0</v>
      </c>
      <c r="T171" s="123"/>
      <c r="U171" s="124"/>
      <c r="V171" s="125">
        <f t="shared" si="51"/>
        <v>0</v>
      </c>
      <c r="W171" s="138">
        <f t="shared" si="52"/>
        <v>49000</v>
      </c>
      <c r="X171" s="127">
        <f t="shared" si="53"/>
        <v>49000</v>
      </c>
      <c r="Y171" s="127">
        <f t="shared" si="44"/>
        <v>0</v>
      </c>
      <c r="Z171" s="128">
        <f t="shared" si="45"/>
        <v>0</v>
      </c>
      <c r="AA171" s="280"/>
      <c r="AB171" s="131"/>
      <c r="AC171" s="131"/>
      <c r="AD171" s="131"/>
      <c r="AE171" s="131"/>
      <c r="AF171" s="131"/>
      <c r="AG171" s="131"/>
    </row>
    <row r="172" spans="1:33" ht="134.25" customHeight="1" x14ac:dyDescent="0.25">
      <c r="A172" s="119" t="s">
        <v>71</v>
      </c>
      <c r="B172" s="120" t="s">
        <v>293</v>
      </c>
      <c r="C172" s="187" t="s">
        <v>358</v>
      </c>
      <c r="D172" s="122" t="s">
        <v>136</v>
      </c>
      <c r="E172" s="123">
        <v>1</v>
      </c>
      <c r="F172" s="124">
        <v>7800</v>
      </c>
      <c r="G172" s="125">
        <f t="shared" si="46"/>
        <v>7800</v>
      </c>
      <c r="H172" s="123">
        <v>1</v>
      </c>
      <c r="I172" s="124">
        <v>7800</v>
      </c>
      <c r="J172" s="125">
        <f t="shared" si="47"/>
        <v>7800</v>
      </c>
      <c r="K172" s="123"/>
      <c r="L172" s="124"/>
      <c r="M172" s="125">
        <f t="shared" si="48"/>
        <v>0</v>
      </c>
      <c r="N172" s="123"/>
      <c r="O172" s="124"/>
      <c r="P172" s="125">
        <f t="shared" si="49"/>
        <v>0</v>
      </c>
      <c r="Q172" s="123"/>
      <c r="R172" s="124"/>
      <c r="S172" s="125">
        <f t="shared" si="50"/>
        <v>0</v>
      </c>
      <c r="T172" s="123"/>
      <c r="U172" s="124"/>
      <c r="V172" s="125">
        <f t="shared" si="51"/>
        <v>0</v>
      </c>
      <c r="W172" s="138">
        <f t="shared" si="52"/>
        <v>7800</v>
      </c>
      <c r="X172" s="127">
        <f t="shared" si="53"/>
        <v>7800</v>
      </c>
      <c r="Y172" s="127">
        <f t="shared" si="44"/>
        <v>0</v>
      </c>
      <c r="Z172" s="128">
        <f t="shared" si="45"/>
        <v>0</v>
      </c>
      <c r="AA172" s="280" t="s">
        <v>360</v>
      </c>
      <c r="AB172" s="131"/>
      <c r="AC172" s="131"/>
      <c r="AD172" s="131"/>
      <c r="AE172" s="131"/>
      <c r="AF172" s="131"/>
      <c r="AG172" s="131"/>
    </row>
    <row r="173" spans="1:33" ht="127.5" customHeight="1" x14ac:dyDescent="0.25">
      <c r="A173" s="119" t="s">
        <v>71</v>
      </c>
      <c r="B173" s="120" t="s">
        <v>294</v>
      </c>
      <c r="C173" s="187" t="s">
        <v>359</v>
      </c>
      <c r="D173" s="122" t="s">
        <v>260</v>
      </c>
      <c r="E173" s="123">
        <v>2</v>
      </c>
      <c r="F173" s="124">
        <v>1500</v>
      </c>
      <c r="G173" s="125">
        <f t="shared" si="46"/>
        <v>3000</v>
      </c>
      <c r="H173" s="123">
        <v>0</v>
      </c>
      <c r="I173" s="124">
        <v>0</v>
      </c>
      <c r="J173" s="125">
        <f t="shared" si="47"/>
        <v>0</v>
      </c>
      <c r="K173" s="123"/>
      <c r="L173" s="124"/>
      <c r="M173" s="125">
        <f t="shared" si="48"/>
        <v>0</v>
      </c>
      <c r="N173" s="123"/>
      <c r="O173" s="124"/>
      <c r="P173" s="125">
        <f t="shared" si="49"/>
        <v>0</v>
      </c>
      <c r="Q173" s="123"/>
      <c r="R173" s="124"/>
      <c r="S173" s="125">
        <f t="shared" si="50"/>
        <v>0</v>
      </c>
      <c r="T173" s="123"/>
      <c r="U173" s="124"/>
      <c r="V173" s="125">
        <f t="shared" si="51"/>
        <v>0</v>
      </c>
      <c r="W173" s="138">
        <f t="shared" si="52"/>
        <v>3000</v>
      </c>
      <c r="X173" s="127">
        <f t="shared" si="53"/>
        <v>0</v>
      </c>
      <c r="Y173" s="127">
        <f t="shared" si="44"/>
        <v>3000</v>
      </c>
      <c r="Z173" s="128">
        <f t="shared" si="45"/>
        <v>1</v>
      </c>
      <c r="AA173" s="280" t="s">
        <v>362</v>
      </c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71</v>
      </c>
      <c r="B174" s="120" t="s">
        <v>295</v>
      </c>
      <c r="C174" s="163" t="s">
        <v>296</v>
      </c>
      <c r="D174" s="122"/>
      <c r="E174" s="123"/>
      <c r="F174" s="124"/>
      <c r="G174" s="125">
        <f t="shared" si="46"/>
        <v>0</v>
      </c>
      <c r="H174" s="123"/>
      <c r="I174" s="124"/>
      <c r="J174" s="125">
        <f t="shared" si="47"/>
        <v>0</v>
      </c>
      <c r="K174" s="123"/>
      <c r="L174" s="124"/>
      <c r="M174" s="125">
        <f t="shared" si="48"/>
        <v>0</v>
      </c>
      <c r="N174" s="123"/>
      <c r="O174" s="124"/>
      <c r="P174" s="125">
        <f t="shared" si="49"/>
        <v>0</v>
      </c>
      <c r="Q174" s="123"/>
      <c r="R174" s="124"/>
      <c r="S174" s="125">
        <f t="shared" si="50"/>
        <v>0</v>
      </c>
      <c r="T174" s="123"/>
      <c r="U174" s="124"/>
      <c r="V174" s="125">
        <f t="shared" si="51"/>
        <v>0</v>
      </c>
      <c r="W174" s="138">
        <f t="shared" si="52"/>
        <v>0</v>
      </c>
      <c r="X174" s="127">
        <f t="shared" si="53"/>
        <v>0</v>
      </c>
      <c r="Y174" s="127">
        <f t="shared" si="44"/>
        <v>0</v>
      </c>
      <c r="Z174" s="128" t="e">
        <f t="shared" si="45"/>
        <v>#DIV/0!</v>
      </c>
      <c r="AA174" s="280"/>
      <c r="AB174" s="130"/>
      <c r="AC174" s="131"/>
      <c r="AD174" s="131"/>
      <c r="AE174" s="131"/>
      <c r="AF174" s="131"/>
      <c r="AG174" s="131"/>
    </row>
    <row r="175" spans="1:33" ht="30" customHeight="1" x14ac:dyDescent="0.25">
      <c r="A175" s="119" t="s">
        <v>71</v>
      </c>
      <c r="B175" s="120" t="s">
        <v>297</v>
      </c>
      <c r="C175" s="163" t="s">
        <v>296</v>
      </c>
      <c r="D175" s="122"/>
      <c r="E175" s="123"/>
      <c r="F175" s="124"/>
      <c r="G175" s="125">
        <f t="shared" si="46"/>
        <v>0</v>
      </c>
      <c r="H175" s="123"/>
      <c r="I175" s="124"/>
      <c r="J175" s="125">
        <f t="shared" si="47"/>
        <v>0</v>
      </c>
      <c r="K175" s="123"/>
      <c r="L175" s="124"/>
      <c r="M175" s="125">
        <f t="shared" si="48"/>
        <v>0</v>
      </c>
      <c r="N175" s="123"/>
      <c r="O175" s="124"/>
      <c r="P175" s="125">
        <f t="shared" si="49"/>
        <v>0</v>
      </c>
      <c r="Q175" s="123"/>
      <c r="R175" s="124"/>
      <c r="S175" s="125">
        <f t="shared" si="50"/>
        <v>0</v>
      </c>
      <c r="T175" s="123"/>
      <c r="U175" s="124"/>
      <c r="V175" s="125">
        <f t="shared" si="51"/>
        <v>0</v>
      </c>
      <c r="W175" s="138">
        <f t="shared" si="52"/>
        <v>0</v>
      </c>
      <c r="X175" s="127">
        <f t="shared" si="53"/>
        <v>0</v>
      </c>
      <c r="Y175" s="127">
        <f t="shared" si="44"/>
        <v>0</v>
      </c>
      <c r="Z175" s="128" t="e">
        <f t="shared" si="45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132" t="s">
        <v>71</v>
      </c>
      <c r="B176" s="133" t="s">
        <v>298</v>
      </c>
      <c r="C176" s="163" t="s">
        <v>296</v>
      </c>
      <c r="D176" s="134"/>
      <c r="E176" s="135"/>
      <c r="F176" s="136"/>
      <c r="G176" s="137">
        <f t="shared" si="46"/>
        <v>0</v>
      </c>
      <c r="H176" s="135"/>
      <c r="I176" s="136"/>
      <c r="J176" s="137">
        <f t="shared" si="47"/>
        <v>0</v>
      </c>
      <c r="K176" s="135"/>
      <c r="L176" s="136"/>
      <c r="M176" s="137">
        <f t="shared" si="48"/>
        <v>0</v>
      </c>
      <c r="N176" s="135"/>
      <c r="O176" s="136"/>
      <c r="P176" s="137">
        <f t="shared" si="49"/>
        <v>0</v>
      </c>
      <c r="Q176" s="135"/>
      <c r="R176" s="136"/>
      <c r="S176" s="137">
        <f t="shared" si="50"/>
        <v>0</v>
      </c>
      <c r="T176" s="135"/>
      <c r="U176" s="136"/>
      <c r="V176" s="137">
        <f t="shared" si="51"/>
        <v>0</v>
      </c>
      <c r="W176" s="138">
        <f t="shared" si="52"/>
        <v>0</v>
      </c>
      <c r="X176" s="127">
        <f t="shared" si="53"/>
        <v>0</v>
      </c>
      <c r="Y176" s="127">
        <f t="shared" si="44"/>
        <v>0</v>
      </c>
      <c r="Z176" s="128" t="e">
        <f t="shared" si="45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96.75" customHeight="1" x14ac:dyDescent="0.25">
      <c r="A177" s="132" t="s">
        <v>71</v>
      </c>
      <c r="B177" s="154" t="s">
        <v>299</v>
      </c>
      <c r="C177" s="188" t="s">
        <v>300</v>
      </c>
      <c r="D177" s="148"/>
      <c r="E177" s="135">
        <v>7800</v>
      </c>
      <c r="F177" s="136">
        <v>0.22</v>
      </c>
      <c r="G177" s="137">
        <f t="shared" si="46"/>
        <v>1716</v>
      </c>
      <c r="H177" s="135">
        <v>0</v>
      </c>
      <c r="I177" s="136">
        <v>0.22</v>
      </c>
      <c r="J177" s="137">
        <f t="shared" si="47"/>
        <v>0</v>
      </c>
      <c r="K177" s="135"/>
      <c r="L177" s="136">
        <v>0.22</v>
      </c>
      <c r="M177" s="137">
        <f t="shared" si="48"/>
        <v>0</v>
      </c>
      <c r="N177" s="135"/>
      <c r="O177" s="136">
        <v>0.22</v>
      </c>
      <c r="P177" s="137">
        <f t="shared" si="49"/>
        <v>0</v>
      </c>
      <c r="Q177" s="135"/>
      <c r="R177" s="136">
        <v>0.22</v>
      </c>
      <c r="S177" s="137">
        <f t="shared" si="50"/>
        <v>0</v>
      </c>
      <c r="T177" s="135"/>
      <c r="U177" s="136">
        <v>0.22</v>
      </c>
      <c r="V177" s="137">
        <f t="shared" si="51"/>
        <v>0</v>
      </c>
      <c r="W177" s="138">
        <f t="shared" si="52"/>
        <v>1716</v>
      </c>
      <c r="X177" s="127">
        <f t="shared" si="53"/>
        <v>0</v>
      </c>
      <c r="Y177" s="127">
        <f t="shared" si="44"/>
        <v>1716</v>
      </c>
      <c r="Z177" s="128">
        <f t="shared" si="45"/>
        <v>1</v>
      </c>
      <c r="AA177" s="152" t="s">
        <v>361</v>
      </c>
      <c r="AB177" s="7"/>
      <c r="AC177" s="7"/>
      <c r="AD177" s="7"/>
      <c r="AE177" s="7"/>
      <c r="AF177" s="7"/>
      <c r="AG177" s="7"/>
    </row>
    <row r="178" spans="1:33" ht="30" customHeight="1" x14ac:dyDescent="0.25">
      <c r="A178" s="294" t="s">
        <v>301</v>
      </c>
      <c r="B178" s="295"/>
      <c r="C178" s="296"/>
      <c r="D178" s="297"/>
      <c r="E178" s="173">
        <f>E169+E165+E160+E155</f>
        <v>11</v>
      </c>
      <c r="F178" s="189"/>
      <c r="G178" s="298">
        <f>G169+G165+G160+G155</f>
        <v>305516</v>
      </c>
      <c r="H178" s="173">
        <f>H169+H165+H160+H155</f>
        <v>9</v>
      </c>
      <c r="I178" s="189"/>
      <c r="J178" s="298">
        <f>J169+J165+J160+J155</f>
        <v>300800</v>
      </c>
      <c r="K178" s="173">
        <f>K169+K165+K160+K155</f>
        <v>1</v>
      </c>
      <c r="L178" s="189"/>
      <c r="M178" s="298">
        <f>M169+M165+M160+M155</f>
        <v>30000</v>
      </c>
      <c r="N178" s="173">
        <f>N169+N165+N160+N155</f>
        <v>1</v>
      </c>
      <c r="O178" s="189"/>
      <c r="P178" s="298">
        <f>P169+P165+P160+P155</f>
        <v>31383</v>
      </c>
      <c r="Q178" s="173">
        <f>Q169+Q165+Q160+Q155</f>
        <v>0</v>
      </c>
      <c r="R178" s="189"/>
      <c r="S178" s="298">
        <f>S169+S165+S160+S155</f>
        <v>0</v>
      </c>
      <c r="T178" s="173">
        <f>T169+T165+T160+T155</f>
        <v>0</v>
      </c>
      <c r="U178" s="189"/>
      <c r="V178" s="298">
        <f>V169+V165+V160+V155</f>
        <v>0</v>
      </c>
      <c r="W178" s="225">
        <f>W169+W155+W165+W160</f>
        <v>335516</v>
      </c>
      <c r="X178" s="225">
        <f>X169+X155+X165+X160</f>
        <v>332183</v>
      </c>
      <c r="Y178" s="225">
        <f t="shared" si="44"/>
        <v>3333</v>
      </c>
      <c r="Z178" s="225">
        <f t="shared" si="45"/>
        <v>9.9339524791664177E-3</v>
      </c>
      <c r="AA178" s="226"/>
      <c r="AB178" s="7"/>
      <c r="AC178" s="7"/>
      <c r="AD178" s="7"/>
      <c r="AE178" s="7"/>
      <c r="AF178" s="7"/>
      <c r="AG178" s="7"/>
    </row>
    <row r="179" spans="1:33" ht="30" customHeight="1" x14ac:dyDescent="0.25">
      <c r="A179" s="299" t="s">
        <v>302</v>
      </c>
      <c r="B179" s="300"/>
      <c r="C179" s="301"/>
      <c r="D179" s="302"/>
      <c r="E179" s="303"/>
      <c r="F179" s="304"/>
      <c r="G179" s="305">
        <f>G34+G48+G57+G79+G93+G107+G120+G128+G136+G143+G147+G153+G178</f>
        <v>606008.32000000007</v>
      </c>
      <c r="H179" s="303"/>
      <c r="I179" s="304"/>
      <c r="J179" s="305">
        <f>J34+J48+J57+J79+J93+J107+J120+J128+J136+J143+J147+J153+J178</f>
        <v>605613.48</v>
      </c>
      <c r="K179" s="303"/>
      <c r="L179" s="304"/>
      <c r="M179" s="305">
        <f>M34+M48+M57+M79+M93+M107+M120+M128+M136+M143+M147+M153+M178</f>
        <v>67560</v>
      </c>
      <c r="N179" s="303"/>
      <c r="O179" s="304"/>
      <c r="P179" s="305">
        <f>P34+P48+P57+P79+P93+P107+P120+P128+P136+P143+P147+P153+P178</f>
        <v>67560</v>
      </c>
      <c r="Q179" s="303"/>
      <c r="R179" s="304"/>
      <c r="S179" s="305">
        <f>S34+S48+S57+S79+S93+S107+S120+S128+S136+S143+S147+S153+S178</f>
        <v>0</v>
      </c>
      <c r="T179" s="303"/>
      <c r="U179" s="304"/>
      <c r="V179" s="305">
        <f>V34+V48+V57+V79+V93+V107+V120+V128+V136+V143+V147+V153+V178</f>
        <v>0</v>
      </c>
      <c r="W179" s="305">
        <f>W34+W48+W57+W79+W93+W107+W120+W128+W136+W143+W147+W153+W178</f>
        <v>673568.32000000007</v>
      </c>
      <c r="X179" s="305">
        <f>X34+X48+X57+X79+X93+X107+X120+X128+X136+X143+X147+X153+X178</f>
        <v>673173.48</v>
      </c>
      <c r="Y179" s="305">
        <f>Y34+Y48+Y57+Y79+Y93+Y107+Y120+Y128+Y136+Y143+Y147+Y153+Y178</f>
        <v>394.84000000002561</v>
      </c>
      <c r="Z179" s="306">
        <f t="shared" si="45"/>
        <v>5.8619146458673346E-4</v>
      </c>
      <c r="AA179" s="307"/>
      <c r="AB179" s="7"/>
      <c r="AC179" s="7"/>
      <c r="AD179" s="7"/>
      <c r="AE179" s="7"/>
      <c r="AF179" s="7"/>
      <c r="AG179" s="7"/>
    </row>
    <row r="180" spans="1:33" ht="15" customHeight="1" x14ac:dyDescent="0.25">
      <c r="A180" s="412"/>
      <c r="B180" s="382"/>
      <c r="C180" s="382"/>
      <c r="D180" s="74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308"/>
      <c r="X180" s="308"/>
      <c r="Y180" s="308"/>
      <c r="Z180" s="308"/>
      <c r="AA180" s="83"/>
      <c r="AB180" s="7"/>
      <c r="AC180" s="7"/>
      <c r="AD180" s="7"/>
      <c r="AE180" s="7"/>
      <c r="AF180" s="7"/>
      <c r="AG180" s="7"/>
    </row>
    <row r="181" spans="1:33" ht="30" customHeight="1" x14ac:dyDescent="0.25">
      <c r="A181" s="413" t="s">
        <v>303</v>
      </c>
      <c r="B181" s="394"/>
      <c r="C181" s="414"/>
      <c r="D181" s="309"/>
      <c r="E181" s="303"/>
      <c r="F181" s="304"/>
      <c r="G181" s="310">
        <f>Фінансування!C27-'Кошторис  витрат'!G179</f>
        <v>0</v>
      </c>
      <c r="H181" s="303"/>
      <c r="I181" s="304"/>
      <c r="J181" s="310">
        <f>Фінансування!C28-'Кошторис  витрат'!J179</f>
        <v>0</v>
      </c>
      <c r="K181" s="303"/>
      <c r="L181" s="304"/>
      <c r="M181" s="310">
        <f>Фінансування!J27-'Кошторис  витрат'!M179</f>
        <v>0</v>
      </c>
      <c r="N181" s="303"/>
      <c r="O181" s="304"/>
      <c r="P181" s="310">
        <f>Фінансування!J27-'Кошторис  витрат'!M179</f>
        <v>0</v>
      </c>
      <c r="Q181" s="303"/>
      <c r="R181" s="304"/>
      <c r="S181" s="310">
        <f>Фінансування!L27-'Кошторис  витрат'!S179</f>
        <v>0</v>
      </c>
      <c r="T181" s="303"/>
      <c r="U181" s="304"/>
      <c r="V181" s="310">
        <f>Фінансування!L28-'Кошторис  витрат'!V179</f>
        <v>0</v>
      </c>
      <c r="W181" s="311">
        <f>Фінансування!N27-'Кошторис  витрат'!W179</f>
        <v>0</v>
      </c>
      <c r="X181" s="311">
        <f>Фінансування!N28-'Кошторис  витрат'!X179</f>
        <v>0</v>
      </c>
      <c r="Y181" s="311"/>
      <c r="Z181" s="311"/>
      <c r="AA181" s="312"/>
      <c r="AB181" s="7"/>
      <c r="AC181" s="7"/>
      <c r="AD181" s="7"/>
      <c r="AE181" s="7"/>
      <c r="AF181" s="7"/>
      <c r="AG181" s="7"/>
    </row>
    <row r="182" spans="1:33" ht="15.75" customHeight="1" x14ac:dyDescent="0.25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315"/>
      <c r="B185" s="316"/>
      <c r="C185" s="317" t="s">
        <v>458</v>
      </c>
      <c r="D185" s="314"/>
      <c r="E185" s="318"/>
      <c r="F185" s="318"/>
      <c r="G185" s="70"/>
      <c r="H185" s="319"/>
      <c r="I185" s="315"/>
      <c r="J185" s="318" t="s">
        <v>463</v>
      </c>
      <c r="K185" s="320"/>
      <c r="L185" s="2"/>
      <c r="M185" s="70"/>
      <c r="N185" s="320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25">
      <c r="A186" s="321"/>
      <c r="B186" s="322"/>
      <c r="C186" s="323" t="s">
        <v>304</v>
      </c>
      <c r="D186" s="324"/>
      <c r="E186" s="325" t="s">
        <v>305</v>
      </c>
      <c r="F186" s="325"/>
      <c r="G186" s="326"/>
      <c r="H186" s="327"/>
      <c r="I186" s="328" t="s">
        <v>306</v>
      </c>
      <c r="J186" s="326"/>
      <c r="K186" s="327"/>
      <c r="L186" s="328"/>
      <c r="M186" s="326"/>
      <c r="N186" s="327"/>
      <c r="O186" s="328"/>
      <c r="P186" s="326"/>
      <c r="Q186" s="326"/>
      <c r="R186" s="326"/>
      <c r="S186" s="326"/>
      <c r="T186" s="326"/>
      <c r="U186" s="326"/>
      <c r="V186" s="326"/>
      <c r="W186" s="329"/>
      <c r="X186" s="329"/>
      <c r="Y186" s="329"/>
      <c r="Z186" s="329"/>
      <c r="AA186" s="330"/>
      <c r="AB186" s="331"/>
      <c r="AC186" s="330"/>
      <c r="AD186" s="331"/>
      <c r="AE186" s="331"/>
      <c r="AF186" s="331"/>
      <c r="AG186" s="331"/>
    </row>
    <row r="187" spans="1:33" ht="15.75" customHeight="1" x14ac:dyDescent="0.25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32"/>
      <c r="X190" s="332"/>
      <c r="Y190" s="332"/>
      <c r="Z190" s="332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2"/>
      <c r="X191" s="332"/>
      <c r="Y191" s="332"/>
      <c r="Z191" s="332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2"/>
      <c r="X192" s="332"/>
      <c r="Y192" s="332"/>
      <c r="Z192" s="33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2"/>
      <c r="X193" s="332"/>
      <c r="Y193" s="332"/>
      <c r="Z193" s="332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2"/>
      <c r="X194" s="332"/>
      <c r="Y194" s="332"/>
      <c r="Z194" s="332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2"/>
      <c r="X195" s="332"/>
      <c r="Y195" s="332"/>
      <c r="Z195" s="332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2"/>
      <c r="X196" s="332"/>
      <c r="Y196" s="332"/>
      <c r="Z196" s="332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2"/>
      <c r="X197" s="332"/>
      <c r="Y197" s="332"/>
      <c r="Z197" s="332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2"/>
      <c r="X198" s="332"/>
      <c r="Y198" s="332"/>
      <c r="Z198" s="33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2"/>
      <c r="X199" s="332"/>
      <c r="Y199" s="332"/>
      <c r="Z199" s="33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2"/>
      <c r="X386" s="332"/>
      <c r="Y386" s="332"/>
      <c r="Z386" s="332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7:D147"/>
    <mergeCell ref="A180:C180"/>
    <mergeCell ref="A181:C181"/>
    <mergeCell ref="K8:M8"/>
    <mergeCell ref="N8:P8"/>
    <mergeCell ref="E8:G8"/>
    <mergeCell ref="H8:J8"/>
    <mergeCell ref="E55:G56"/>
    <mergeCell ref="H55:J56"/>
    <mergeCell ref="A93:D93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11"/>
  <sheetViews>
    <sheetView topLeftCell="B2" zoomScale="75" zoomScaleNormal="75" workbookViewId="0">
      <pane ySplit="9" topLeftCell="A37" activePane="bottomLeft" state="frozen"/>
      <selection activeCell="B2" sqref="B2"/>
      <selection pane="bottomLeft" activeCell="Q50" sqref="Q50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9.7109375" customWidth="1"/>
    <col min="7" max="7" width="20.28515625" customWidth="1"/>
    <col min="8" max="8" width="24.5703125" customWidth="1"/>
    <col min="9" max="9" width="23.7109375" customWidth="1"/>
    <col min="10" max="10" width="18.85546875" customWidth="1"/>
    <col min="11" max="11" width="14.5703125" hidden="1" customWidth="1"/>
    <col min="12" max="25" width="8.7109375" customWidth="1"/>
  </cols>
  <sheetData>
    <row r="1" spans="1:25" ht="14.25" customHeight="1" x14ac:dyDescent="0.25">
      <c r="A1" s="333"/>
      <c r="B1" s="333"/>
      <c r="C1" s="333"/>
      <c r="D1" s="334"/>
      <c r="E1" s="333"/>
      <c r="F1" s="334"/>
      <c r="G1" s="333"/>
      <c r="H1" s="333"/>
      <c r="I1" s="5"/>
      <c r="J1" s="335" t="s">
        <v>307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4.25" customHeight="1" x14ac:dyDescent="0.25">
      <c r="A2" s="333"/>
      <c r="B2" s="333"/>
      <c r="C2" s="333"/>
      <c r="D2" s="334"/>
      <c r="E2" s="333"/>
      <c r="F2" s="334"/>
      <c r="G2" s="333"/>
      <c r="H2" s="421" t="s">
        <v>308</v>
      </c>
      <c r="I2" s="382"/>
      <c r="J2" s="38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25" customHeight="1" x14ac:dyDescent="0.25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9.5" customHeight="1" x14ac:dyDescent="0.3">
      <c r="A4" s="333"/>
      <c r="B4" s="422" t="s">
        <v>309</v>
      </c>
      <c r="C4" s="382"/>
      <c r="D4" s="382"/>
      <c r="E4" s="382"/>
      <c r="F4" s="382"/>
      <c r="G4" s="382"/>
      <c r="H4" s="382"/>
      <c r="I4" s="382"/>
      <c r="J4" s="38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7.25" customHeight="1" x14ac:dyDescent="0.3">
      <c r="A5" s="333"/>
      <c r="B5" s="422" t="s">
        <v>310</v>
      </c>
      <c r="C5" s="382"/>
      <c r="D5" s="382"/>
      <c r="E5" s="382"/>
      <c r="F5" s="382"/>
      <c r="G5" s="382"/>
      <c r="H5" s="382"/>
      <c r="I5" s="382"/>
      <c r="J5" s="38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4.75" customHeight="1" x14ac:dyDescent="0.3">
      <c r="A6" s="333"/>
      <c r="B6" s="422" t="s">
        <v>368</v>
      </c>
      <c r="C6" s="382"/>
      <c r="D6" s="382"/>
      <c r="E6" s="382"/>
      <c r="F6" s="382"/>
      <c r="G6" s="382"/>
      <c r="H6" s="382"/>
      <c r="I6" s="382"/>
      <c r="J6" s="38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9.5" customHeight="1" x14ac:dyDescent="0.3">
      <c r="A7" s="333"/>
      <c r="B7" s="423" t="s">
        <v>311</v>
      </c>
      <c r="C7" s="382"/>
      <c r="D7" s="382"/>
      <c r="E7" s="382"/>
      <c r="F7" s="382"/>
      <c r="G7" s="382"/>
      <c r="H7" s="382"/>
      <c r="I7" s="382"/>
      <c r="J7" s="38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.25" customHeight="1" x14ac:dyDescent="0.25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30.75" customHeight="1" x14ac:dyDescent="0.25">
      <c r="A9" s="15"/>
      <c r="B9" s="424" t="s">
        <v>312</v>
      </c>
      <c r="C9" s="420"/>
      <c r="D9" s="425"/>
      <c r="E9" s="426" t="s">
        <v>313</v>
      </c>
      <c r="F9" s="420"/>
      <c r="G9" s="420"/>
      <c r="H9" s="420"/>
      <c r="I9" s="420"/>
      <c r="J9" s="4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0" x14ac:dyDescent="0.25">
      <c r="A10" s="336" t="s">
        <v>314</v>
      </c>
      <c r="B10" s="336" t="s">
        <v>315</v>
      </c>
      <c r="C10" s="336" t="s">
        <v>316</v>
      </c>
      <c r="D10" s="337" t="s">
        <v>317</v>
      </c>
      <c r="E10" s="336" t="s">
        <v>318</v>
      </c>
      <c r="F10" s="337" t="s">
        <v>319</v>
      </c>
      <c r="G10" s="336" t="s">
        <v>320</v>
      </c>
      <c r="H10" s="336" t="s">
        <v>321</v>
      </c>
      <c r="I10" s="336" t="s">
        <v>322</v>
      </c>
      <c r="J10" s="336" t="s">
        <v>323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9" x14ac:dyDescent="0.25">
      <c r="A11" s="338"/>
      <c r="B11" s="357" t="s">
        <v>324</v>
      </c>
      <c r="C11" s="358" t="s">
        <v>338</v>
      </c>
      <c r="D11" s="359">
        <v>27691.200000000001</v>
      </c>
      <c r="E11" s="358" t="s">
        <v>369</v>
      </c>
      <c r="F11" s="359"/>
      <c r="G11" s="359">
        <f>'Кошторис  витрат'!J14</f>
        <v>27691.199999999997</v>
      </c>
      <c r="H11" s="360" t="s">
        <v>451</v>
      </c>
      <c r="I11" s="360" t="s">
        <v>406</v>
      </c>
      <c r="J11" s="361">
        <v>20512</v>
      </c>
      <c r="K11" s="334">
        <f>G11-J11</f>
        <v>7179.1999999999971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29" x14ac:dyDescent="0.25">
      <c r="A12" s="338"/>
      <c r="B12" s="357" t="s">
        <v>370</v>
      </c>
      <c r="C12" s="360" t="s">
        <v>405</v>
      </c>
      <c r="D12" s="359">
        <v>24711.17</v>
      </c>
      <c r="E12" s="360" t="s">
        <v>435</v>
      </c>
      <c r="F12" s="362"/>
      <c r="G12" s="359">
        <v>24711.17</v>
      </c>
      <c r="H12" s="360" t="s">
        <v>451</v>
      </c>
      <c r="I12" s="360" t="s">
        <v>406</v>
      </c>
      <c r="J12" s="361">
        <v>18250.169999999998</v>
      </c>
      <c r="K12" s="334">
        <f t="shared" ref="K12:K26" si="0">G12-J12</f>
        <v>6461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29" x14ac:dyDescent="0.25">
      <c r="A13" s="338"/>
      <c r="B13" s="357" t="s">
        <v>371</v>
      </c>
      <c r="C13" s="358" t="s">
        <v>339</v>
      </c>
      <c r="D13" s="359">
        <f>'Кошторис  витрат'!G16</f>
        <v>8769</v>
      </c>
      <c r="E13" s="358" t="s">
        <v>372</v>
      </c>
      <c r="F13" s="359"/>
      <c r="G13" s="359">
        <f>'Кошторис  витрат'!J16</f>
        <v>8769</v>
      </c>
      <c r="H13" s="360" t="s">
        <v>453</v>
      </c>
      <c r="I13" s="360" t="s">
        <v>406</v>
      </c>
      <c r="J13" s="363">
        <f>G13</f>
        <v>8769</v>
      </c>
      <c r="K13" s="334">
        <f t="shared" si="0"/>
        <v>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29" x14ac:dyDescent="0.25">
      <c r="A14" s="338"/>
      <c r="B14" s="357" t="s">
        <v>373</v>
      </c>
      <c r="C14" s="358" t="s">
        <v>341</v>
      </c>
      <c r="D14" s="359">
        <v>4011</v>
      </c>
      <c r="E14" s="358" t="s">
        <v>374</v>
      </c>
      <c r="F14" s="359"/>
      <c r="G14" s="359">
        <v>4011</v>
      </c>
      <c r="H14" s="360" t="s">
        <v>453</v>
      </c>
      <c r="I14" s="360" t="s">
        <v>406</v>
      </c>
      <c r="J14" s="361">
        <v>4011</v>
      </c>
      <c r="K14" s="334">
        <f t="shared" si="0"/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72" x14ac:dyDescent="0.25">
      <c r="A15" s="338"/>
      <c r="B15" s="357" t="s">
        <v>375</v>
      </c>
      <c r="C15" s="358" t="s">
        <v>376</v>
      </c>
      <c r="D15" s="359">
        <v>14340.11</v>
      </c>
      <c r="E15" s="358"/>
      <c r="F15" s="359"/>
      <c r="G15" s="359">
        <v>14340.11</v>
      </c>
      <c r="H15" s="360" t="s">
        <v>451</v>
      </c>
      <c r="I15" s="364" t="s">
        <v>430</v>
      </c>
      <c r="J15" s="358">
        <v>11339.27</v>
      </c>
      <c r="K15" s="334">
        <f t="shared" si="0"/>
        <v>3000.84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350" customFormat="1" ht="86.25" x14ac:dyDescent="0.25">
      <c r="A16" s="338"/>
      <c r="B16" s="357" t="s">
        <v>377</v>
      </c>
      <c r="C16" s="358" t="s">
        <v>378</v>
      </c>
      <c r="D16" s="359">
        <v>124993</v>
      </c>
      <c r="E16" s="360" t="s">
        <v>425</v>
      </c>
      <c r="F16" s="364" t="s">
        <v>445</v>
      </c>
      <c r="G16" s="359">
        <v>124993</v>
      </c>
      <c r="H16" s="360" t="s">
        <v>446</v>
      </c>
      <c r="I16" s="364" t="s">
        <v>389</v>
      </c>
      <c r="J16" s="361">
        <v>30000</v>
      </c>
      <c r="K16" s="334">
        <f t="shared" si="0"/>
        <v>94993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350" customFormat="1" ht="62.25" customHeight="1" x14ac:dyDescent="0.25">
      <c r="A17" s="338"/>
      <c r="B17" s="357" t="s">
        <v>379</v>
      </c>
      <c r="C17" s="358" t="s">
        <v>346</v>
      </c>
      <c r="D17" s="359">
        <v>5905</v>
      </c>
      <c r="E17" s="360" t="s">
        <v>428</v>
      </c>
      <c r="F17" s="364" t="s">
        <v>447</v>
      </c>
      <c r="G17" s="359">
        <v>5905</v>
      </c>
      <c r="H17" s="360" t="s">
        <v>448</v>
      </c>
      <c r="I17" s="359"/>
      <c r="J17" s="358"/>
      <c r="K17" s="334">
        <f t="shared" si="0"/>
        <v>5905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350" customFormat="1" ht="86.25" x14ac:dyDescent="0.25">
      <c r="A18" s="338"/>
      <c r="B18" s="357" t="s">
        <v>380</v>
      </c>
      <c r="C18" s="358" t="s">
        <v>349</v>
      </c>
      <c r="D18" s="359">
        <v>24000</v>
      </c>
      <c r="E18" s="360" t="s">
        <v>390</v>
      </c>
      <c r="F18" s="364" t="s">
        <v>437</v>
      </c>
      <c r="G18" s="359">
        <v>24000</v>
      </c>
      <c r="H18" s="360" t="s">
        <v>452</v>
      </c>
      <c r="I18" s="364" t="s">
        <v>391</v>
      </c>
      <c r="J18" s="361">
        <v>24000</v>
      </c>
      <c r="K18" s="334">
        <f t="shared" si="0"/>
        <v>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350" customFormat="1" ht="81.75" customHeight="1" x14ac:dyDescent="0.25">
      <c r="A19" s="338"/>
      <c r="B19" s="357" t="s">
        <v>381</v>
      </c>
      <c r="C19" s="360" t="s">
        <v>350</v>
      </c>
      <c r="D19" s="359">
        <v>29386</v>
      </c>
      <c r="E19" s="360" t="s">
        <v>424</v>
      </c>
      <c r="F19" s="364" t="s">
        <v>454</v>
      </c>
      <c r="G19" s="359">
        <v>29386</v>
      </c>
      <c r="H19" s="358"/>
      <c r="I19" s="359"/>
      <c r="J19" s="358"/>
      <c r="K19" s="334">
        <f t="shared" si="0"/>
        <v>29386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350" customFormat="1" ht="86.25" x14ac:dyDescent="0.25">
      <c r="A20" s="338"/>
      <c r="B20" s="357" t="s">
        <v>382</v>
      </c>
      <c r="C20" s="360" t="s">
        <v>352</v>
      </c>
      <c r="D20" s="359">
        <v>8000</v>
      </c>
      <c r="E20" s="360" t="s">
        <v>390</v>
      </c>
      <c r="F20" s="364" t="s">
        <v>392</v>
      </c>
      <c r="G20" s="359">
        <v>8000</v>
      </c>
      <c r="H20" s="360" t="s">
        <v>393</v>
      </c>
      <c r="I20" s="364" t="s">
        <v>394</v>
      </c>
      <c r="J20" s="361">
        <v>8000</v>
      </c>
      <c r="K20" s="334">
        <f t="shared" si="0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350" customFormat="1" ht="81.75" customHeight="1" x14ac:dyDescent="0.25">
      <c r="A21" s="338"/>
      <c r="B21" s="357" t="s">
        <v>383</v>
      </c>
      <c r="C21" s="360" t="s">
        <v>353</v>
      </c>
      <c r="D21" s="359">
        <v>33000</v>
      </c>
      <c r="E21" s="360" t="s">
        <v>423</v>
      </c>
      <c r="F21" s="364" t="s">
        <v>402</v>
      </c>
      <c r="G21" s="359">
        <v>33000</v>
      </c>
      <c r="H21" s="360" t="s">
        <v>403</v>
      </c>
      <c r="I21" s="364" t="s">
        <v>429</v>
      </c>
      <c r="J21" s="361">
        <v>33000</v>
      </c>
      <c r="K21" s="334">
        <f t="shared" si="0"/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350" customFormat="1" ht="72.75" customHeight="1" x14ac:dyDescent="0.25">
      <c r="A22" s="338"/>
      <c r="B22" s="357" t="s">
        <v>384</v>
      </c>
      <c r="C22" s="360" t="s">
        <v>354</v>
      </c>
      <c r="D22" s="359">
        <v>49000</v>
      </c>
      <c r="E22" s="360" t="s">
        <v>410</v>
      </c>
      <c r="F22" s="364" t="s">
        <v>441</v>
      </c>
      <c r="G22" s="359">
        <v>49000</v>
      </c>
      <c r="H22" s="360" t="s">
        <v>440</v>
      </c>
      <c r="I22" s="365" t="s">
        <v>409</v>
      </c>
      <c r="J22" s="361">
        <v>40000</v>
      </c>
      <c r="K22" s="334">
        <f t="shared" si="0"/>
        <v>9000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350" customFormat="1" ht="72.75" customHeight="1" x14ac:dyDescent="0.25">
      <c r="A23" s="338"/>
      <c r="B23" s="357" t="s">
        <v>385</v>
      </c>
      <c r="C23" s="360" t="s">
        <v>355</v>
      </c>
      <c r="D23" s="359">
        <v>15000</v>
      </c>
      <c r="E23" s="360" t="s">
        <v>395</v>
      </c>
      <c r="F23" s="364" t="s">
        <v>436</v>
      </c>
      <c r="G23" s="359">
        <v>15000</v>
      </c>
      <c r="H23" s="360" t="s">
        <v>396</v>
      </c>
      <c r="I23" s="364" t="s">
        <v>397</v>
      </c>
      <c r="J23" s="361">
        <v>15000</v>
      </c>
      <c r="K23" s="334">
        <f t="shared" si="0"/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350" customFormat="1" ht="100.5" x14ac:dyDescent="0.25">
      <c r="A24" s="338"/>
      <c r="B24" s="357" t="s">
        <v>386</v>
      </c>
      <c r="C24" s="360" t="s">
        <v>356</v>
      </c>
      <c r="D24" s="359">
        <v>180000</v>
      </c>
      <c r="E24" s="360" t="s">
        <v>398</v>
      </c>
      <c r="F24" s="366" t="s">
        <v>399</v>
      </c>
      <c r="G24" s="359">
        <v>180000</v>
      </c>
      <c r="H24" s="367" t="s">
        <v>455</v>
      </c>
      <c r="I24" s="366" t="s">
        <v>439</v>
      </c>
      <c r="J24" s="363">
        <v>180000</v>
      </c>
      <c r="K24" s="334">
        <f t="shared" si="0"/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350" customFormat="1" ht="87.75" customHeight="1" x14ac:dyDescent="0.25">
      <c r="A25" s="338"/>
      <c r="B25" s="357" t="s">
        <v>387</v>
      </c>
      <c r="C25" s="360" t="s">
        <v>357</v>
      </c>
      <c r="D25" s="359">
        <v>49000</v>
      </c>
      <c r="E25" s="360" t="s">
        <v>400</v>
      </c>
      <c r="F25" s="364" t="s">
        <v>422</v>
      </c>
      <c r="G25" s="359">
        <v>49000</v>
      </c>
      <c r="H25" s="360" t="s">
        <v>407</v>
      </c>
      <c r="I25" s="364" t="s">
        <v>456</v>
      </c>
      <c r="J25" s="363">
        <v>40000</v>
      </c>
      <c r="K25" s="334">
        <f t="shared" si="0"/>
        <v>9000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350" customFormat="1" ht="81.75" customHeight="1" x14ac:dyDescent="0.25">
      <c r="A26" s="338"/>
      <c r="B26" s="357" t="s">
        <v>388</v>
      </c>
      <c r="C26" s="360" t="s">
        <v>358</v>
      </c>
      <c r="D26" s="359">
        <v>7800</v>
      </c>
      <c r="E26" s="360" t="s">
        <v>426</v>
      </c>
      <c r="F26" s="364" t="s">
        <v>401</v>
      </c>
      <c r="G26" s="359">
        <v>7800</v>
      </c>
      <c r="H26" s="360" t="s">
        <v>408</v>
      </c>
      <c r="I26" s="363" t="s">
        <v>404</v>
      </c>
      <c r="J26" s="361">
        <v>7800</v>
      </c>
      <c r="K26" s="334">
        <f t="shared" si="0"/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350" customFormat="1" x14ac:dyDescent="0.25">
      <c r="A27" s="338"/>
      <c r="B27" s="339"/>
      <c r="C27" s="340"/>
      <c r="D27" s="341"/>
      <c r="E27" s="340"/>
      <c r="F27" s="341"/>
      <c r="G27" s="340"/>
      <c r="H27" s="340"/>
      <c r="I27" s="341"/>
      <c r="J27" s="3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350" customFormat="1" ht="46.5" customHeight="1" x14ac:dyDescent="0.25">
      <c r="A28" s="338"/>
      <c r="B28" s="339"/>
      <c r="C28" s="340"/>
      <c r="D28" s="341"/>
      <c r="E28" s="340"/>
      <c r="F28" s="341"/>
      <c r="G28" s="340"/>
      <c r="H28" s="340"/>
      <c r="I28" s="341"/>
      <c r="J28" s="3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4.25" customHeight="1" x14ac:dyDescent="0.25">
      <c r="A29" s="338"/>
      <c r="B29" s="338"/>
      <c r="C29" s="340"/>
      <c r="D29" s="341"/>
      <c r="E29" s="340"/>
      <c r="F29" s="341"/>
      <c r="G29" s="340"/>
      <c r="H29" s="340"/>
      <c r="I29" s="341"/>
      <c r="J29" s="3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4.25" customHeight="1" x14ac:dyDescent="0.25">
      <c r="A30" s="342"/>
      <c r="B30" s="419" t="s">
        <v>325</v>
      </c>
      <c r="C30" s="420"/>
      <c r="D30" s="343">
        <f>SUM(D11:D29)</f>
        <v>605606.48</v>
      </c>
      <c r="E30" s="344"/>
      <c r="F30" s="343"/>
      <c r="G30" s="343">
        <f>SUM(G11:G29)</f>
        <v>605606.48</v>
      </c>
      <c r="H30" s="344"/>
      <c r="I30" s="343"/>
      <c r="J30" s="343">
        <f>SUM(J11:J29)</f>
        <v>440681.44</v>
      </c>
      <c r="K30" s="356">
        <f>G30-J30</f>
        <v>164925.03999999998</v>
      </c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</row>
    <row r="31" spans="1:25" ht="32.25" customHeight="1" x14ac:dyDescent="0.25">
      <c r="A31" s="15"/>
      <c r="B31" s="424" t="s">
        <v>326</v>
      </c>
      <c r="C31" s="420"/>
      <c r="D31" s="425"/>
      <c r="E31" s="426" t="s">
        <v>313</v>
      </c>
      <c r="F31" s="420"/>
      <c r="G31" s="420"/>
      <c r="H31" s="420"/>
      <c r="I31" s="420"/>
      <c r="J31" s="42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338"/>
      <c r="B32" s="339"/>
      <c r="C32" s="340"/>
      <c r="D32" s="341"/>
      <c r="E32" s="340"/>
      <c r="F32" s="341"/>
      <c r="G32" s="340"/>
      <c r="H32" s="340"/>
      <c r="I32" s="341"/>
      <c r="J32" s="3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51" customHeight="1" x14ac:dyDescent="0.25">
      <c r="A33" s="338"/>
      <c r="B33" s="368" t="s">
        <v>411</v>
      </c>
      <c r="C33" s="360" t="s">
        <v>343</v>
      </c>
      <c r="D33" s="359">
        <v>8998</v>
      </c>
      <c r="E33" s="360" t="s">
        <v>450</v>
      </c>
      <c r="F33" s="360" t="s">
        <v>433</v>
      </c>
      <c r="G33" s="361">
        <v>8998</v>
      </c>
      <c r="H33" s="360" t="s">
        <v>434</v>
      </c>
      <c r="I33" s="359"/>
      <c r="J33" s="36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81" customHeight="1" x14ac:dyDescent="0.25">
      <c r="A34" s="338"/>
      <c r="B34" s="368" t="s">
        <v>412</v>
      </c>
      <c r="C34" s="358" t="s">
        <v>344</v>
      </c>
      <c r="D34" s="359">
        <v>18800</v>
      </c>
      <c r="E34" s="360" t="s">
        <v>428</v>
      </c>
      <c r="F34" s="364" t="s">
        <v>420</v>
      </c>
      <c r="G34" s="361">
        <v>18800</v>
      </c>
      <c r="H34" s="369" t="s">
        <v>449</v>
      </c>
      <c r="I34" s="370" t="s">
        <v>421</v>
      </c>
      <c r="J34" s="361">
        <v>18800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43.5" x14ac:dyDescent="0.25">
      <c r="A35" s="338"/>
      <c r="B35" s="368" t="s">
        <v>413</v>
      </c>
      <c r="C35" s="360" t="s">
        <v>345</v>
      </c>
      <c r="D35" s="359">
        <v>3179</v>
      </c>
      <c r="E35" s="360" t="s">
        <v>450</v>
      </c>
      <c r="F35" s="360" t="s">
        <v>433</v>
      </c>
      <c r="G35" s="361">
        <v>3179</v>
      </c>
      <c r="H35" s="360" t="s">
        <v>434</v>
      </c>
      <c r="I35" s="371"/>
      <c r="J35" s="36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57.75" x14ac:dyDescent="0.25">
      <c r="A36" s="338"/>
      <c r="B36" s="368" t="s">
        <v>414</v>
      </c>
      <c r="C36" s="372" t="s">
        <v>443</v>
      </c>
      <c r="D36" s="359">
        <v>2910</v>
      </c>
      <c r="E36" s="360" t="s">
        <v>417</v>
      </c>
      <c r="F36" s="364" t="s">
        <v>444</v>
      </c>
      <c r="G36" s="359">
        <v>2910</v>
      </c>
      <c r="H36" s="358"/>
      <c r="I36" s="359"/>
      <c r="J36" s="35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351" customFormat="1" ht="57.75" x14ac:dyDescent="0.25">
      <c r="A37" s="338"/>
      <c r="B37" s="368" t="s">
        <v>415</v>
      </c>
      <c r="C37" s="373" t="s">
        <v>438</v>
      </c>
      <c r="D37" s="359">
        <v>2290</v>
      </c>
      <c r="E37" s="360" t="s">
        <v>417</v>
      </c>
      <c r="F37" s="364" t="s">
        <v>427</v>
      </c>
      <c r="G37" s="359">
        <v>2290</v>
      </c>
      <c r="H37" s="360" t="s">
        <v>418</v>
      </c>
      <c r="I37" s="365" t="s">
        <v>419</v>
      </c>
      <c r="J37" s="359">
        <v>2290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351" customFormat="1" ht="43.5" x14ac:dyDescent="0.25">
      <c r="A38" s="338"/>
      <c r="B38" s="368" t="s">
        <v>416</v>
      </c>
      <c r="C38" s="372" t="s">
        <v>273</v>
      </c>
      <c r="D38" s="359">
        <v>30000</v>
      </c>
      <c r="E38" s="360" t="s">
        <v>431</v>
      </c>
      <c r="F38" s="364" t="s">
        <v>432</v>
      </c>
      <c r="G38" s="359">
        <v>31383</v>
      </c>
      <c r="H38" s="358"/>
      <c r="I38" s="359"/>
      <c r="J38" s="35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4.25" customHeight="1" x14ac:dyDescent="0.25">
      <c r="A39" s="338"/>
      <c r="B39" s="338"/>
      <c r="C39" s="340"/>
      <c r="D39" s="341"/>
      <c r="E39" s="340"/>
      <c r="F39" s="341"/>
      <c r="G39" s="340"/>
      <c r="H39" s="340"/>
      <c r="I39" s="341"/>
      <c r="J39" s="34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25" customHeight="1" x14ac:dyDescent="0.25">
      <c r="A40" s="342"/>
      <c r="B40" s="419" t="s">
        <v>325</v>
      </c>
      <c r="C40" s="420"/>
      <c r="D40" s="343">
        <f>SUM(D32:D39)</f>
        <v>66177</v>
      </c>
      <c r="E40" s="344"/>
      <c r="F40" s="343"/>
      <c r="G40" s="343">
        <f>SUM(G32:G39)</f>
        <v>67560</v>
      </c>
      <c r="H40" s="344"/>
      <c r="I40" s="343"/>
      <c r="J40" s="343">
        <f>SUM(J32:J39)</f>
        <v>21090</v>
      </c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</row>
    <row r="41" spans="1:25" ht="36.75" customHeight="1" x14ac:dyDescent="0.25">
      <c r="A41" s="15"/>
      <c r="B41" s="424" t="s">
        <v>327</v>
      </c>
      <c r="C41" s="420"/>
      <c r="D41" s="425"/>
      <c r="E41" s="426" t="s">
        <v>313</v>
      </c>
      <c r="F41" s="420"/>
      <c r="G41" s="420"/>
      <c r="H41" s="420"/>
      <c r="I41" s="420"/>
      <c r="J41" s="42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57.75" x14ac:dyDescent="0.25">
      <c r="A42" s="338"/>
      <c r="B42" s="339" t="s">
        <v>324</v>
      </c>
      <c r="C42" s="340"/>
      <c r="D42" s="341"/>
      <c r="E42" s="340"/>
      <c r="F42" s="341"/>
      <c r="G42" s="340"/>
      <c r="H42" s="340"/>
      <c r="I42" s="341"/>
      <c r="J42" s="34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customHeight="1" x14ac:dyDescent="0.25">
      <c r="A43" s="338"/>
      <c r="B43" s="338"/>
      <c r="C43" s="340"/>
      <c r="D43" s="341"/>
      <c r="E43" s="340"/>
      <c r="F43" s="341"/>
      <c r="G43" s="340"/>
      <c r="H43" s="340"/>
      <c r="I43" s="341"/>
      <c r="J43" s="34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customHeight="1" x14ac:dyDescent="0.25">
      <c r="A44" s="338"/>
      <c r="B44" s="338"/>
      <c r="C44" s="340"/>
      <c r="D44" s="341"/>
      <c r="E44" s="340"/>
      <c r="F44" s="341"/>
      <c r="G44" s="340"/>
      <c r="H44" s="340"/>
      <c r="I44" s="341"/>
      <c r="J44" s="34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25" customHeight="1" x14ac:dyDescent="0.25">
      <c r="A45" s="338"/>
      <c r="B45" s="338"/>
      <c r="C45" s="340"/>
      <c r="D45" s="341"/>
      <c r="E45" s="340"/>
      <c r="F45" s="341"/>
      <c r="G45" s="340"/>
      <c r="H45" s="340"/>
      <c r="I45" s="341"/>
      <c r="J45" s="340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4.25" customHeight="1" x14ac:dyDescent="0.25">
      <c r="A46" s="338"/>
      <c r="B46" s="338"/>
      <c r="C46" s="340"/>
      <c r="D46" s="341"/>
      <c r="E46" s="340"/>
      <c r="F46" s="341"/>
      <c r="G46" s="340"/>
      <c r="H46" s="340"/>
      <c r="I46" s="341"/>
      <c r="J46" s="340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25" customHeight="1" x14ac:dyDescent="0.25">
      <c r="A47" s="338"/>
      <c r="B47" s="338"/>
      <c r="C47" s="340"/>
      <c r="D47" s="341"/>
      <c r="E47" s="340"/>
      <c r="F47" s="341"/>
      <c r="G47" s="340"/>
      <c r="H47" s="340"/>
      <c r="I47" s="341"/>
      <c r="J47" s="340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25" customHeight="1" x14ac:dyDescent="0.25">
      <c r="A48" s="342"/>
      <c r="B48" s="419" t="s">
        <v>325</v>
      </c>
      <c r="C48" s="420"/>
      <c r="D48" s="343">
        <f>SUM(D42:D47)</f>
        <v>0</v>
      </c>
      <c r="E48" s="344"/>
      <c r="F48" s="343"/>
      <c r="G48" s="343">
        <f>SUM(G42:G47)</f>
        <v>0</v>
      </c>
      <c r="H48" s="344"/>
      <c r="I48" s="343"/>
      <c r="J48" s="343">
        <f>SUM(J42:J47)</f>
        <v>0</v>
      </c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</row>
    <row r="49" spans="1:25" ht="14.25" customHeight="1" x14ac:dyDescent="0.25">
      <c r="A49" s="333"/>
      <c r="B49" s="419" t="s">
        <v>328</v>
      </c>
      <c r="C49" s="420"/>
      <c r="D49" s="343">
        <f>SUM(D30+D40+D48)</f>
        <v>671783.48</v>
      </c>
      <c r="E49" s="344"/>
      <c r="F49" s="343"/>
      <c r="G49" s="343">
        <f>SUM(G30+G40+G48)</f>
        <v>673166.48</v>
      </c>
      <c r="H49" s="344"/>
      <c r="I49" s="343"/>
      <c r="J49" s="343">
        <f>SUM(J30+J40+J48)</f>
        <v>461771.44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customHeight="1" x14ac:dyDescent="0.25">
      <c r="A50" s="346"/>
      <c r="B50" s="346"/>
      <c r="C50" s="346"/>
      <c r="D50" s="347"/>
      <c r="E50" s="346"/>
      <c r="F50" s="347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</row>
    <row r="51" spans="1:25" ht="14.25" customHeight="1" x14ac:dyDescent="0.25">
      <c r="A51" s="333"/>
      <c r="B51" s="333"/>
      <c r="C51" s="333"/>
      <c r="D51" s="334"/>
      <c r="E51" s="333"/>
      <c r="F51" s="334"/>
      <c r="G51" s="333"/>
      <c r="H51" s="3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customHeight="1" x14ac:dyDescent="0.25">
      <c r="A52" s="333"/>
      <c r="B52" s="333"/>
      <c r="C52" s="333"/>
      <c r="D52" s="334"/>
      <c r="E52" s="333"/>
      <c r="F52" s="334"/>
      <c r="G52" s="333"/>
      <c r="H52" s="3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customHeight="1" x14ac:dyDescent="0.25">
      <c r="A53" s="333"/>
      <c r="B53" s="333"/>
      <c r="C53" s="333"/>
      <c r="D53" s="334"/>
      <c r="E53" s="333"/>
      <c r="F53" s="334"/>
      <c r="G53" s="333"/>
      <c r="H53" s="3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customHeight="1" x14ac:dyDescent="0.25">
      <c r="A54" s="333"/>
      <c r="B54" s="333"/>
      <c r="C54" s="333"/>
      <c r="D54" s="334"/>
      <c r="E54" s="333"/>
      <c r="F54" s="334"/>
      <c r="G54" s="333"/>
      <c r="H54" s="3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customHeight="1" x14ac:dyDescent="0.25">
      <c r="A55" s="333"/>
      <c r="B55" s="333"/>
      <c r="C55" s="333"/>
      <c r="D55" s="334"/>
      <c r="E55" s="333"/>
      <c r="F55" s="334"/>
      <c r="G55" s="333"/>
      <c r="H55" s="3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4.25" customHeight="1" x14ac:dyDescent="0.25">
      <c r="A56" s="333"/>
      <c r="B56" s="333"/>
      <c r="C56" s="333"/>
      <c r="D56" s="334"/>
      <c r="E56" s="333"/>
      <c r="F56" s="334"/>
      <c r="G56" s="333"/>
      <c r="H56" s="3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25" customHeight="1" x14ac:dyDescent="0.25">
      <c r="A57" s="333"/>
      <c r="B57" s="333"/>
      <c r="C57" s="333"/>
      <c r="D57" s="334"/>
      <c r="E57" s="333"/>
      <c r="F57" s="334"/>
      <c r="G57" s="333"/>
      <c r="H57" s="3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4.25" customHeight="1" x14ac:dyDescent="0.25">
      <c r="A58" s="333"/>
      <c r="B58" s="333"/>
      <c r="C58" s="333"/>
      <c r="D58" s="334"/>
      <c r="E58" s="333"/>
      <c r="F58" s="334"/>
      <c r="G58" s="333"/>
      <c r="H58" s="3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25" customHeight="1" x14ac:dyDescent="0.25">
      <c r="A59" s="333"/>
      <c r="B59" s="333"/>
      <c r="C59" s="333"/>
      <c r="D59" s="334"/>
      <c r="E59" s="333"/>
      <c r="F59" s="334"/>
      <c r="G59" s="333"/>
      <c r="H59" s="3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25" customHeight="1" x14ac:dyDescent="0.25">
      <c r="A60" s="333"/>
      <c r="B60" s="333"/>
      <c r="C60" s="333"/>
      <c r="D60" s="334"/>
      <c r="E60" s="333"/>
      <c r="F60" s="334"/>
      <c r="G60" s="333"/>
      <c r="H60" s="3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25" customHeight="1" x14ac:dyDescent="0.25">
      <c r="A61" s="333"/>
      <c r="B61" s="333"/>
      <c r="C61" s="333"/>
      <c r="D61" s="334"/>
      <c r="E61" s="333"/>
      <c r="F61" s="334"/>
      <c r="G61" s="333"/>
      <c r="H61" s="3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4.25" customHeight="1" x14ac:dyDescent="0.25">
      <c r="A62" s="333"/>
      <c r="B62" s="333"/>
      <c r="C62" s="333"/>
      <c r="D62" s="334"/>
      <c r="E62" s="333"/>
      <c r="F62" s="334"/>
      <c r="G62" s="333"/>
      <c r="H62" s="3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25" customHeight="1" x14ac:dyDescent="0.25">
      <c r="A63" s="333"/>
      <c r="B63" s="333"/>
      <c r="C63" s="333"/>
      <c r="D63" s="334"/>
      <c r="E63" s="333"/>
      <c r="F63" s="334"/>
      <c r="G63" s="333"/>
      <c r="H63" s="3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4.25" customHeight="1" x14ac:dyDescent="0.25">
      <c r="A64" s="333"/>
      <c r="B64" s="333"/>
      <c r="C64" s="333"/>
      <c r="D64" s="334"/>
      <c r="E64" s="333"/>
      <c r="F64" s="334"/>
      <c r="G64" s="333"/>
      <c r="H64" s="3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25" customHeight="1" x14ac:dyDescent="0.25">
      <c r="A65" s="333"/>
      <c r="B65" s="333"/>
      <c r="C65" s="333"/>
      <c r="D65" s="334"/>
      <c r="E65" s="333"/>
      <c r="F65" s="334"/>
      <c r="G65" s="333"/>
      <c r="H65" s="3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4.25" customHeight="1" x14ac:dyDescent="0.25">
      <c r="A66" s="333"/>
      <c r="B66" s="333"/>
      <c r="C66" s="333"/>
      <c r="D66" s="334"/>
      <c r="E66" s="333"/>
      <c r="F66" s="334"/>
      <c r="G66" s="333"/>
      <c r="H66" s="3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25" customHeight="1" x14ac:dyDescent="0.25">
      <c r="A67" s="333"/>
      <c r="B67" s="333"/>
      <c r="C67" s="333"/>
      <c r="D67" s="334"/>
      <c r="E67" s="333"/>
      <c r="F67" s="334"/>
      <c r="G67" s="333"/>
      <c r="H67" s="3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.25" customHeight="1" x14ac:dyDescent="0.25">
      <c r="A68" s="333"/>
      <c r="B68" s="333"/>
      <c r="C68" s="333"/>
      <c r="D68" s="334"/>
      <c r="E68" s="333"/>
      <c r="F68" s="334"/>
      <c r="G68" s="333"/>
      <c r="H68" s="3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4.25" customHeight="1" x14ac:dyDescent="0.25">
      <c r="A69" s="333"/>
      <c r="B69" s="333"/>
      <c r="C69" s="333"/>
      <c r="D69" s="334"/>
      <c r="E69" s="333"/>
      <c r="F69" s="334"/>
      <c r="G69" s="333"/>
      <c r="H69" s="3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4.25" customHeight="1" x14ac:dyDescent="0.25">
      <c r="A70" s="333"/>
      <c r="B70" s="333"/>
      <c r="C70" s="333"/>
      <c r="D70" s="334"/>
      <c r="E70" s="333"/>
      <c r="F70" s="334"/>
      <c r="G70" s="333"/>
      <c r="H70" s="3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4.25" customHeight="1" x14ac:dyDescent="0.25">
      <c r="A71" s="333"/>
      <c r="B71" s="333"/>
      <c r="C71" s="333"/>
      <c r="D71" s="334"/>
      <c r="E71" s="333"/>
      <c r="F71" s="334"/>
      <c r="G71" s="333"/>
      <c r="H71" s="3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4.25" customHeight="1" x14ac:dyDescent="0.25">
      <c r="A72" s="333"/>
      <c r="B72" s="333"/>
      <c r="C72" s="333"/>
      <c r="D72" s="334"/>
      <c r="E72" s="333"/>
      <c r="F72" s="334"/>
      <c r="G72" s="333"/>
      <c r="H72" s="3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4.25" customHeight="1" x14ac:dyDescent="0.25">
      <c r="A73" s="333"/>
      <c r="B73" s="333"/>
      <c r="C73" s="333"/>
      <c r="D73" s="334"/>
      <c r="E73" s="333"/>
      <c r="F73" s="334"/>
      <c r="G73" s="333"/>
      <c r="H73" s="3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4.25" customHeight="1" x14ac:dyDescent="0.25">
      <c r="A74" s="333"/>
      <c r="B74" s="333"/>
      <c r="C74" s="333"/>
      <c r="D74" s="334"/>
      <c r="E74" s="333"/>
      <c r="F74" s="334"/>
      <c r="G74" s="333"/>
      <c r="H74" s="3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.25" customHeight="1" x14ac:dyDescent="0.25">
      <c r="A75" s="333"/>
      <c r="B75" s="333"/>
      <c r="C75" s="333"/>
      <c r="D75" s="334"/>
      <c r="E75" s="333"/>
      <c r="F75" s="334"/>
      <c r="G75" s="333"/>
      <c r="H75" s="3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4.25" customHeight="1" x14ac:dyDescent="0.25">
      <c r="A76" s="333"/>
      <c r="B76" s="333"/>
      <c r="C76" s="333"/>
      <c r="D76" s="334"/>
      <c r="E76" s="333"/>
      <c r="F76" s="334"/>
      <c r="G76" s="333"/>
      <c r="H76" s="3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4.25" customHeight="1" x14ac:dyDescent="0.25">
      <c r="A77" s="333"/>
      <c r="B77" s="333"/>
      <c r="C77" s="333"/>
      <c r="D77" s="334"/>
      <c r="E77" s="333"/>
      <c r="F77" s="334"/>
      <c r="G77" s="333"/>
      <c r="H77" s="3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4.25" customHeight="1" x14ac:dyDescent="0.25">
      <c r="A78" s="333"/>
      <c r="B78" s="333"/>
      <c r="C78" s="333"/>
      <c r="D78" s="334"/>
      <c r="E78" s="333"/>
      <c r="F78" s="334"/>
      <c r="G78" s="333"/>
      <c r="H78" s="3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4.25" customHeight="1" x14ac:dyDescent="0.25">
      <c r="A79" s="333"/>
      <c r="B79" s="333"/>
      <c r="C79" s="333"/>
      <c r="D79" s="334"/>
      <c r="E79" s="333"/>
      <c r="F79" s="334"/>
      <c r="G79" s="333"/>
      <c r="H79" s="3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.25" customHeight="1" x14ac:dyDescent="0.25">
      <c r="A80" s="333"/>
      <c r="B80" s="333"/>
      <c r="C80" s="333"/>
      <c r="D80" s="334"/>
      <c r="E80" s="333"/>
      <c r="F80" s="334"/>
      <c r="G80" s="333"/>
      <c r="H80" s="3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25" customHeight="1" x14ac:dyDescent="0.25">
      <c r="A81" s="333"/>
      <c r="B81" s="333"/>
      <c r="C81" s="333"/>
      <c r="D81" s="334"/>
      <c r="E81" s="333"/>
      <c r="F81" s="334"/>
      <c r="G81" s="333"/>
      <c r="H81" s="3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4.25" customHeight="1" x14ac:dyDescent="0.25">
      <c r="A82" s="333"/>
      <c r="B82" s="333"/>
      <c r="C82" s="333"/>
      <c r="D82" s="334"/>
      <c r="E82" s="333"/>
      <c r="F82" s="334"/>
      <c r="G82" s="333"/>
      <c r="H82" s="3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customHeight="1" x14ac:dyDescent="0.25">
      <c r="A83" s="333"/>
      <c r="B83" s="333"/>
      <c r="C83" s="333"/>
      <c r="D83" s="334"/>
      <c r="E83" s="333"/>
      <c r="F83" s="334"/>
      <c r="G83" s="333"/>
      <c r="H83" s="3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25" customHeight="1" x14ac:dyDescent="0.25">
      <c r="A84" s="333"/>
      <c r="B84" s="333"/>
      <c r="C84" s="333"/>
      <c r="D84" s="334"/>
      <c r="E84" s="333"/>
      <c r="F84" s="334"/>
      <c r="G84" s="333"/>
      <c r="H84" s="3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25" customHeight="1" x14ac:dyDescent="0.25">
      <c r="A85" s="333"/>
      <c r="B85" s="333"/>
      <c r="C85" s="333"/>
      <c r="D85" s="334"/>
      <c r="E85" s="333"/>
      <c r="F85" s="334"/>
      <c r="G85" s="333"/>
      <c r="H85" s="3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25" customHeight="1" x14ac:dyDescent="0.25">
      <c r="A86" s="333"/>
      <c r="B86" s="333"/>
      <c r="C86" s="333"/>
      <c r="D86" s="334"/>
      <c r="E86" s="333"/>
      <c r="F86" s="334"/>
      <c r="G86" s="333"/>
      <c r="H86" s="3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25" customHeight="1" x14ac:dyDescent="0.25">
      <c r="A87" s="333"/>
      <c r="B87" s="333"/>
      <c r="C87" s="333"/>
      <c r="D87" s="334"/>
      <c r="E87" s="333"/>
      <c r="F87" s="334"/>
      <c r="G87" s="333"/>
      <c r="H87" s="3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25" customHeight="1" x14ac:dyDescent="0.25">
      <c r="A88" s="333"/>
      <c r="B88" s="333"/>
      <c r="C88" s="333"/>
      <c r="D88" s="334"/>
      <c r="E88" s="333"/>
      <c r="F88" s="334"/>
      <c r="G88" s="333"/>
      <c r="H88" s="3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25" customHeight="1" x14ac:dyDescent="0.25">
      <c r="A89" s="333"/>
      <c r="B89" s="333"/>
      <c r="C89" s="333"/>
      <c r="D89" s="334"/>
      <c r="E89" s="333"/>
      <c r="F89" s="334"/>
      <c r="G89" s="333"/>
      <c r="H89" s="3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.25" customHeight="1" x14ac:dyDescent="0.25">
      <c r="A90" s="333"/>
      <c r="B90" s="333"/>
      <c r="C90" s="333"/>
      <c r="D90" s="334"/>
      <c r="E90" s="333"/>
      <c r="F90" s="334"/>
      <c r="G90" s="333"/>
      <c r="H90" s="3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25" customHeight="1" x14ac:dyDescent="0.25">
      <c r="A91" s="333"/>
      <c r="B91" s="333"/>
      <c r="C91" s="333"/>
      <c r="D91" s="334"/>
      <c r="E91" s="333"/>
      <c r="F91" s="334"/>
      <c r="G91" s="333"/>
      <c r="H91" s="3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25" customHeight="1" x14ac:dyDescent="0.25">
      <c r="A92" s="333"/>
      <c r="B92" s="333"/>
      <c r="C92" s="333"/>
      <c r="D92" s="334"/>
      <c r="E92" s="333"/>
      <c r="F92" s="334"/>
      <c r="G92" s="333"/>
      <c r="H92" s="3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25" customHeight="1" x14ac:dyDescent="0.25">
      <c r="A93" s="333"/>
      <c r="B93" s="333"/>
      <c r="C93" s="333"/>
      <c r="D93" s="334"/>
      <c r="E93" s="333"/>
      <c r="F93" s="334"/>
      <c r="G93" s="333"/>
      <c r="H93" s="3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.25" customHeight="1" x14ac:dyDescent="0.25">
      <c r="A94" s="333"/>
      <c r="B94" s="333"/>
      <c r="C94" s="333"/>
      <c r="D94" s="334"/>
      <c r="E94" s="333"/>
      <c r="F94" s="334"/>
      <c r="G94" s="333"/>
      <c r="H94" s="3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25" customHeight="1" x14ac:dyDescent="0.25">
      <c r="A95" s="333"/>
      <c r="B95" s="333"/>
      <c r="C95" s="333"/>
      <c r="D95" s="334"/>
      <c r="E95" s="333"/>
      <c r="F95" s="334"/>
      <c r="G95" s="333"/>
      <c r="H95" s="3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4.25" customHeight="1" x14ac:dyDescent="0.25">
      <c r="A96" s="333"/>
      <c r="B96" s="333"/>
      <c r="C96" s="333"/>
      <c r="D96" s="334"/>
      <c r="E96" s="333"/>
      <c r="F96" s="334"/>
      <c r="G96" s="333"/>
      <c r="H96" s="3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25" customHeight="1" x14ac:dyDescent="0.25">
      <c r="A97" s="333"/>
      <c r="B97" s="333"/>
      <c r="C97" s="333"/>
      <c r="D97" s="334"/>
      <c r="E97" s="333"/>
      <c r="F97" s="334"/>
      <c r="G97" s="333"/>
      <c r="H97" s="3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4.25" customHeight="1" x14ac:dyDescent="0.25">
      <c r="A98" s="333"/>
      <c r="B98" s="333"/>
      <c r="C98" s="333"/>
      <c r="D98" s="334"/>
      <c r="E98" s="333"/>
      <c r="F98" s="334"/>
      <c r="G98" s="333"/>
      <c r="H98" s="3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25" customHeight="1" x14ac:dyDescent="0.25">
      <c r="A99" s="333"/>
      <c r="B99" s="333"/>
      <c r="C99" s="333"/>
      <c r="D99" s="334"/>
      <c r="E99" s="333"/>
      <c r="F99" s="334"/>
      <c r="G99" s="333"/>
      <c r="H99" s="3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4.25" customHeight="1" x14ac:dyDescent="0.25">
      <c r="A100" s="333"/>
      <c r="B100" s="333"/>
      <c r="C100" s="333"/>
      <c r="D100" s="334"/>
      <c r="E100" s="333"/>
      <c r="F100" s="334"/>
      <c r="G100" s="333"/>
      <c r="H100" s="3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4.25" customHeight="1" x14ac:dyDescent="0.25">
      <c r="A101" s="333"/>
      <c r="B101" s="333"/>
      <c r="C101" s="333"/>
      <c r="D101" s="334"/>
      <c r="E101" s="333"/>
      <c r="F101" s="334"/>
      <c r="G101" s="333"/>
      <c r="H101" s="3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29.25" customHeight="1" x14ac:dyDescent="0.25">
      <c r="A102" s="333"/>
      <c r="B102" s="333"/>
      <c r="C102" s="333"/>
      <c r="D102" s="334"/>
      <c r="E102" s="333"/>
      <c r="F102" s="334"/>
      <c r="G102" s="333"/>
      <c r="H102" s="3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.25" customHeight="1" x14ac:dyDescent="0.25">
      <c r="A103" s="333"/>
      <c r="B103" s="333"/>
      <c r="C103" s="333"/>
      <c r="D103" s="334"/>
      <c r="E103" s="333"/>
      <c r="F103" s="334"/>
      <c r="G103" s="333"/>
      <c r="H103" s="3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4.25" customHeight="1" x14ac:dyDescent="0.25">
      <c r="A104" s="333"/>
      <c r="B104" s="333"/>
      <c r="C104" s="333"/>
      <c r="D104" s="334"/>
      <c r="E104" s="333"/>
      <c r="F104" s="334"/>
      <c r="G104" s="333"/>
      <c r="H104" s="3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4.25" customHeight="1" x14ac:dyDescent="0.25">
      <c r="A105" s="333"/>
      <c r="B105" s="333"/>
      <c r="C105" s="333"/>
      <c r="D105" s="334"/>
      <c r="E105" s="333"/>
      <c r="F105" s="334"/>
      <c r="G105" s="333"/>
      <c r="H105" s="3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4.25" customHeight="1" x14ac:dyDescent="0.25">
      <c r="A106" s="333"/>
      <c r="B106" s="333"/>
      <c r="C106" s="333"/>
      <c r="D106" s="334"/>
      <c r="E106" s="333"/>
      <c r="F106" s="334"/>
      <c r="G106" s="333"/>
      <c r="H106" s="3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4.25" customHeight="1" x14ac:dyDescent="0.25">
      <c r="A107" s="333"/>
      <c r="B107" s="333"/>
      <c r="C107" s="333"/>
      <c r="D107" s="334"/>
      <c r="E107" s="333"/>
      <c r="F107" s="334"/>
      <c r="G107" s="333"/>
      <c r="H107" s="3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4.25" customHeight="1" x14ac:dyDescent="0.25">
      <c r="A108" s="333"/>
      <c r="B108" s="333"/>
      <c r="C108" s="333"/>
      <c r="D108" s="334"/>
      <c r="E108" s="333"/>
      <c r="F108" s="334"/>
      <c r="G108" s="333"/>
      <c r="H108" s="3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4.25" customHeight="1" x14ac:dyDescent="0.25">
      <c r="A109" s="333"/>
      <c r="B109" s="333"/>
      <c r="C109" s="333"/>
      <c r="D109" s="334"/>
      <c r="E109" s="333"/>
      <c r="F109" s="334"/>
      <c r="G109" s="333"/>
      <c r="H109" s="3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4.25" customHeight="1" x14ac:dyDescent="0.25">
      <c r="A110" s="333"/>
      <c r="B110" s="333"/>
      <c r="C110" s="333"/>
      <c r="D110" s="334"/>
      <c r="E110" s="333"/>
      <c r="F110" s="334"/>
      <c r="G110" s="333"/>
      <c r="H110" s="3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4.25" customHeight="1" x14ac:dyDescent="0.25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25" customHeight="1" x14ac:dyDescent="0.25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25" customHeight="1" x14ac:dyDescent="0.25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4.25" customHeight="1" x14ac:dyDescent="0.25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25" customHeight="1" x14ac:dyDescent="0.25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4.25" customHeight="1" x14ac:dyDescent="0.25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4.25" customHeight="1" x14ac:dyDescent="0.25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4.25" customHeight="1" x14ac:dyDescent="0.25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4.25" customHeight="1" x14ac:dyDescent="0.25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4.25" customHeight="1" x14ac:dyDescent="0.25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4.25" customHeight="1" x14ac:dyDescent="0.25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4.25" customHeight="1" x14ac:dyDescent="0.25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4.25" customHeight="1" x14ac:dyDescent="0.25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4.25" customHeight="1" x14ac:dyDescent="0.25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4.25" customHeight="1" x14ac:dyDescent="0.25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4.25" customHeight="1" x14ac:dyDescent="0.25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4.25" customHeight="1" x14ac:dyDescent="0.25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4.25" customHeight="1" x14ac:dyDescent="0.25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4.25" customHeight="1" x14ac:dyDescent="0.25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4.25" customHeight="1" x14ac:dyDescent="0.25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4.25" customHeight="1" x14ac:dyDescent="0.25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4.25" customHeight="1" x14ac:dyDescent="0.25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4.25" customHeight="1" x14ac:dyDescent="0.25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4.25" customHeight="1" x14ac:dyDescent="0.25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4.25" customHeight="1" x14ac:dyDescent="0.25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4.25" customHeight="1" x14ac:dyDescent="0.25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4.25" customHeight="1" x14ac:dyDescent="0.25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4.25" customHeight="1" x14ac:dyDescent="0.25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4.25" customHeight="1" x14ac:dyDescent="0.25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4.25" customHeight="1" x14ac:dyDescent="0.25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4.25" customHeight="1" x14ac:dyDescent="0.25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4.25" customHeight="1" x14ac:dyDescent="0.25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4.25" customHeight="1" x14ac:dyDescent="0.25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4.25" customHeight="1" x14ac:dyDescent="0.25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4.25" customHeight="1" x14ac:dyDescent="0.25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4.25" customHeight="1" x14ac:dyDescent="0.25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4.25" customHeight="1" x14ac:dyDescent="0.25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4.25" customHeight="1" x14ac:dyDescent="0.25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4.25" customHeight="1" x14ac:dyDescent="0.25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4.25" customHeight="1" x14ac:dyDescent="0.25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4.25" customHeight="1" x14ac:dyDescent="0.25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4.25" customHeight="1" x14ac:dyDescent="0.25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4.25" customHeight="1" x14ac:dyDescent="0.25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4.25" customHeight="1" x14ac:dyDescent="0.25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4.25" customHeight="1" x14ac:dyDescent="0.25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4.25" customHeight="1" x14ac:dyDescent="0.25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4.25" customHeight="1" x14ac:dyDescent="0.25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4.25" customHeight="1" x14ac:dyDescent="0.25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4.25" customHeight="1" x14ac:dyDescent="0.25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4.25" customHeight="1" x14ac:dyDescent="0.25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4.25" customHeight="1" x14ac:dyDescent="0.25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4.25" customHeight="1" x14ac:dyDescent="0.25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4.25" customHeight="1" x14ac:dyDescent="0.25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4.25" customHeight="1" x14ac:dyDescent="0.25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4.25" customHeight="1" x14ac:dyDescent="0.25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4.25" customHeight="1" x14ac:dyDescent="0.25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4.25" customHeight="1" x14ac:dyDescent="0.25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4.25" customHeight="1" x14ac:dyDescent="0.25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4.25" customHeight="1" x14ac:dyDescent="0.25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4.25" customHeight="1" x14ac:dyDescent="0.25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4.25" customHeight="1" x14ac:dyDescent="0.25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4.25" customHeight="1" x14ac:dyDescent="0.25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4.25" customHeight="1" x14ac:dyDescent="0.25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4.25" customHeight="1" x14ac:dyDescent="0.25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4.25" customHeight="1" x14ac:dyDescent="0.25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4.25" customHeight="1" x14ac:dyDescent="0.25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4.25" customHeight="1" x14ac:dyDescent="0.25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4.25" customHeight="1" x14ac:dyDescent="0.25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4.25" customHeight="1" x14ac:dyDescent="0.25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4.25" customHeight="1" x14ac:dyDescent="0.25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4.25" customHeight="1" x14ac:dyDescent="0.25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4.25" customHeight="1" x14ac:dyDescent="0.25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4.25" customHeight="1" x14ac:dyDescent="0.25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4.25" customHeight="1" x14ac:dyDescent="0.25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4.25" customHeight="1" x14ac:dyDescent="0.25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4.25" customHeight="1" x14ac:dyDescent="0.25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4.25" customHeight="1" x14ac:dyDescent="0.25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4.25" customHeight="1" x14ac:dyDescent="0.25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4.25" customHeight="1" x14ac:dyDescent="0.25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4.25" customHeight="1" x14ac:dyDescent="0.25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4.25" customHeight="1" x14ac:dyDescent="0.25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4.25" customHeight="1" x14ac:dyDescent="0.25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4.25" customHeight="1" x14ac:dyDescent="0.25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4.25" customHeight="1" x14ac:dyDescent="0.25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4.25" customHeight="1" x14ac:dyDescent="0.25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4.25" customHeight="1" x14ac:dyDescent="0.25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4.25" customHeight="1" x14ac:dyDescent="0.25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4.25" customHeight="1" x14ac:dyDescent="0.25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4.25" customHeight="1" x14ac:dyDescent="0.25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4.25" customHeight="1" x14ac:dyDescent="0.25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4.25" customHeight="1" x14ac:dyDescent="0.25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4.25" customHeight="1" x14ac:dyDescent="0.25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4.25" customHeight="1" x14ac:dyDescent="0.25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4.25" customHeight="1" x14ac:dyDescent="0.25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4.25" customHeight="1" x14ac:dyDescent="0.25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4.25" customHeight="1" x14ac:dyDescent="0.25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4.25" customHeight="1" x14ac:dyDescent="0.25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4.25" customHeight="1" x14ac:dyDescent="0.25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4.25" customHeight="1" x14ac:dyDescent="0.25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4.25" customHeight="1" x14ac:dyDescent="0.25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4.25" customHeight="1" x14ac:dyDescent="0.25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4.25" customHeight="1" x14ac:dyDescent="0.25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4.25" customHeight="1" x14ac:dyDescent="0.25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4.25" customHeight="1" x14ac:dyDescent="0.25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4.25" customHeight="1" x14ac:dyDescent="0.25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4.25" customHeight="1" x14ac:dyDescent="0.25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4.25" customHeight="1" x14ac:dyDescent="0.25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4.25" customHeight="1" x14ac:dyDescent="0.25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4.25" customHeight="1" x14ac:dyDescent="0.25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4.25" customHeight="1" x14ac:dyDescent="0.25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4.25" customHeight="1" x14ac:dyDescent="0.25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4.25" customHeight="1" x14ac:dyDescent="0.25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4.25" customHeight="1" x14ac:dyDescent="0.25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4.25" customHeight="1" x14ac:dyDescent="0.25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4.25" customHeight="1" x14ac:dyDescent="0.25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4.25" customHeight="1" x14ac:dyDescent="0.25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4.25" customHeight="1" x14ac:dyDescent="0.25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4.25" customHeight="1" x14ac:dyDescent="0.25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4.25" customHeight="1" x14ac:dyDescent="0.25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4.25" customHeight="1" x14ac:dyDescent="0.25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4.25" customHeight="1" x14ac:dyDescent="0.25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4.25" customHeight="1" x14ac:dyDescent="0.25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4.25" customHeight="1" x14ac:dyDescent="0.25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4.25" customHeight="1" x14ac:dyDescent="0.25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4.25" customHeight="1" x14ac:dyDescent="0.25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4.25" customHeight="1" x14ac:dyDescent="0.25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4.25" customHeight="1" x14ac:dyDescent="0.25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4.25" customHeight="1" x14ac:dyDescent="0.25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4.25" customHeight="1" x14ac:dyDescent="0.25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4.25" customHeight="1" x14ac:dyDescent="0.25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4.25" customHeight="1" x14ac:dyDescent="0.25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4.25" customHeight="1" x14ac:dyDescent="0.25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4.25" customHeight="1" x14ac:dyDescent="0.25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4.25" customHeight="1" x14ac:dyDescent="0.25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4.25" customHeight="1" x14ac:dyDescent="0.25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4.25" customHeight="1" x14ac:dyDescent="0.25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4.25" customHeight="1" x14ac:dyDescent="0.25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4.25" customHeight="1" x14ac:dyDescent="0.25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4.25" customHeight="1" x14ac:dyDescent="0.25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4.25" customHeight="1" x14ac:dyDescent="0.25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4.25" customHeight="1" x14ac:dyDescent="0.25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4.25" customHeight="1" x14ac:dyDescent="0.25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4.25" customHeight="1" x14ac:dyDescent="0.25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4.25" customHeight="1" x14ac:dyDescent="0.25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4.25" customHeight="1" x14ac:dyDescent="0.25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4.25" customHeight="1" x14ac:dyDescent="0.25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4.25" customHeight="1" x14ac:dyDescent="0.25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4.25" customHeight="1" x14ac:dyDescent="0.25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4.25" customHeight="1" x14ac:dyDescent="0.25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4.25" customHeight="1" x14ac:dyDescent="0.25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4.25" customHeight="1" x14ac:dyDescent="0.25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4.25" customHeight="1" x14ac:dyDescent="0.25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4.25" customHeight="1" x14ac:dyDescent="0.25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4.25" customHeight="1" x14ac:dyDescent="0.25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4.25" customHeight="1" x14ac:dyDescent="0.25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4.25" customHeight="1" x14ac:dyDescent="0.25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4.25" customHeight="1" x14ac:dyDescent="0.25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4.25" customHeight="1" x14ac:dyDescent="0.25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4.25" customHeight="1" x14ac:dyDescent="0.25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4.25" customHeight="1" x14ac:dyDescent="0.25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4.25" customHeight="1" x14ac:dyDescent="0.25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4.25" customHeight="1" x14ac:dyDescent="0.25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4.25" customHeight="1" x14ac:dyDescent="0.25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4.25" customHeight="1" x14ac:dyDescent="0.25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4.25" customHeight="1" x14ac:dyDescent="0.25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4.25" customHeight="1" x14ac:dyDescent="0.25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4.25" customHeight="1" x14ac:dyDescent="0.25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4.25" customHeight="1" x14ac:dyDescent="0.25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4.25" customHeight="1" x14ac:dyDescent="0.25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4.25" customHeight="1" x14ac:dyDescent="0.25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4.25" customHeight="1" x14ac:dyDescent="0.25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4.25" customHeight="1" x14ac:dyDescent="0.25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4.25" customHeight="1" x14ac:dyDescent="0.25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4.25" customHeight="1" x14ac:dyDescent="0.25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4.25" customHeight="1" x14ac:dyDescent="0.25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4.25" customHeight="1" x14ac:dyDescent="0.25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4.25" customHeight="1" x14ac:dyDescent="0.25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4.25" customHeight="1" x14ac:dyDescent="0.25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4.25" customHeight="1" x14ac:dyDescent="0.25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4.25" customHeight="1" x14ac:dyDescent="0.25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4.25" customHeight="1" x14ac:dyDescent="0.25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4.25" customHeight="1" x14ac:dyDescent="0.25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4.25" customHeight="1" x14ac:dyDescent="0.25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4.25" customHeight="1" x14ac:dyDescent="0.25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4.25" customHeight="1" x14ac:dyDescent="0.25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4.25" customHeight="1" x14ac:dyDescent="0.25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4.25" customHeight="1" x14ac:dyDescent="0.25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4.25" customHeight="1" x14ac:dyDescent="0.25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4.25" customHeight="1" x14ac:dyDescent="0.25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4.25" customHeight="1" x14ac:dyDescent="0.25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4.25" customHeight="1" x14ac:dyDescent="0.25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4.25" customHeight="1" x14ac:dyDescent="0.25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4.25" customHeight="1" x14ac:dyDescent="0.25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4.25" customHeight="1" x14ac:dyDescent="0.25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4.25" customHeight="1" x14ac:dyDescent="0.25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4.25" customHeight="1" x14ac:dyDescent="0.25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4.25" customHeight="1" x14ac:dyDescent="0.25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4.25" customHeight="1" x14ac:dyDescent="0.25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4.25" customHeight="1" x14ac:dyDescent="0.25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4.25" customHeight="1" x14ac:dyDescent="0.25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4.25" customHeight="1" x14ac:dyDescent="0.25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4.25" customHeight="1" x14ac:dyDescent="0.25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4.25" customHeight="1" x14ac:dyDescent="0.25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4.25" customHeight="1" x14ac:dyDescent="0.25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4.25" customHeight="1" x14ac:dyDescent="0.25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4.25" customHeight="1" x14ac:dyDescent="0.25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4.25" customHeight="1" x14ac:dyDescent="0.25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4.25" customHeight="1" x14ac:dyDescent="0.25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4.25" customHeight="1" x14ac:dyDescent="0.25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4.25" customHeight="1" x14ac:dyDescent="0.25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4.25" customHeight="1" x14ac:dyDescent="0.25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4.25" customHeight="1" x14ac:dyDescent="0.25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4.25" customHeight="1" x14ac:dyDescent="0.25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4.25" customHeight="1" x14ac:dyDescent="0.25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4.25" customHeight="1" x14ac:dyDescent="0.25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4.25" customHeight="1" x14ac:dyDescent="0.25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4.25" customHeight="1" x14ac:dyDescent="0.25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4.25" customHeight="1" x14ac:dyDescent="0.25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4.25" customHeight="1" x14ac:dyDescent="0.25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4.25" customHeight="1" x14ac:dyDescent="0.25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4.25" customHeight="1" x14ac:dyDescent="0.25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4.25" customHeight="1" x14ac:dyDescent="0.25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4.25" customHeight="1" x14ac:dyDescent="0.25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4.25" customHeight="1" x14ac:dyDescent="0.25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4.25" customHeight="1" x14ac:dyDescent="0.25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4.25" customHeight="1" x14ac:dyDescent="0.25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4.25" customHeight="1" x14ac:dyDescent="0.25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4.25" customHeight="1" x14ac:dyDescent="0.25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4.25" customHeight="1" x14ac:dyDescent="0.25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4.25" customHeight="1" x14ac:dyDescent="0.25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4.25" customHeight="1" x14ac:dyDescent="0.25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4.25" customHeight="1" x14ac:dyDescent="0.25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4.25" customHeight="1" x14ac:dyDescent="0.25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4.25" customHeight="1" x14ac:dyDescent="0.25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4.25" customHeight="1" x14ac:dyDescent="0.25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4.25" customHeight="1" x14ac:dyDescent="0.25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4.25" customHeight="1" x14ac:dyDescent="0.25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4.25" customHeight="1" x14ac:dyDescent="0.25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4.25" customHeight="1" x14ac:dyDescent="0.25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4.25" customHeight="1" x14ac:dyDescent="0.25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4.25" customHeight="1" x14ac:dyDescent="0.25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4.25" customHeight="1" x14ac:dyDescent="0.25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4.25" customHeight="1" x14ac:dyDescent="0.25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4.25" customHeight="1" x14ac:dyDescent="0.25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4.25" customHeight="1" x14ac:dyDescent="0.25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4.25" customHeight="1" x14ac:dyDescent="0.25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4.25" customHeight="1" x14ac:dyDescent="0.25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4.25" customHeight="1" x14ac:dyDescent="0.25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4.25" customHeight="1" x14ac:dyDescent="0.25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4.25" customHeight="1" x14ac:dyDescent="0.25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4.25" customHeight="1" x14ac:dyDescent="0.25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4.25" customHeight="1" x14ac:dyDescent="0.25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4.25" customHeight="1" x14ac:dyDescent="0.25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4.25" customHeight="1" x14ac:dyDescent="0.25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4.25" customHeight="1" x14ac:dyDescent="0.25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4.25" customHeight="1" x14ac:dyDescent="0.25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4.25" customHeight="1" x14ac:dyDescent="0.25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4.25" customHeight="1" x14ac:dyDescent="0.25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4.25" customHeight="1" x14ac:dyDescent="0.25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4.25" customHeight="1" x14ac:dyDescent="0.25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4.25" customHeight="1" x14ac:dyDescent="0.25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4.25" customHeight="1" x14ac:dyDescent="0.25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4.25" customHeight="1" x14ac:dyDescent="0.25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4.25" customHeight="1" x14ac:dyDescent="0.25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4.25" customHeight="1" x14ac:dyDescent="0.25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4.25" customHeight="1" x14ac:dyDescent="0.25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4.25" customHeight="1" x14ac:dyDescent="0.25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4.25" customHeight="1" x14ac:dyDescent="0.25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4.25" customHeight="1" x14ac:dyDescent="0.25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4.25" customHeight="1" x14ac:dyDescent="0.25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4.25" customHeight="1" x14ac:dyDescent="0.25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4.25" customHeight="1" x14ac:dyDescent="0.25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4.25" customHeight="1" x14ac:dyDescent="0.25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4.25" customHeight="1" x14ac:dyDescent="0.25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4.25" customHeight="1" x14ac:dyDescent="0.25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4.25" customHeight="1" x14ac:dyDescent="0.25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4.25" customHeight="1" x14ac:dyDescent="0.25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4.25" customHeight="1" x14ac:dyDescent="0.25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4.25" customHeight="1" x14ac:dyDescent="0.25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4.25" customHeight="1" x14ac:dyDescent="0.25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4.25" customHeight="1" x14ac:dyDescent="0.25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4.25" customHeight="1" x14ac:dyDescent="0.25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4.25" customHeight="1" x14ac:dyDescent="0.25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4.25" customHeight="1" x14ac:dyDescent="0.25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4.25" customHeight="1" x14ac:dyDescent="0.25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4.25" customHeight="1" x14ac:dyDescent="0.25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4.25" customHeight="1" x14ac:dyDescent="0.25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4.25" customHeight="1" x14ac:dyDescent="0.25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4.25" customHeight="1" x14ac:dyDescent="0.25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4.25" customHeight="1" x14ac:dyDescent="0.25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4.25" customHeight="1" x14ac:dyDescent="0.25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4.25" customHeight="1" x14ac:dyDescent="0.25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4.25" customHeight="1" x14ac:dyDescent="0.25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4.25" customHeight="1" x14ac:dyDescent="0.25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4.25" customHeight="1" x14ac:dyDescent="0.25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4.25" customHeight="1" x14ac:dyDescent="0.25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4.25" customHeight="1" x14ac:dyDescent="0.25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4.25" customHeight="1" x14ac:dyDescent="0.25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4.25" customHeight="1" x14ac:dyDescent="0.25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4.25" customHeight="1" x14ac:dyDescent="0.25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4.25" customHeight="1" x14ac:dyDescent="0.25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4.25" customHeight="1" x14ac:dyDescent="0.25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4.25" customHeight="1" x14ac:dyDescent="0.25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4.25" customHeight="1" x14ac:dyDescent="0.25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4.25" customHeight="1" x14ac:dyDescent="0.25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4.25" customHeight="1" x14ac:dyDescent="0.25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4.25" customHeight="1" x14ac:dyDescent="0.25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4.25" customHeight="1" x14ac:dyDescent="0.25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4.25" customHeight="1" x14ac:dyDescent="0.25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4.25" customHeight="1" x14ac:dyDescent="0.25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4.25" customHeight="1" x14ac:dyDescent="0.25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4.25" customHeight="1" x14ac:dyDescent="0.25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4.25" customHeight="1" x14ac:dyDescent="0.25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4.25" customHeight="1" x14ac:dyDescent="0.25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4.25" customHeight="1" x14ac:dyDescent="0.25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4.25" customHeight="1" x14ac:dyDescent="0.25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4.25" customHeight="1" x14ac:dyDescent="0.25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4.25" customHeight="1" x14ac:dyDescent="0.25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4.25" customHeight="1" x14ac:dyDescent="0.25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4.25" customHeight="1" x14ac:dyDescent="0.25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4.25" customHeight="1" x14ac:dyDescent="0.25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4.25" customHeight="1" x14ac:dyDescent="0.25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4.25" customHeight="1" x14ac:dyDescent="0.25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4.25" customHeight="1" x14ac:dyDescent="0.25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4.25" customHeight="1" x14ac:dyDescent="0.25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4.25" customHeight="1" x14ac:dyDescent="0.25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4.25" customHeight="1" x14ac:dyDescent="0.25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4.25" customHeight="1" x14ac:dyDescent="0.25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4.25" customHeight="1" x14ac:dyDescent="0.25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4.25" customHeight="1" x14ac:dyDescent="0.25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4.25" customHeight="1" x14ac:dyDescent="0.25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4.25" customHeight="1" x14ac:dyDescent="0.25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4.25" customHeight="1" x14ac:dyDescent="0.25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4.25" customHeight="1" x14ac:dyDescent="0.25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4.25" customHeight="1" x14ac:dyDescent="0.25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4.25" customHeight="1" x14ac:dyDescent="0.25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4.25" customHeight="1" x14ac:dyDescent="0.25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4.25" customHeight="1" x14ac:dyDescent="0.25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4.25" customHeight="1" x14ac:dyDescent="0.25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4.25" customHeight="1" x14ac:dyDescent="0.25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4.25" customHeight="1" x14ac:dyDescent="0.25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4.25" customHeight="1" x14ac:dyDescent="0.25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4.25" customHeight="1" x14ac:dyDescent="0.25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4.25" customHeight="1" x14ac:dyDescent="0.25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4.25" customHeight="1" x14ac:dyDescent="0.25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4.25" customHeight="1" x14ac:dyDescent="0.25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4.25" customHeight="1" x14ac:dyDescent="0.25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4.25" customHeight="1" x14ac:dyDescent="0.25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4.25" customHeight="1" x14ac:dyDescent="0.25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4.25" customHeight="1" x14ac:dyDescent="0.25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4.25" customHeight="1" x14ac:dyDescent="0.25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4.25" customHeight="1" x14ac:dyDescent="0.25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4.25" customHeight="1" x14ac:dyDescent="0.25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4.25" customHeight="1" x14ac:dyDescent="0.25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4.25" customHeight="1" x14ac:dyDescent="0.25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4.25" customHeight="1" x14ac:dyDescent="0.25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4.25" customHeight="1" x14ac:dyDescent="0.25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4.25" customHeight="1" x14ac:dyDescent="0.25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4.25" customHeight="1" x14ac:dyDescent="0.25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4.25" customHeight="1" x14ac:dyDescent="0.25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4.25" customHeight="1" x14ac:dyDescent="0.25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4.25" customHeight="1" x14ac:dyDescent="0.25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4.25" customHeight="1" x14ac:dyDescent="0.25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4.25" customHeight="1" x14ac:dyDescent="0.25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4.25" customHeight="1" x14ac:dyDescent="0.25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4.25" customHeight="1" x14ac:dyDescent="0.25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4.25" customHeight="1" x14ac:dyDescent="0.25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4.25" customHeight="1" x14ac:dyDescent="0.25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4.25" customHeight="1" x14ac:dyDescent="0.25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4.25" customHeight="1" x14ac:dyDescent="0.25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4.25" customHeight="1" x14ac:dyDescent="0.25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4.25" customHeight="1" x14ac:dyDescent="0.25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4.25" customHeight="1" x14ac:dyDescent="0.25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4.25" customHeight="1" x14ac:dyDescent="0.25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4.25" customHeight="1" x14ac:dyDescent="0.25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4.25" customHeight="1" x14ac:dyDescent="0.25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4.25" customHeight="1" x14ac:dyDescent="0.25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4.25" customHeight="1" x14ac:dyDescent="0.25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4.25" customHeight="1" x14ac:dyDescent="0.25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4.25" customHeight="1" x14ac:dyDescent="0.25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4.25" customHeight="1" x14ac:dyDescent="0.25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4.25" customHeight="1" x14ac:dyDescent="0.25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4.25" customHeight="1" x14ac:dyDescent="0.25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4.25" customHeight="1" x14ac:dyDescent="0.25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4.25" customHeight="1" x14ac:dyDescent="0.25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4.25" customHeight="1" x14ac:dyDescent="0.25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4.25" customHeight="1" x14ac:dyDescent="0.25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4.25" customHeight="1" x14ac:dyDescent="0.25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4.25" customHeight="1" x14ac:dyDescent="0.25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4.25" customHeight="1" x14ac:dyDescent="0.25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4.25" customHeight="1" x14ac:dyDescent="0.25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4.25" customHeight="1" x14ac:dyDescent="0.25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4.25" customHeight="1" x14ac:dyDescent="0.25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4.25" customHeight="1" x14ac:dyDescent="0.25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4.25" customHeight="1" x14ac:dyDescent="0.25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4.25" customHeight="1" x14ac:dyDescent="0.25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4.25" customHeight="1" x14ac:dyDescent="0.25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4.25" customHeight="1" x14ac:dyDescent="0.25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4.25" customHeight="1" x14ac:dyDescent="0.25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4.25" customHeight="1" x14ac:dyDescent="0.25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4.25" customHeight="1" x14ac:dyDescent="0.25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4.25" customHeight="1" x14ac:dyDescent="0.25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4.25" customHeight="1" x14ac:dyDescent="0.25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4.25" customHeight="1" x14ac:dyDescent="0.25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4.25" customHeight="1" x14ac:dyDescent="0.25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4.25" customHeight="1" x14ac:dyDescent="0.25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4.25" customHeight="1" x14ac:dyDescent="0.25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4.25" customHeight="1" x14ac:dyDescent="0.25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4.25" customHeight="1" x14ac:dyDescent="0.25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4.25" customHeight="1" x14ac:dyDescent="0.25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4.25" customHeight="1" x14ac:dyDescent="0.25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4.25" customHeight="1" x14ac:dyDescent="0.25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4.25" customHeight="1" x14ac:dyDescent="0.25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4.25" customHeight="1" x14ac:dyDescent="0.25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4.25" customHeight="1" x14ac:dyDescent="0.25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4.25" customHeight="1" x14ac:dyDescent="0.25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4.25" customHeight="1" x14ac:dyDescent="0.25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4.25" customHeight="1" x14ac:dyDescent="0.25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4.25" customHeight="1" x14ac:dyDescent="0.25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4.25" customHeight="1" x14ac:dyDescent="0.25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4.25" customHeight="1" x14ac:dyDescent="0.25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4.25" customHeight="1" x14ac:dyDescent="0.25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4.25" customHeight="1" x14ac:dyDescent="0.25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4.25" customHeight="1" x14ac:dyDescent="0.25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4.25" customHeight="1" x14ac:dyDescent="0.25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4.25" customHeight="1" x14ac:dyDescent="0.25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4.25" customHeight="1" x14ac:dyDescent="0.25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4.25" customHeight="1" x14ac:dyDescent="0.25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4.25" customHeight="1" x14ac:dyDescent="0.25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4.25" customHeight="1" x14ac:dyDescent="0.25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4.25" customHeight="1" x14ac:dyDescent="0.25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4.25" customHeight="1" x14ac:dyDescent="0.25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4.25" customHeight="1" x14ac:dyDescent="0.25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4.25" customHeight="1" x14ac:dyDescent="0.25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4.25" customHeight="1" x14ac:dyDescent="0.25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4.25" customHeight="1" x14ac:dyDescent="0.25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4.25" customHeight="1" x14ac:dyDescent="0.25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4.25" customHeight="1" x14ac:dyDescent="0.25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4.25" customHeight="1" x14ac:dyDescent="0.25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4.25" customHeight="1" x14ac:dyDescent="0.25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4.25" customHeight="1" x14ac:dyDescent="0.25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4.25" customHeight="1" x14ac:dyDescent="0.25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4.25" customHeight="1" x14ac:dyDescent="0.25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4.25" customHeight="1" x14ac:dyDescent="0.25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4.25" customHeight="1" x14ac:dyDescent="0.25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4.25" customHeight="1" x14ac:dyDescent="0.25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4.25" customHeight="1" x14ac:dyDescent="0.25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4.25" customHeight="1" x14ac:dyDescent="0.25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4.25" customHeight="1" x14ac:dyDescent="0.25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4.25" customHeight="1" x14ac:dyDescent="0.25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4.25" customHeight="1" x14ac:dyDescent="0.25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4.25" customHeight="1" x14ac:dyDescent="0.25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4.25" customHeight="1" x14ac:dyDescent="0.25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4.25" customHeight="1" x14ac:dyDescent="0.25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4.25" customHeight="1" x14ac:dyDescent="0.25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4.25" customHeight="1" x14ac:dyDescent="0.25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4.25" customHeight="1" x14ac:dyDescent="0.25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4.25" customHeight="1" x14ac:dyDescent="0.25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4.25" customHeight="1" x14ac:dyDescent="0.25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4.25" customHeight="1" x14ac:dyDescent="0.25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4.25" customHeight="1" x14ac:dyDescent="0.25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4.25" customHeight="1" x14ac:dyDescent="0.25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4.25" customHeight="1" x14ac:dyDescent="0.25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4.25" customHeight="1" x14ac:dyDescent="0.25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4.25" customHeight="1" x14ac:dyDescent="0.25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4.25" customHeight="1" x14ac:dyDescent="0.25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4.25" customHeight="1" x14ac:dyDescent="0.25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4.25" customHeight="1" x14ac:dyDescent="0.25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4.25" customHeight="1" x14ac:dyDescent="0.25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4.25" customHeight="1" x14ac:dyDescent="0.25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4.25" customHeight="1" x14ac:dyDescent="0.25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4.25" customHeight="1" x14ac:dyDescent="0.25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4.25" customHeight="1" x14ac:dyDescent="0.25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4.25" customHeight="1" x14ac:dyDescent="0.25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4.25" customHeight="1" x14ac:dyDescent="0.25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4.25" customHeight="1" x14ac:dyDescent="0.25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4.25" customHeight="1" x14ac:dyDescent="0.25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4.25" customHeight="1" x14ac:dyDescent="0.25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4.25" customHeight="1" x14ac:dyDescent="0.25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4.25" customHeight="1" x14ac:dyDescent="0.25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4.25" customHeight="1" x14ac:dyDescent="0.25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4.25" customHeight="1" x14ac:dyDescent="0.25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4.25" customHeight="1" x14ac:dyDescent="0.25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4.25" customHeight="1" x14ac:dyDescent="0.25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4.25" customHeight="1" x14ac:dyDescent="0.25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4.25" customHeight="1" x14ac:dyDescent="0.25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4.25" customHeight="1" x14ac:dyDescent="0.25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4.25" customHeight="1" x14ac:dyDescent="0.25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4.25" customHeight="1" x14ac:dyDescent="0.25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4.25" customHeight="1" x14ac:dyDescent="0.25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4.25" customHeight="1" x14ac:dyDescent="0.25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4.25" customHeight="1" x14ac:dyDescent="0.25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4.25" customHeight="1" x14ac:dyDescent="0.25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4.25" customHeight="1" x14ac:dyDescent="0.25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4.25" customHeight="1" x14ac:dyDescent="0.25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4.25" customHeight="1" x14ac:dyDescent="0.25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4.25" customHeight="1" x14ac:dyDescent="0.25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4.25" customHeight="1" x14ac:dyDescent="0.25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4.25" customHeight="1" x14ac:dyDescent="0.25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4.25" customHeight="1" x14ac:dyDescent="0.25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4.25" customHeight="1" x14ac:dyDescent="0.25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4.25" customHeight="1" x14ac:dyDescent="0.25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4.25" customHeight="1" x14ac:dyDescent="0.25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4.25" customHeight="1" x14ac:dyDescent="0.25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4.25" customHeight="1" x14ac:dyDescent="0.25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4.25" customHeight="1" x14ac:dyDescent="0.25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4.25" customHeight="1" x14ac:dyDescent="0.25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4.25" customHeight="1" x14ac:dyDescent="0.25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4.25" customHeight="1" x14ac:dyDescent="0.25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4.25" customHeight="1" x14ac:dyDescent="0.25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4.25" customHeight="1" x14ac:dyDescent="0.25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4.25" customHeight="1" x14ac:dyDescent="0.25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4.25" customHeight="1" x14ac:dyDescent="0.25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4.25" customHeight="1" x14ac:dyDescent="0.25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4.25" customHeight="1" x14ac:dyDescent="0.25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4.25" customHeight="1" x14ac:dyDescent="0.25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4.25" customHeight="1" x14ac:dyDescent="0.25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4.25" customHeight="1" x14ac:dyDescent="0.25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4.25" customHeight="1" x14ac:dyDescent="0.25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4.25" customHeight="1" x14ac:dyDescent="0.25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4.25" customHeight="1" x14ac:dyDescent="0.25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4.25" customHeight="1" x14ac:dyDescent="0.25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4.25" customHeight="1" x14ac:dyDescent="0.25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4.25" customHeight="1" x14ac:dyDescent="0.25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4.25" customHeight="1" x14ac:dyDescent="0.25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4.25" customHeight="1" x14ac:dyDescent="0.25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4.25" customHeight="1" x14ac:dyDescent="0.25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4.25" customHeight="1" x14ac:dyDescent="0.25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4.25" customHeight="1" x14ac:dyDescent="0.25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4.25" customHeight="1" x14ac:dyDescent="0.25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4.25" customHeight="1" x14ac:dyDescent="0.25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4.25" customHeight="1" x14ac:dyDescent="0.25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4.25" customHeight="1" x14ac:dyDescent="0.25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4.25" customHeight="1" x14ac:dyDescent="0.25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4.25" customHeight="1" x14ac:dyDescent="0.25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4.25" customHeight="1" x14ac:dyDescent="0.25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4.25" customHeight="1" x14ac:dyDescent="0.25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4.25" customHeight="1" x14ac:dyDescent="0.25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4.25" customHeight="1" x14ac:dyDescent="0.25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4.25" customHeight="1" x14ac:dyDescent="0.25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4.25" customHeight="1" x14ac:dyDescent="0.25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4.25" customHeight="1" x14ac:dyDescent="0.25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4.25" customHeight="1" x14ac:dyDescent="0.25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4.25" customHeight="1" x14ac:dyDescent="0.25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4.25" customHeight="1" x14ac:dyDescent="0.25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4.25" customHeight="1" x14ac:dyDescent="0.25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4.25" customHeight="1" x14ac:dyDescent="0.25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4.25" customHeight="1" x14ac:dyDescent="0.25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4.25" customHeight="1" x14ac:dyDescent="0.25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4.25" customHeight="1" x14ac:dyDescent="0.25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4.25" customHeight="1" x14ac:dyDescent="0.25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4.25" customHeight="1" x14ac:dyDescent="0.25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4.25" customHeight="1" x14ac:dyDescent="0.25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4.25" customHeight="1" x14ac:dyDescent="0.25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4.25" customHeight="1" x14ac:dyDescent="0.25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4.25" customHeight="1" x14ac:dyDescent="0.25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4.25" customHeight="1" x14ac:dyDescent="0.25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4.25" customHeight="1" x14ac:dyDescent="0.25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4.25" customHeight="1" x14ac:dyDescent="0.25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4.25" customHeight="1" x14ac:dyDescent="0.25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4.25" customHeight="1" x14ac:dyDescent="0.25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4.25" customHeight="1" x14ac:dyDescent="0.25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4.25" customHeight="1" x14ac:dyDescent="0.25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4.25" customHeight="1" x14ac:dyDescent="0.25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4.25" customHeight="1" x14ac:dyDescent="0.25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4.25" customHeight="1" x14ac:dyDescent="0.25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4.25" customHeight="1" x14ac:dyDescent="0.25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4.25" customHeight="1" x14ac:dyDescent="0.25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4.25" customHeight="1" x14ac:dyDescent="0.25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4.25" customHeight="1" x14ac:dyDescent="0.25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4.25" customHeight="1" x14ac:dyDescent="0.25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4.25" customHeight="1" x14ac:dyDescent="0.25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4.25" customHeight="1" x14ac:dyDescent="0.25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4.25" customHeight="1" x14ac:dyDescent="0.25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4.25" customHeight="1" x14ac:dyDescent="0.25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4.25" customHeight="1" x14ac:dyDescent="0.25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4.25" customHeight="1" x14ac:dyDescent="0.25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4.25" customHeight="1" x14ac:dyDescent="0.25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4.25" customHeight="1" x14ac:dyDescent="0.25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4.25" customHeight="1" x14ac:dyDescent="0.25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4.25" customHeight="1" x14ac:dyDescent="0.25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4.25" customHeight="1" x14ac:dyDescent="0.25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4.25" customHeight="1" x14ac:dyDescent="0.25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4.25" customHeight="1" x14ac:dyDescent="0.25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4.25" customHeight="1" x14ac:dyDescent="0.25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4.25" customHeight="1" x14ac:dyDescent="0.25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4.25" customHeight="1" x14ac:dyDescent="0.25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4.25" customHeight="1" x14ac:dyDescent="0.25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4.25" customHeight="1" x14ac:dyDescent="0.25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4.25" customHeight="1" x14ac:dyDescent="0.25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4.25" customHeight="1" x14ac:dyDescent="0.25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4.25" customHeight="1" x14ac:dyDescent="0.25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4.25" customHeight="1" x14ac:dyDescent="0.25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4.25" customHeight="1" x14ac:dyDescent="0.25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4.25" customHeight="1" x14ac:dyDescent="0.25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4.25" customHeight="1" x14ac:dyDescent="0.25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4.25" customHeight="1" x14ac:dyDescent="0.25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4.25" customHeight="1" x14ac:dyDescent="0.25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4.25" customHeight="1" x14ac:dyDescent="0.25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4.25" customHeight="1" x14ac:dyDescent="0.25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4.25" customHeight="1" x14ac:dyDescent="0.25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4.25" customHeight="1" x14ac:dyDescent="0.25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4.25" customHeight="1" x14ac:dyDescent="0.25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4.25" customHeight="1" x14ac:dyDescent="0.25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4.25" customHeight="1" x14ac:dyDescent="0.25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4.25" customHeight="1" x14ac:dyDescent="0.25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4.25" customHeight="1" x14ac:dyDescent="0.25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4.25" customHeight="1" x14ac:dyDescent="0.25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4.25" customHeight="1" x14ac:dyDescent="0.25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4.25" customHeight="1" x14ac:dyDescent="0.25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4.25" customHeight="1" x14ac:dyDescent="0.25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4.25" customHeight="1" x14ac:dyDescent="0.25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4.25" customHeight="1" x14ac:dyDescent="0.25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4.25" customHeight="1" x14ac:dyDescent="0.25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4.25" customHeight="1" x14ac:dyDescent="0.25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4.25" customHeight="1" x14ac:dyDescent="0.25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4.25" customHeight="1" x14ac:dyDescent="0.25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4.25" customHeight="1" x14ac:dyDescent="0.25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4.25" customHeight="1" x14ac:dyDescent="0.25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4.25" customHeight="1" x14ac:dyDescent="0.25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4.25" customHeight="1" x14ac:dyDescent="0.25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4.25" customHeight="1" x14ac:dyDescent="0.25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4.25" customHeight="1" x14ac:dyDescent="0.25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4.25" customHeight="1" x14ac:dyDescent="0.25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4.25" customHeight="1" x14ac:dyDescent="0.25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4.25" customHeight="1" x14ac:dyDescent="0.25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4.25" customHeight="1" x14ac:dyDescent="0.25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4.25" customHeight="1" x14ac:dyDescent="0.25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4.25" customHeight="1" x14ac:dyDescent="0.25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4.25" customHeight="1" x14ac:dyDescent="0.25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4.25" customHeight="1" x14ac:dyDescent="0.25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4.25" customHeight="1" x14ac:dyDescent="0.25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4.25" customHeight="1" x14ac:dyDescent="0.25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4.25" customHeight="1" x14ac:dyDescent="0.25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4.25" customHeight="1" x14ac:dyDescent="0.25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4.25" customHeight="1" x14ac:dyDescent="0.25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4.25" customHeight="1" x14ac:dyDescent="0.25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4.25" customHeight="1" x14ac:dyDescent="0.25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4.25" customHeight="1" x14ac:dyDescent="0.25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4.25" customHeight="1" x14ac:dyDescent="0.25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4.25" customHeight="1" x14ac:dyDescent="0.25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4.25" customHeight="1" x14ac:dyDescent="0.25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4.25" customHeight="1" x14ac:dyDescent="0.25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4.25" customHeight="1" x14ac:dyDescent="0.25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4.25" customHeight="1" x14ac:dyDescent="0.25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4.25" customHeight="1" x14ac:dyDescent="0.25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4.25" customHeight="1" x14ac:dyDescent="0.25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4.25" customHeight="1" x14ac:dyDescent="0.25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4.25" customHeight="1" x14ac:dyDescent="0.25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4.25" customHeight="1" x14ac:dyDescent="0.25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4.25" customHeight="1" x14ac:dyDescent="0.25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4.25" customHeight="1" x14ac:dyDescent="0.25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4.25" customHeight="1" x14ac:dyDescent="0.25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4.25" customHeight="1" x14ac:dyDescent="0.25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4.25" customHeight="1" x14ac:dyDescent="0.25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4.25" customHeight="1" x14ac:dyDescent="0.25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4.25" customHeight="1" x14ac:dyDescent="0.25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4.25" customHeight="1" x14ac:dyDescent="0.25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4.25" customHeight="1" x14ac:dyDescent="0.25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4.25" customHeight="1" x14ac:dyDescent="0.25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4.25" customHeight="1" x14ac:dyDescent="0.25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4.25" customHeight="1" x14ac:dyDescent="0.25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4.25" customHeight="1" x14ac:dyDescent="0.25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4.25" customHeight="1" x14ac:dyDescent="0.25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4.25" customHeight="1" x14ac:dyDescent="0.25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4.25" customHeight="1" x14ac:dyDescent="0.25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4.25" customHeight="1" x14ac:dyDescent="0.25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4.25" customHeight="1" x14ac:dyDescent="0.25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4.25" customHeight="1" x14ac:dyDescent="0.25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4.25" customHeight="1" x14ac:dyDescent="0.25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4.25" customHeight="1" x14ac:dyDescent="0.25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4.25" customHeight="1" x14ac:dyDescent="0.25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4.25" customHeight="1" x14ac:dyDescent="0.25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4.25" customHeight="1" x14ac:dyDescent="0.25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4.25" customHeight="1" x14ac:dyDescent="0.25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4.25" customHeight="1" x14ac:dyDescent="0.25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4.25" customHeight="1" x14ac:dyDescent="0.25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4.25" customHeight="1" x14ac:dyDescent="0.25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4.25" customHeight="1" x14ac:dyDescent="0.25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4.25" customHeight="1" x14ac:dyDescent="0.25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4.25" customHeight="1" x14ac:dyDescent="0.25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4.25" customHeight="1" x14ac:dyDescent="0.25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4.25" customHeight="1" x14ac:dyDescent="0.25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4.25" customHeight="1" x14ac:dyDescent="0.25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4.25" customHeight="1" x14ac:dyDescent="0.25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4.25" customHeight="1" x14ac:dyDescent="0.25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4.25" customHeight="1" x14ac:dyDescent="0.25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4.25" customHeight="1" x14ac:dyDescent="0.25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4.25" customHeight="1" x14ac:dyDescent="0.25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4.25" customHeight="1" x14ac:dyDescent="0.25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4.25" customHeight="1" x14ac:dyDescent="0.25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4.25" customHeight="1" x14ac:dyDescent="0.25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4.25" customHeight="1" x14ac:dyDescent="0.25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4.25" customHeight="1" x14ac:dyDescent="0.25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4.25" customHeight="1" x14ac:dyDescent="0.25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4.25" customHeight="1" x14ac:dyDescent="0.25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4.25" customHeight="1" x14ac:dyDescent="0.25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4.25" customHeight="1" x14ac:dyDescent="0.25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4.25" customHeight="1" x14ac:dyDescent="0.25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4.25" customHeight="1" x14ac:dyDescent="0.25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4.25" customHeight="1" x14ac:dyDescent="0.25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4.25" customHeight="1" x14ac:dyDescent="0.25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4.25" customHeight="1" x14ac:dyDescent="0.25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4.25" customHeight="1" x14ac:dyDescent="0.25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4.25" customHeight="1" x14ac:dyDescent="0.25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4.25" customHeight="1" x14ac:dyDescent="0.25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4.25" customHeight="1" x14ac:dyDescent="0.25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4.25" customHeight="1" x14ac:dyDescent="0.25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4.25" customHeight="1" x14ac:dyDescent="0.25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4.25" customHeight="1" x14ac:dyDescent="0.25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4.25" customHeight="1" x14ac:dyDescent="0.25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4.25" customHeight="1" x14ac:dyDescent="0.25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4.25" customHeight="1" x14ac:dyDescent="0.25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4.25" customHeight="1" x14ac:dyDescent="0.25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4.25" customHeight="1" x14ac:dyDescent="0.25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4.25" customHeight="1" x14ac:dyDescent="0.25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4.25" customHeight="1" x14ac:dyDescent="0.25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4.25" customHeight="1" x14ac:dyDescent="0.25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4.25" customHeight="1" x14ac:dyDescent="0.25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4.25" customHeight="1" x14ac:dyDescent="0.25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4.25" customHeight="1" x14ac:dyDescent="0.25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4.25" customHeight="1" x14ac:dyDescent="0.25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4.25" customHeight="1" x14ac:dyDescent="0.25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4.25" customHeight="1" x14ac:dyDescent="0.25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4.25" customHeight="1" x14ac:dyDescent="0.25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4.25" customHeight="1" x14ac:dyDescent="0.25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4.25" customHeight="1" x14ac:dyDescent="0.25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4.25" customHeight="1" x14ac:dyDescent="0.25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4.25" customHeight="1" x14ac:dyDescent="0.25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4.25" customHeight="1" x14ac:dyDescent="0.25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4.25" customHeight="1" x14ac:dyDescent="0.25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4.25" customHeight="1" x14ac:dyDescent="0.25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4.25" customHeight="1" x14ac:dyDescent="0.25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4.25" customHeight="1" x14ac:dyDescent="0.25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4.25" customHeight="1" x14ac:dyDescent="0.25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4.25" customHeight="1" x14ac:dyDescent="0.25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4.25" customHeight="1" x14ac:dyDescent="0.25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4.25" customHeight="1" x14ac:dyDescent="0.25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4.25" customHeight="1" x14ac:dyDescent="0.25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4.25" customHeight="1" x14ac:dyDescent="0.25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4.25" customHeight="1" x14ac:dyDescent="0.25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4.25" customHeight="1" x14ac:dyDescent="0.25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4.25" customHeight="1" x14ac:dyDescent="0.25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4.25" customHeight="1" x14ac:dyDescent="0.25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4.25" customHeight="1" x14ac:dyDescent="0.25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4.25" customHeight="1" x14ac:dyDescent="0.25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4.25" customHeight="1" x14ac:dyDescent="0.25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4.25" customHeight="1" x14ac:dyDescent="0.25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4.25" customHeight="1" x14ac:dyDescent="0.25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4.25" customHeight="1" x14ac:dyDescent="0.25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4.25" customHeight="1" x14ac:dyDescent="0.25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4.25" customHeight="1" x14ac:dyDescent="0.25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4.25" customHeight="1" x14ac:dyDescent="0.25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4.25" customHeight="1" x14ac:dyDescent="0.25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4.25" customHeight="1" x14ac:dyDescent="0.25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4.25" customHeight="1" x14ac:dyDescent="0.25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4.25" customHeight="1" x14ac:dyDescent="0.25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4.25" customHeight="1" x14ac:dyDescent="0.25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4.25" customHeight="1" x14ac:dyDescent="0.25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4.25" customHeight="1" x14ac:dyDescent="0.25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4.25" customHeight="1" x14ac:dyDescent="0.25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4.25" customHeight="1" x14ac:dyDescent="0.25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4.25" customHeight="1" x14ac:dyDescent="0.25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4.25" customHeight="1" x14ac:dyDescent="0.25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4.25" customHeight="1" x14ac:dyDescent="0.25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4.25" customHeight="1" x14ac:dyDescent="0.25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4.25" customHeight="1" x14ac:dyDescent="0.25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4.25" customHeight="1" x14ac:dyDescent="0.25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4.25" customHeight="1" x14ac:dyDescent="0.25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4.25" customHeight="1" x14ac:dyDescent="0.25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4.25" customHeight="1" x14ac:dyDescent="0.25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4.25" customHeight="1" x14ac:dyDescent="0.25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4.25" customHeight="1" x14ac:dyDescent="0.25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4.25" customHeight="1" x14ac:dyDescent="0.25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4.25" customHeight="1" x14ac:dyDescent="0.25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4.25" customHeight="1" x14ac:dyDescent="0.25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4.25" customHeight="1" x14ac:dyDescent="0.25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4.25" customHeight="1" x14ac:dyDescent="0.25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4.25" customHeight="1" x14ac:dyDescent="0.25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4.25" customHeight="1" x14ac:dyDescent="0.25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4.25" customHeight="1" x14ac:dyDescent="0.25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4.25" customHeight="1" x14ac:dyDescent="0.25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4.25" customHeight="1" x14ac:dyDescent="0.25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4.25" customHeight="1" x14ac:dyDescent="0.25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4.25" customHeight="1" x14ac:dyDescent="0.25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4.25" customHeight="1" x14ac:dyDescent="0.25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4.25" customHeight="1" x14ac:dyDescent="0.25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4.25" customHeight="1" x14ac:dyDescent="0.25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4.25" customHeight="1" x14ac:dyDescent="0.25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4.25" customHeight="1" x14ac:dyDescent="0.25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4.25" customHeight="1" x14ac:dyDescent="0.25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4.25" customHeight="1" x14ac:dyDescent="0.25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4.25" customHeight="1" x14ac:dyDescent="0.25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4.25" customHeight="1" x14ac:dyDescent="0.25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4.25" customHeight="1" x14ac:dyDescent="0.25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4.25" customHeight="1" x14ac:dyDescent="0.25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4.25" customHeight="1" x14ac:dyDescent="0.25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4.25" customHeight="1" x14ac:dyDescent="0.25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4.25" customHeight="1" x14ac:dyDescent="0.25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4.25" customHeight="1" x14ac:dyDescent="0.25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4.25" customHeight="1" x14ac:dyDescent="0.25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4.25" customHeight="1" x14ac:dyDescent="0.25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4.25" customHeight="1" x14ac:dyDescent="0.25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4.25" customHeight="1" x14ac:dyDescent="0.25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4.25" customHeight="1" x14ac:dyDescent="0.25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4.25" customHeight="1" x14ac:dyDescent="0.25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4.25" customHeight="1" x14ac:dyDescent="0.25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4.25" customHeight="1" x14ac:dyDescent="0.25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4.25" customHeight="1" x14ac:dyDescent="0.25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4.25" customHeight="1" x14ac:dyDescent="0.25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4.25" customHeight="1" x14ac:dyDescent="0.25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4.25" customHeight="1" x14ac:dyDescent="0.25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4.25" customHeight="1" x14ac:dyDescent="0.25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4.25" customHeight="1" x14ac:dyDescent="0.25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4.25" customHeight="1" x14ac:dyDescent="0.25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4.25" customHeight="1" x14ac:dyDescent="0.25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4.25" customHeight="1" x14ac:dyDescent="0.25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4.25" customHeight="1" x14ac:dyDescent="0.25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4.25" customHeight="1" x14ac:dyDescent="0.25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4.25" customHeight="1" x14ac:dyDescent="0.25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4.25" customHeight="1" x14ac:dyDescent="0.25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4.25" customHeight="1" x14ac:dyDescent="0.25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4.25" customHeight="1" x14ac:dyDescent="0.25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4.25" customHeight="1" x14ac:dyDescent="0.25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4.25" customHeight="1" x14ac:dyDescent="0.25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4.25" customHeight="1" x14ac:dyDescent="0.25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4.25" customHeight="1" x14ac:dyDescent="0.25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4.25" customHeight="1" x14ac:dyDescent="0.25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4.25" customHeight="1" x14ac:dyDescent="0.25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4.25" customHeight="1" x14ac:dyDescent="0.25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4.25" customHeight="1" x14ac:dyDescent="0.25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4.25" customHeight="1" x14ac:dyDescent="0.25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4.25" customHeight="1" x14ac:dyDescent="0.25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4.25" customHeight="1" x14ac:dyDescent="0.25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4.25" customHeight="1" x14ac:dyDescent="0.25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4.25" customHeight="1" x14ac:dyDescent="0.25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4.25" customHeight="1" x14ac:dyDescent="0.25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4.25" customHeight="1" x14ac:dyDescent="0.25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4.25" customHeight="1" x14ac:dyDescent="0.25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4.25" customHeight="1" x14ac:dyDescent="0.25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4.25" customHeight="1" x14ac:dyDescent="0.25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4.25" customHeight="1" x14ac:dyDescent="0.25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4.25" customHeight="1" x14ac:dyDescent="0.25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4.25" customHeight="1" x14ac:dyDescent="0.25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4.25" customHeight="1" x14ac:dyDescent="0.25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4.25" customHeight="1" x14ac:dyDescent="0.25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4.25" customHeight="1" x14ac:dyDescent="0.25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4.25" customHeight="1" x14ac:dyDescent="0.25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4.25" customHeight="1" x14ac:dyDescent="0.25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4.25" customHeight="1" x14ac:dyDescent="0.25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4.25" customHeight="1" x14ac:dyDescent="0.25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4.25" customHeight="1" x14ac:dyDescent="0.25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4.25" customHeight="1" x14ac:dyDescent="0.25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4.25" customHeight="1" x14ac:dyDescent="0.25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4.25" customHeight="1" x14ac:dyDescent="0.25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4.25" customHeight="1" x14ac:dyDescent="0.25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4.25" customHeight="1" x14ac:dyDescent="0.25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4.25" customHeight="1" x14ac:dyDescent="0.25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4.25" customHeight="1" x14ac:dyDescent="0.25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4.25" customHeight="1" x14ac:dyDescent="0.25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4.25" customHeight="1" x14ac:dyDescent="0.25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4.25" customHeight="1" x14ac:dyDescent="0.25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4.25" customHeight="1" x14ac:dyDescent="0.25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4.25" customHeight="1" x14ac:dyDescent="0.25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4.25" customHeight="1" x14ac:dyDescent="0.25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4.25" customHeight="1" x14ac:dyDescent="0.25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4.25" customHeight="1" x14ac:dyDescent="0.25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4.25" customHeight="1" x14ac:dyDescent="0.25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4.25" customHeight="1" x14ac:dyDescent="0.25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4.25" customHeight="1" x14ac:dyDescent="0.25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4.25" customHeight="1" x14ac:dyDescent="0.25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4.25" customHeight="1" x14ac:dyDescent="0.25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4.25" customHeight="1" x14ac:dyDescent="0.25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4.25" customHeight="1" x14ac:dyDescent="0.25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4.25" customHeight="1" x14ac:dyDescent="0.25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4.25" customHeight="1" x14ac:dyDescent="0.25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4.25" customHeight="1" x14ac:dyDescent="0.25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4.25" customHeight="1" x14ac:dyDescent="0.25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4.25" customHeight="1" x14ac:dyDescent="0.25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4.25" customHeight="1" x14ac:dyDescent="0.25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4.25" customHeight="1" x14ac:dyDescent="0.25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4.25" customHeight="1" x14ac:dyDescent="0.25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4.25" customHeight="1" x14ac:dyDescent="0.25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4.25" customHeight="1" x14ac:dyDescent="0.25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4.25" customHeight="1" x14ac:dyDescent="0.25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4.25" customHeight="1" x14ac:dyDescent="0.25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4.25" customHeight="1" x14ac:dyDescent="0.25">
      <c r="A997" s="333"/>
      <c r="B997" s="333"/>
      <c r="C997" s="333"/>
      <c r="D997" s="334"/>
      <c r="E997" s="333"/>
      <c r="F997" s="334"/>
      <c r="G997" s="333"/>
      <c r="H997" s="3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4.25" customHeight="1" x14ac:dyDescent="0.25">
      <c r="A998" s="333"/>
      <c r="B998" s="333"/>
      <c r="C998" s="333"/>
      <c r="D998" s="334"/>
      <c r="E998" s="333"/>
      <c r="F998" s="334"/>
      <c r="G998" s="333"/>
      <c r="H998" s="3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4.25" customHeight="1" x14ac:dyDescent="0.25">
      <c r="A999" s="333"/>
      <c r="B999" s="333"/>
      <c r="C999" s="333"/>
      <c r="D999" s="334"/>
      <c r="E999" s="333"/>
      <c r="F999" s="334"/>
      <c r="G999" s="333"/>
      <c r="H999" s="3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4.25" customHeight="1" x14ac:dyDescent="0.25">
      <c r="A1000" s="333"/>
      <c r="B1000" s="333"/>
      <c r="C1000" s="333"/>
      <c r="D1000" s="334"/>
      <c r="E1000" s="333"/>
      <c r="F1000" s="334"/>
      <c r="G1000" s="333"/>
      <c r="H1000" s="3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4.25" customHeight="1" x14ac:dyDescent="0.25">
      <c r="A1001" s="333"/>
      <c r="B1001" s="333"/>
      <c r="C1001" s="333"/>
      <c r="D1001" s="334"/>
      <c r="E1001" s="333"/>
      <c r="F1001" s="334"/>
      <c r="G1001" s="333"/>
      <c r="H1001" s="333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14.25" customHeight="1" x14ac:dyDescent="0.25">
      <c r="A1002" s="333"/>
      <c r="B1002" s="333"/>
      <c r="C1002" s="333"/>
      <c r="D1002" s="334"/>
      <c r="E1002" s="333"/>
      <c r="F1002" s="334"/>
      <c r="G1002" s="333"/>
      <c r="H1002" s="333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ht="14.25" customHeight="1" x14ac:dyDescent="0.25">
      <c r="A1003" s="333"/>
      <c r="B1003" s="333"/>
      <c r="C1003" s="333"/>
      <c r="D1003" s="334"/>
      <c r="E1003" s="333"/>
      <c r="F1003" s="334"/>
      <c r="G1003" s="333"/>
      <c r="H1003" s="333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ht="14.25" customHeight="1" x14ac:dyDescent="0.25">
      <c r="A1004" s="333"/>
      <c r="B1004" s="333"/>
      <c r="C1004" s="333"/>
      <c r="D1004" s="334"/>
      <c r="E1004" s="333"/>
      <c r="F1004" s="334"/>
      <c r="G1004" s="333"/>
      <c r="H1004" s="333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ht="14.25" customHeight="1" x14ac:dyDescent="0.25">
      <c r="A1005" s="333"/>
      <c r="B1005" s="333"/>
      <c r="C1005" s="333"/>
      <c r="D1005" s="334"/>
      <c r="E1005" s="333"/>
      <c r="F1005" s="334"/>
      <c r="G1005" s="333"/>
      <c r="H1005" s="333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ht="14.25" customHeight="1" x14ac:dyDescent="0.25">
      <c r="A1006" s="333"/>
      <c r="B1006" s="333"/>
      <c r="C1006" s="333"/>
      <c r="D1006" s="334"/>
      <c r="E1006" s="333"/>
      <c r="F1006" s="334"/>
      <c r="G1006" s="333"/>
      <c r="H1006" s="333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ht="14.25" customHeight="1" x14ac:dyDescent="0.25">
      <c r="A1007" s="333"/>
      <c r="B1007" s="333"/>
      <c r="C1007" s="333"/>
      <c r="D1007" s="334"/>
      <c r="E1007" s="333"/>
      <c r="F1007" s="334"/>
      <c r="G1007" s="333"/>
      <c r="H1007" s="333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ht="14.25" customHeight="1" x14ac:dyDescent="0.25">
      <c r="A1008" s="333"/>
      <c r="B1008" s="333"/>
      <c r="C1008" s="333"/>
      <c r="D1008" s="334"/>
      <c r="E1008" s="333"/>
      <c r="F1008" s="334"/>
      <c r="G1008" s="333"/>
      <c r="H1008" s="333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 spans="1:25" ht="14.25" customHeight="1" x14ac:dyDescent="0.25">
      <c r="A1009" s="333"/>
      <c r="B1009" s="333"/>
      <c r="C1009" s="333"/>
      <c r="D1009" s="334"/>
      <c r="E1009" s="333"/>
      <c r="F1009" s="334"/>
      <c r="G1009" s="333"/>
      <c r="H1009" s="333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 spans="1:25" ht="14.25" customHeight="1" x14ac:dyDescent="0.25">
      <c r="A1010" s="333"/>
      <c r="B1010" s="333"/>
      <c r="C1010" s="333"/>
      <c r="D1010" s="334"/>
      <c r="E1010" s="333"/>
      <c r="F1010" s="334"/>
      <c r="G1010" s="333"/>
      <c r="H1010" s="333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  <row r="1011" spans="1:25" ht="14.25" customHeight="1" x14ac:dyDescent="0.25">
      <c r="A1011" s="333"/>
      <c r="B1011" s="333"/>
      <c r="C1011" s="333"/>
      <c r="D1011" s="334"/>
      <c r="E1011" s="333"/>
      <c r="F1011" s="334"/>
      <c r="G1011" s="333"/>
      <c r="H1011" s="333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</row>
  </sheetData>
  <mergeCells count="15">
    <mergeCell ref="B48:C48"/>
    <mergeCell ref="B49:C49"/>
    <mergeCell ref="H2:J2"/>
    <mergeCell ref="B4:J4"/>
    <mergeCell ref="B5:J5"/>
    <mergeCell ref="B6:J6"/>
    <mergeCell ref="B7:J7"/>
    <mergeCell ref="B9:D9"/>
    <mergeCell ref="E9:J9"/>
    <mergeCell ref="B30:C30"/>
    <mergeCell ref="B31:D31"/>
    <mergeCell ref="E31:J31"/>
    <mergeCell ref="B40:C40"/>
    <mergeCell ref="B41:D41"/>
    <mergeCell ref="E41:J41"/>
  </mergeCells>
  <pageMargins left="0.25" right="0.25" top="0.75" bottom="0.75" header="0.3" footer="0.3"/>
  <pageSetup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Пользователь Windows</cp:lastModifiedBy>
  <cp:lastPrinted>2025-10-24T15:31:01Z</cp:lastPrinted>
  <dcterms:created xsi:type="dcterms:W3CDTF">2020-11-14T13:09:40Z</dcterms:created>
  <dcterms:modified xsi:type="dcterms:W3CDTF">2025-10-24T15:31:26Z</dcterms:modified>
</cp:coreProperties>
</file>