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Реєстр документів" sheetId="2" r:id="rId5"/>
    <sheet state="visible" name="Кошторис  витрат" sheetId="3" r:id="rId6"/>
    <sheet state="visible" name="Дохідна частина" sheetId="4" r:id="rId7"/>
  </sheets>
  <definedNames/>
  <calcPr/>
  <extLst>
    <ext uri="GoogleSheetsCustomDataVersion2">
      <go:sheetsCustomData xmlns:go="http://customooxmlschemas.google.com/" r:id="rId8" roundtripDataChecksum="QJxTRgw/KSq1bw068ZOu/Yl1SOBxY9nHPiKBBKo+R2E="/>
    </ext>
  </extLst>
</workbook>
</file>

<file path=xl/sharedStrings.xml><?xml version="1.0" encoding="utf-8"?>
<sst xmlns="http://schemas.openxmlformats.org/spreadsheetml/2006/main" count="1159" uniqueCount="712">
  <si>
    <t xml:space="preserve">
</t>
  </si>
  <si>
    <t>Додаток № 4</t>
  </si>
  <si>
    <t>до Договору про надання гранту № 8REG11-29696</t>
  </si>
  <si>
    <t>від "01" липня 2025 року</t>
  </si>
  <si>
    <t>Назва конкурсної програми:</t>
  </si>
  <si>
    <t>Культура.Регіони</t>
  </si>
  <si>
    <t>Назва ЛОТ-у:</t>
  </si>
  <si>
    <t>ЛОТ 1. Локальна культура</t>
  </si>
  <si>
    <t>Назва Грантоотримувача:</t>
  </si>
  <si>
    <t>Громадська організація "Магура"</t>
  </si>
  <si>
    <t>Назва проєкту:</t>
  </si>
  <si>
    <t>БойкоМандри: Вертеп зберігає Україну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</si>
  <si>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</si>
  <si>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</si>
  <si>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</si>
  <si>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</si>
  <si>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1 липня по 14 листопада 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</si>
  <si>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</si>
  <si>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</si>
  <si>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</si>
  <si>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</si>
  <si>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</si>
  <si>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</si>
  <si>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</si>
  <si>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</si>
  <si>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</si>
  <si>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</si>
  <si>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</si>
  <si>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</si>
  <si>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</si>
  <si>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</si>
  <si>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</si>
  <si>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</si>
  <si>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</si>
  <si>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</si>
  <si>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</si>
  <si>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</si>
  <si>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</si>
  <si>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</si>
  <si>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</si>
  <si>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</si>
  <si>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</si>
  <si>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</si>
  <si>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</si>
  <si>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</si>
  <si>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</si>
  <si>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</si>
  <si>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</si>
  <si>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</si>
  <si>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</si>
  <si>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</si>
  <si>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</si>
  <si>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Додаток №2</t>
  </si>
  <si>
    <t>до Звіту незалежного аудитора
"___" _____________________ 2025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</si>
  <si>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</si>
  <si>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</si>
  <si>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"БойкоМандри: Вертеп зберігає Україну"</t>
  </si>
  <si>
    <t xml:space="preserve">від 1 липня 2025 року № 8REG11-29696 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</si>
  <si>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</si>
  <si>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</si>
  <si>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</si>
  <si>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</si>
  <si>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</si>
  <si>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</si>
  <si>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</si>
  <si>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</si>
  <si>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</si>
  <si>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</si>
  <si>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</si>
  <si>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Стаття 1,
підстаття 3.
пункт 1.3.1</t>
  </si>
  <si>
    <t>Гром Наталя Валентинівна, керівник проєкту</t>
  </si>
  <si>
    <t>Гром Наталія Валентинівна, 3358905803</t>
  </si>
  <si>
    <t>№ 1 від 01 липня 2025</t>
  </si>
  <si>
    <t>№б/н від 19.08.25</t>
  </si>
  <si>
    <t>№4 від 19.08.25</t>
  </si>
  <si>
    <t>№б/н від 29.09.25</t>
  </si>
  <si>
    <t>№4 від 29.09.25</t>
  </si>
  <si>
    <t>№б/н від 31.10.25</t>
  </si>
  <si>
    <t>№15 від 31.10.25</t>
  </si>
  <si>
    <t>№б/н від 14.11.25</t>
  </si>
  <si>
    <t>№32 від 14.11.25</t>
  </si>
  <si>
    <t>Стаття 1,
підстаття 3, пункт 1.3.3</t>
  </si>
  <si>
    <t>Гром Роман Іванович, координатор культурно-освітньої діяльності</t>
  </si>
  <si>
    <t>Гром Роман Іванович, 3375401192</t>
  </si>
  <si>
    <t>№ 2 від 01 липня 2025</t>
  </si>
  <si>
    <t>№5 від 19.08.25</t>
  </si>
  <si>
    <t>№5 від 29.09.25</t>
  </si>
  <si>
    <t>№16 від 31.10.25</t>
  </si>
  <si>
    <t>№33 від 14.11.25</t>
  </si>
  <si>
    <t>Стаття 1, 
підстаття 3, 
пункт 1.3.4</t>
  </si>
  <si>
    <t>Токар Світлана Юріївна, SMM-менеджер, маркетолог, PR</t>
  </si>
  <si>
    <t>Токар Світлана Юріївна, 3663206607</t>
  </si>
  <si>
    <t>№ 3 від 01 липня 2025</t>
  </si>
  <si>
    <t>№7 від 19.08.25</t>
  </si>
  <si>
    <t>№7 від 29.09.25</t>
  </si>
  <si>
    <t>№18 від 31.10.25</t>
  </si>
  <si>
    <t>№35 від 14.11.25</t>
  </si>
  <si>
    <t>Стаття 1, 
підстаття 3,
пункт 1.3.5</t>
  </si>
  <si>
    <t>Жолубак Марія Михайлівна, бухгалтер</t>
  </si>
  <si>
    <t>Жолубак Марія Михайлівна, 2906807445</t>
  </si>
  <si>
    <t>№ 4 від 01 липня 2025</t>
  </si>
  <si>
    <t>№6 від 19.08.25</t>
  </si>
  <si>
    <t>№6 від 29.09.25</t>
  </si>
  <si>
    <t>№17 від 31.10.25</t>
  </si>
  <si>
    <t>№34 від 14.11.25</t>
  </si>
  <si>
    <t>Стаття 1, 
підстаття 3,
пункт 1.3.6</t>
  </si>
  <si>
    <t>Дмитрієв Сергій Володимирович</t>
  </si>
  <si>
    <t>№ 5 від 01 липня 2025</t>
  </si>
  <si>
    <t>№8 від 19.08.25</t>
  </si>
  <si>
    <t>№8 від 29.09.25</t>
  </si>
  <si>
    <t>№19 від 31.10.25</t>
  </si>
  <si>
    <t>№36 від 14.11.25</t>
  </si>
  <si>
    <t>Стаття 1, підстаття 3, пункти 1.3.1-1.3.6</t>
  </si>
  <si>
    <t>Податок на доходи фізичних осіб з договорів ЦПХ</t>
  </si>
  <si>
    <t>ГУК Львів/Стрілківська ТГ, 38008294</t>
  </si>
  <si>
    <t>Договори ЦПХ 1.3.1-1.3.6</t>
  </si>
  <si>
    <t>№2 від 19.08.25</t>
  </si>
  <si>
    <t>№2 від 29.09.25</t>
  </si>
  <si>
    <t>№21 від 31.10.25</t>
  </si>
  <si>
    <t>№30 від 14.11.25</t>
  </si>
  <si>
    <t>Стаття 1, 
підстаття 3, 
пункти 1.3.1-1.3.6</t>
  </si>
  <si>
    <t>Військовий збір з договорів ЦПХ</t>
  </si>
  <si>
    <t>ГУ ЛКСУ у Львівській області, 38008294</t>
  </si>
  <si>
    <t>№3 від 19.08.25</t>
  </si>
  <si>
    <t>№3 від 29.09.25</t>
  </si>
  <si>
    <t>№22 від 31.10.25</t>
  </si>
  <si>
    <t>№31 від 14.11.25</t>
  </si>
  <si>
    <t>Стаття 1,
підстаття 4,
пункти 1.4.3</t>
  </si>
  <si>
    <t>Соціальні внески з оплати праці (нарахування ЄСВ). За договорами ЦПХ</t>
  </si>
  <si>
    <t>ГУ ДПС у Львівській області, 43968090</t>
  </si>
  <si>
    <t>№1 від 19.08.25</t>
  </si>
  <si>
    <t>№1 від 29.09.25</t>
  </si>
  <si>
    <t>№20 від 31.10.25</t>
  </si>
  <si>
    <t>№29 від 14.11.25</t>
  </si>
  <si>
    <t>Стаття 4,
підстаття 1,
пункт 4.1.1</t>
  </si>
  <si>
    <t>Оренда студії (м. Львів, вул. Коновальця, 19, оф. 1)</t>
  </si>
  <si>
    <t>ФОП Гевко Христина Василівна, 3132206665</t>
  </si>
  <si>
    <t>№ 2025-10-5 від 06 жовтня 2025 р.</t>
  </si>
  <si>
    <t>№ б/н від 07.11.2025</t>
  </si>
  <si>
    <t>Стаття 4,
підстаття 1,
пункт 4.1.2</t>
  </si>
  <si>
    <t>Оренда марафетної (гримерної) м. Львів, вул. Коновальця, 19, оф. 1</t>
  </si>
  <si>
    <t>Стаття 9,
підстаття 1,
пункт 9.1</t>
  </si>
  <si>
    <t>Фотофіксація</t>
  </si>
  <si>
    <t>№ 2025-10-4 від 06 жовтня 2025 р.</t>
  </si>
  <si>
    <t>№38 від 14.11.2025</t>
  </si>
  <si>
    <t>Стаття 9,
підстаття 2,
пункт 9.2</t>
  </si>
  <si>
    <t>Відеофіксація</t>
  </si>
  <si>
    <t>Стаття 13,
підстаття 2,
пункт 13.2.1</t>
  </si>
  <si>
    <t>Стаття 4,
підстаття 3,
пункт 4.3.2</t>
  </si>
  <si>
    <t>Оренда вантажного автомобіля. Маршрут Дрогобич-Львів-Мшанець. Кілометраж - 210 км.</t>
  </si>
  <si>
    <t>ФОП Єдліцький Микола Михайлович, 2444413756</t>
  </si>
  <si>
    <t>№ 7 від 10 жовтня 2025, Додаток № 1</t>
  </si>
  <si>
    <t>№ 1 від 07.11.2025</t>
  </si>
  <si>
    <t>№23 від 31.10.2025</t>
  </si>
  <si>
    <t>Стаття 4,
підстаття 3,
пункт 4.3.3</t>
  </si>
  <si>
    <t>Оренда автобуса. Маршрут Мшанець-Дрогобич-Львів-Дрогобич-Мшанець. Кілометраж - 390 км.</t>
  </si>
  <si>
    <t>№ 7 від 10 жовтня 2025, Додаток № 2</t>
  </si>
  <si>
    <t>№ 3 від 07.11.2025</t>
  </si>
  <si>
    <t>№24 від 31.10.2025</t>
  </si>
  <si>
    <t>Стаття 6,
підстаття 2,
пункт 6.2.1</t>
  </si>
  <si>
    <t>-</t>
  </si>
  <si>
    <t>Стаття 7,
підстаття 10,
пункт 7.10</t>
  </si>
  <si>
    <t>Стаття 7,
підстаття 11,
пункт 7.11</t>
  </si>
  <si>
    <t>Дизайн 20 обкладинок для відео</t>
  </si>
  <si>
    <t>ФОП Комарницький Роман Миколайович, 2815314572</t>
  </si>
  <si>
    <t>№ 27/10/2025 від 27 жовтня 2025</t>
  </si>
  <si>
    <t>№ 87 від 31.10.2025</t>
  </si>
  <si>
    <t>№25 від 31.10.2025</t>
  </si>
  <si>
    <t>Стаття 7,
підстаття 12,
пункт 7.12</t>
  </si>
  <si>
    <t>Дизайн обкладинки арткниги</t>
  </si>
  <si>
    <t>Стаття 7,
підстаття 15,
пункт 7.13</t>
  </si>
  <si>
    <t>Внутрішній дизайн арткниги</t>
  </si>
  <si>
    <t>Стаття 13,
підстаття 4,
пункт 13.4.32</t>
  </si>
  <si>
    <t>Миро (реквізит)</t>
  </si>
  <si>
    <t>№ 11/11/25 від 11 листопада 2025</t>
  </si>
  <si>
    <t>№ 94 від 14.11.2025</t>
  </si>
  <si>
    <t>Стаття 13,
підстаття 4,
пункт 13.4.33</t>
  </si>
  <si>
    <t>Ладан (реквізит)</t>
  </si>
  <si>
    <t>Стаття 13,
підстаття 4,
пункт 13.4.34</t>
  </si>
  <si>
    <t>Золото (реквізит)</t>
  </si>
  <si>
    <t>Стаття 13,
підстаття 4,
пункт 13.4.38</t>
  </si>
  <si>
    <t xml:space="preserve"> Гвинтівка воїна УПА (реквізит)</t>
  </si>
  <si>
    <t>Стаття 13,
підстаття 4,
пункт 13.4.39</t>
  </si>
  <si>
    <t>Автомат (реквізит)</t>
  </si>
  <si>
    <t>Стаття 8,
підстаття 3,
пункт 8.3</t>
  </si>
  <si>
    <t>Друк книг</t>
  </si>
  <si>
    <t>ТОВ "Простір-М", 20776895</t>
  </si>
  <si>
    <t>№ 11/05-25 від 11 листопада 2025 р.,
Додаток № 1</t>
  </si>
  <si>
    <t>№ 11/13 від 13.11.2025</t>
  </si>
  <si>
    <t>Стаття 12,
підстаття 2,
пункт 12.2</t>
  </si>
  <si>
    <t>ФОП Кобець Олександр Вікторович, 3450104552</t>
  </si>
  <si>
    <t>№ 18/10 від 15 жовтня 2025 р.</t>
  </si>
  <si>
    <t>№ 22 від 31.10.2025</t>
  </si>
  <si>
    <t>№28 від 31.10.2025</t>
  </si>
  <si>
    <t>Стаття 12,
підстаття 3,
пункт 12.3</t>
  </si>
  <si>
    <t>Стаття 13,
підстаття 2,
пункт 13.2.2</t>
  </si>
  <si>
    <t>ФОП Мовчан Ольга Василівна, 3098205166</t>
  </si>
  <si>
    <t>№ 1/10-25 від 1 жовтня 2025 р.</t>
  </si>
  <si>
    <t>№ 8 від 28.10.2025</t>
  </si>
  <si>
    <t>№26 від 31.10.2025</t>
  </si>
  <si>
    <t>Стаття 13,
підстаття 2,
пункт 13.2.3</t>
  </si>
  <si>
    <t>№ 10 від 30.10.2025</t>
  </si>
  <si>
    <t>№27 від 03.11.2025</t>
  </si>
  <si>
    <t>Стаття 13,
підстаття 4,
пункт 13.4.5</t>
  </si>
  <si>
    <t>Послуги моделей</t>
  </si>
  <si>
    <t>ФОП Шевелюк Михайло Михайлович, 3452906814</t>
  </si>
  <si>
    <t>№ 8 від 1 листопада 2025 р.</t>
  </si>
  <si>
    <t>№ 2/11 від 11.11.2025</t>
  </si>
  <si>
    <t>Стаття 13,
підстаття 4,
пункт 13.4.6</t>
  </si>
  <si>
    <t>Послуги візажиста</t>
  </si>
  <si>
    <t>ФОП Радух Ольга Ігорівна, 3144215641</t>
  </si>
  <si>
    <t>№ 4 від 10 листопада 2025 р.</t>
  </si>
  <si>
    <t>Стаття 13,
підстаття 4,
пункт 13.4.7</t>
  </si>
  <si>
    <t>Костюм Звіздаря</t>
  </si>
  <si>
    <t>ФОП Козлова Роксолана Юріївна, 42633233</t>
  </si>
  <si>
    <t>№ 7/25 від 22 вересня 2025 р.,
Додаток № 1</t>
  </si>
  <si>
    <t>№ 94 від 10.10.2025</t>
  </si>
  <si>
    <t>№9 від 26.09.2025</t>
  </si>
  <si>
    <t>Стаття 13,
підстаття 4,
пункт 13.4.8</t>
  </si>
  <si>
    <t>Стаття 13,
підстаття 4,
пункт 13.4.9</t>
  </si>
  <si>
    <t>Стаття 13,
підстаття 4,
пункт 13.4.10</t>
  </si>
  <si>
    <t>Стаття 13,
підстаття 4,
пункт 13.4.11</t>
  </si>
  <si>
    <t>Стаття 13,
підстаття 4,
пункт 13.4.12</t>
  </si>
  <si>
    <t>Стаття 13,
підстаття 4,
пункт 13.4.13</t>
  </si>
  <si>
    <t>Стаття 13,
підстаття 4,
пункт 13.4.14</t>
  </si>
  <si>
    <t>Стаття 13,
підстаття 4,
пункт 13.4.15</t>
  </si>
  <si>
    <t>№9 від 10.10.2025</t>
  </si>
  <si>
    <t>Стаття 13,
підстаття 4,
пункт 13.4.16</t>
  </si>
  <si>
    <t>Стаття 13,
підстаття 4,
пункт 13.4.19</t>
  </si>
  <si>
    <t>Костюм Ірода Великого</t>
  </si>
  <si>
    <t>Стаття 13,
підстаття 4,
пункт 13.4.17</t>
  </si>
  <si>
    <t>№10 від 10.10.2025</t>
  </si>
  <si>
    <t>Стаття 13,
підстаття 4,
пункт 13.4.18</t>
  </si>
  <si>
    <t>Стаття 13,
підстаття 4,
пункт 13.4.23</t>
  </si>
  <si>
    <t>Костюм чорта</t>
  </si>
  <si>
    <t>Стаття 13,
підстаття 4,
пункт 13.4.20</t>
  </si>
  <si>
    <t>Стаття 13,
підстаття 4,
пункт 13.4.21</t>
  </si>
  <si>
    <t>Костюм книжника</t>
  </si>
  <si>
    <t>ФОП Бенишин Марта Сергіївна, 3519208783</t>
  </si>
  <si>
    <t>№ 15 від 01 жовтня 2025</t>
  </si>
  <si>
    <t>№ 79 від 10.10.2025</t>
  </si>
  <si>
    <t>№11 від 10.10.2025</t>
  </si>
  <si>
    <t>Стаття 13,
підстаття 4,
пункт 13.4.22</t>
  </si>
  <si>
    <t>Костюм смерті</t>
  </si>
  <si>
    <t>Стаття 13,
підстаття 4,
пункт 13.4.24</t>
  </si>
  <si>
    <t>Костюм шинкаря</t>
  </si>
  <si>
    <t>Стаття 13,
підстаття 4,
пункт 13.4.25</t>
  </si>
  <si>
    <t>Костюм сури</t>
  </si>
  <si>
    <t>Стаття 13,
підстаття 4,
пункт 13.4.26</t>
  </si>
  <si>
    <t>Костюм воїна УПА</t>
  </si>
  <si>
    <t>Стаття 13,
підстаття 4,
пункт 13.4.27</t>
  </si>
  <si>
    <t>Костюм воїна ЗСУ</t>
  </si>
  <si>
    <t>Стаття 13,
підстаття 4,
пункт 13.4.28</t>
  </si>
  <si>
    <t>ФОП Іщук Юрій Іванович, 2457305475</t>
  </si>
  <si>
    <t>№ 14/11 від 14 листопада 2025 р.</t>
  </si>
  <si>
    <t>Стаття 13,
підстаття 4,
пункт 13.4.29</t>
  </si>
  <si>
    <t>Стаття 13,
підстаття 4,
пункт 13.4.30</t>
  </si>
  <si>
    <t>Стаття 13,
підстаття 4,
пункт 13.4.31</t>
  </si>
  <si>
    <t>Стаття 13,
підстаття 4,
пункт 13.4.35</t>
  </si>
  <si>
    <t>Стаття 13,
підстаття 4,
пункт 13.4.36</t>
  </si>
  <si>
    <t>Стаття 13,
підстаття 4,
пункт 13.4.37</t>
  </si>
  <si>
    <t>Стаття 13, 
підстаття 4,
пункт 13.4.3</t>
  </si>
  <si>
    <t>Розрахунково-касове обслуговування (відповідно до тарифів обслуговуючого банку)</t>
  </si>
  <si>
    <t xml:space="preserve">АТ "Кредобанк", 09807862 
</t>
  </si>
  <si>
    <t>Банківська виписка по рахунку UA413253650000000260010055024 за період з 1 липня по 14 листопада 2025  р.</t>
  </si>
  <si>
    <t>№53526041 від 14.11.2025</t>
  </si>
  <si>
    <t>№53526026 від 14.11.2025</t>
  </si>
  <si>
    <t>№53526030 від 14.11.2025</t>
  </si>
  <si>
    <t>№53526299 від 14.11.2025</t>
  </si>
  <si>
    <t>№53526317 від 14.11.2025</t>
  </si>
  <si>
    <t>№53526335 від 14.11.2025</t>
  </si>
  <si>
    <t>№53526354 від 14.11.2025</t>
  </si>
  <si>
    <t>№53526375 від 14.11.2025</t>
  </si>
  <si>
    <t>№53681709 від 14.11.2025</t>
  </si>
  <si>
    <t>№51496955 від 03.11.2025</t>
  </si>
  <si>
    <t>№51168565 від 31.10.2025</t>
  </si>
  <si>
    <t>№51168563 від 31.10.2025</t>
  </si>
  <si>
    <t>№51168566 від 31.10.2025</t>
  </si>
  <si>
    <t>№51169613 від 31.10.2025</t>
  </si>
  <si>
    <t>№51169621 від 31.10.2025</t>
  </si>
  <si>
    <t>№51169626 від 31.10.2025</t>
  </si>
  <si>
    <t>№51169632 від 31.10.2025</t>
  </si>
  <si>
    <t>№51169636 від 31.10.2025</t>
  </si>
  <si>
    <t>№51174337 від 31.10.2025</t>
  </si>
  <si>
    <t>№51174338 від 31.10.2025</t>
  </si>
  <si>
    <t>№51174344 від 31.10.2025</t>
  </si>
  <si>
    <t>№51174355 від 31.10.2025</t>
  </si>
  <si>
    <t>№51174360 від 31.10.2025</t>
  </si>
  <si>
    <t>№47603197 від 10.10.2025</t>
  </si>
  <si>
    <t>№47603206 від 10.10.2025</t>
  </si>
  <si>
    <t>№47603218 від 10.10.2025</t>
  </si>
  <si>
    <t>№45295369 від 29.09.2025</t>
  </si>
  <si>
    <t>№45295365 від 29.09.2025</t>
  </si>
  <si>
    <t>№45295368 від 29.09.2025</t>
  </si>
  <si>
    <t>№45295787 від 29.09.2025</t>
  </si>
  <si>
    <t>№45295790 від 29.09.2025</t>
  </si>
  <si>
    <t>№45295791 від 29.09.2025</t>
  </si>
  <si>
    <t>№45295793 від 29.09.2025</t>
  </si>
  <si>
    <t>№45295794 від 29.09.2025</t>
  </si>
  <si>
    <t>№44994197 від 26.09.2025</t>
  </si>
  <si>
    <t>№38547949 від 19.08.2025</t>
  </si>
  <si>
    <t>№38547937 від 19.08.2025</t>
  </si>
  <si>
    <t>№38547943 від 19.08.2025</t>
  </si>
  <si>
    <t>№38549433 від 19.08.2025</t>
  </si>
  <si>
    <t>№38549459 від 19.08.2025</t>
  </si>
  <si>
    <t>№38549474 від 19.08.2025</t>
  </si>
  <si>
    <t>№38549491 від 19.08.2025</t>
  </si>
  <si>
    <t>№38549508 від 19.08.2025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</si>
  <si>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</si>
  <si>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</si>
  <si>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Стаття 10,
підстаття 1,
пункт 10.1</t>
  </si>
  <si>
    <t>№ 11/06-25 від 11 листопада 2025 р., 
Додаток № 1</t>
  </si>
  <si>
    <t>№ 11/14 від 13.11.2025</t>
  </si>
  <si>
    <t>Реєстр бюджетних зобов'язань розпорядників (одержувачів) бюджетних коштів від 14 листопада 2025 р. №2</t>
  </si>
  <si>
    <t>Стаття 9,
підстаття 3,
пункт 9.3</t>
  </si>
  <si>
    <t>Реклама у соцмережах</t>
  </si>
  <si>
    <t>№ 01/07/2025 від 1 липня 2025 р.</t>
  </si>
  <si>
    <t>№ 92 від 11.11.2025</t>
  </si>
  <si>
    <t>Стаття 13,
підстаття 1,
пункт 13.1.3</t>
  </si>
  <si>
    <t>Аудиторські послуги</t>
  </si>
  <si>
    <t>ТОВ "Алекс-Аудит", 30583923</t>
  </si>
  <si>
    <t>№ б/н від 01 липня 2025 р.</t>
  </si>
  <si>
    <t>№ 16 від 14.11.2025</t>
  </si>
  <si>
    <t>ЗАГАЛЬНА СУМА:</t>
  </si>
  <si>
    <t>Ключовий партнер з аудиту</t>
  </si>
  <si>
    <t>Олександр Єжов</t>
  </si>
  <si>
    <t>Номер реєстрації в Реєстрі аудиторів</t>
  </si>
  <si>
    <t>та суб'єктів аудиторської діяльності: 101423</t>
  </si>
  <si>
    <t>79000, м. Львів, вул. Коперніка, буд.33, кв. 8</t>
  </si>
  <si>
    <t>Генеральний директор ТОВ «Алекс-Аудит»</t>
  </si>
  <si>
    <t>Звіт про надходження та використання коштів для реалізації проекту</t>
  </si>
  <si>
    <t xml:space="preserve">ГО "Магура" </t>
  </si>
  <si>
    <t xml:space="preserve">липень 2025	</t>
  </si>
  <si>
    <t xml:space="preserve">
Стаття: 
Підстаття:
Пункт:</t>
  </si>
  <si>
    <t>№</t>
  </si>
  <si>
    <t>Найменування витрат</t>
  </si>
  <si>
    <t>Одиниця виміру</t>
  </si>
  <si>
    <t>Витрати за рахунок гранту Фонду</t>
  </si>
  <si>
    <t>Витрати за рахунок співфінансування</t>
  </si>
  <si>
    <t>Витрати за рахунок  реінвестиції</t>
  </si>
  <si>
    <t>Загальна планова сума витрат по проєкту, грн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</si>
  <si>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</si>
  <si>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</si>
  <si>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</si>
  <si>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 (=7+13+19)</t>
  </si>
  <si>
    <t>Фактична, грн (=10+16+22)</t>
  </si>
  <si>
    <t>Різниця</t>
  </si>
  <si>
    <t>Кількість/
Період</t>
  </si>
  <si>
    <t>Вартість за одиницю, грн</t>
  </si>
  <si>
    <t>Загальна сума, грн  (=5*6)</t>
  </si>
  <si>
    <t>Загальна сума, грн  (=8*9)</t>
  </si>
  <si>
    <t>Вартість за одиницю, грн.</t>
  </si>
  <si>
    <t>Загальна сума, грн  (=12*13)</t>
  </si>
  <si>
    <t>Загальна сума, грн  (=14*15)</t>
  </si>
  <si>
    <t>Загальна сума, грн (=17*18)</t>
  </si>
  <si>
    <t>Загальна сума, грн (=20*21)</t>
  </si>
  <si>
    <t>грн</t>
  </si>
  <si>
    <t>ВИТРАТИ:</t>
  </si>
  <si>
    <t>Стаття:</t>
  </si>
  <si>
    <t xml:space="preserve">Винагорода членам команди Проєкту </t>
  </si>
  <si>
    <t xml:space="preserve">     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</si>
  <si>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</si>
  <si>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</si>
  <si>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</si>
  <si>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</si>
  <si>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</si>
  <si>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ПІБ (за наявності),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</si>
  <si>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</si>
  <si>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</si>
  <si>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</si>
  <si>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</si>
  <si>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</si>
  <si>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</si>
  <si>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</si>
  <si>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</si>
  <si>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</si>
  <si>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цивільно-правового характеру</t>
  </si>
  <si>
    <t>1.3.1</t>
  </si>
  <si>
    <t>1.3.2</t>
  </si>
  <si>
    <t>Дрозд Микола Миколайович, координатор сталості проєкту, представник партнера</t>
  </si>
  <si>
    <t>1.3.3</t>
  </si>
  <si>
    <t xml:space="preserve">Гром Роман Іванович, операційний менеджер проєкту </t>
  </si>
  <si>
    <t>1.3.4</t>
  </si>
  <si>
    <t>1.3.5</t>
  </si>
  <si>
    <t>1.3.6</t>
  </si>
  <si>
    <t xml:space="preserve">Дмитрієв Сергій Володимирович, арт-директор проєкту  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</si>
  <si>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</si>
  <si>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</si>
  <si>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</si>
  <si>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</si>
  <si>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</si>
  <si>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строковими трудовими договорами</t>
  </si>
  <si>
    <t>1.4.3</t>
  </si>
  <si>
    <t>1.5</t>
  </si>
  <si>
    <t>За договорами з фізичними особами-підприємцями</t>
  </si>
  <si>
    <t>1.5.1</t>
  </si>
  <si>
    <t xml:space="preserve"> ПІБ (за наявності), конкретна назва послуги/ роботи</t>
  </si>
  <si>
    <t>1.5.2</t>
  </si>
  <si>
    <t>1.5.3</t>
  </si>
  <si>
    <t xml:space="preserve">Усього по статті 1 "Винагорода членам команди Проєкту" </t>
  </si>
  <si>
    <t>Недопустимі витрати за рахунок реінвестиції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</si>
  <si>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</si>
  <si>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</si>
  <si>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</si>
  <si>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</si>
  <si>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</si>
  <si>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</si>
  <si>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</si>
  <si>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</si>
  <si>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</si>
  <si>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</si>
  <si>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</si>
  <si>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</si>
  <si>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</si>
  <si>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</si>
  <si>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</si>
  <si>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</si>
  <si>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</si>
  <si>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</si>
  <si>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</si>
  <si>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</si>
  <si>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</si>
  <si>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</si>
  <si>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Усього по статті 2 "Витрати, пов'язані з відрядженнями"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</si>
  <si>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</si>
  <si>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</si>
  <si>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</si>
  <si>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</si>
  <si>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</si>
  <si>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</si>
  <si>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</si>
  <si>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</si>
  <si>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</si>
  <si>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</si>
  <si>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 (недопустимі витрати за рахунок гранту Фонду)</t>
  </si>
  <si>
    <t>послуга</t>
  </si>
  <si>
    <t>Недопустимі витрати за рахунок гранту УКФ</t>
  </si>
  <si>
    <t>Недопустимі витрати за рахунок реінвестицій</t>
  </si>
  <si>
    <t>3.2.2</t>
  </si>
  <si>
    <t>Інші нематеріальні активи (недопустимі витрати за рахунок гранту Фонду)</t>
  </si>
  <si>
    <t>Усього по статті 3 "Обладнання і нематеріальні активи"</t>
  </si>
  <si>
    <t>Витрати пов'язані з орендою</t>
  </si>
  <si>
    <t>4.1</t>
  </si>
  <si>
    <t>Оренда приміщення</t>
  </si>
  <si>
    <t>4.1.1</t>
  </si>
  <si>
    <t>Оренда студії (м. Львів, вул. Широка, 1, 144 м2)</t>
  </si>
  <si>
    <t>годин</t>
  </si>
  <si>
    <t>4.1.2</t>
  </si>
  <si>
    <t>Оренда марафетної (гримерної) м. Львів, вул. Широка, 1, 24 м2</t>
  </si>
  <si>
    <t>кв.м (годин, діб)</t>
  </si>
  <si>
    <t>4.1.3</t>
  </si>
  <si>
    <t>Адреса орендованого приміщення, із зазначенням метражу, годин оренди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</si>
  <si>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</si>
  <si>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</si>
  <si>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</si>
  <si>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</si>
  <si>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</si>
  <si>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</si>
  <si>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</si>
  <si>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</si>
  <si>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</si>
  <si>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</si>
  <si>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</si>
  <si>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</si>
  <si>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</si>
  <si>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</si>
  <si>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км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</si>
  <si>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</si>
  <si>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</si>
  <si>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</si>
  <si>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</si>
  <si>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</si>
  <si>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</si>
  <si>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</si>
  <si>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</si>
  <si>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</si>
  <si>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</si>
  <si>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</si>
  <si>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</si>
  <si>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Усього по статті 4 "Витрати, пов'язані з орендою"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</si>
  <si>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</si>
  <si>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</si>
  <si>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</si>
  <si>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</si>
  <si>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</si>
  <si>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</si>
  <si>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</si>
  <si>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</si>
  <si>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</si>
  <si>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</si>
  <si>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</si>
  <si>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</si>
  <si>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</si>
  <si>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</si>
  <si>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</si>
  <si>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</si>
  <si>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</si>
  <si>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</si>
  <si>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</si>
  <si>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Усього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</si>
  <si>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</si>
  <si>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</si>
  <si>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</si>
  <si>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</si>
  <si>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</si>
  <si>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</si>
  <si>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</si>
  <si>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</si>
  <si>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</si>
  <si>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</si>
  <si>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Флеш пам'ять USB 128 ГБ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</si>
  <si>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</si>
  <si>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</si>
  <si>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</si>
  <si>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</si>
  <si>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</si>
  <si>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</si>
  <si>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</si>
  <si>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Усього по статті 6 "Матеріальні витрати"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</si>
  <si>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</si>
  <si>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</si>
  <si>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</si>
  <si>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</si>
  <si>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</si>
  <si>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</si>
  <si>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</si>
  <si>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</si>
  <si>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</si>
  <si>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</si>
  <si>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</si>
  <si>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</si>
  <si>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</si>
  <si>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</si>
  <si>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</si>
  <si>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</si>
  <si>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</si>
  <si>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</si>
  <si>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</si>
  <si>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</si>
  <si>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Дизайн розділу "Віртуальна Вертепна Виставка" на сайті</t>
  </si>
  <si>
    <t>7.11</t>
  </si>
  <si>
    <t>7.12</t>
  </si>
  <si>
    <t>7.15</t>
  </si>
  <si>
    <t>7.16</t>
  </si>
  <si>
    <t xml:space="preserve">Соціальні внески  за договорами ЦПХ з підрядниками статті "Поліграфічні послуги" </t>
  </si>
  <si>
    <t>Усього по статті 7 "Поліграфічні послуги"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</si>
  <si>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</si>
  <si>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</si>
  <si>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</si>
  <si>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</si>
  <si>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</si>
  <si>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</si>
  <si>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</si>
  <si>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</si>
  <si>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</si>
  <si>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</si>
  <si>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</si>
  <si>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</si>
  <si>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</si>
  <si>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 статті "Видавничі послуги"</t>
  </si>
  <si>
    <t>Усього по статті 8 "Видавничі послуги"</t>
  </si>
  <si>
    <t>Послуги з просування</t>
  </si>
  <si>
    <t>година</t>
  </si>
  <si>
    <t>місяць</t>
  </si>
  <si>
    <t>SMM, SO (SEO)</t>
  </si>
  <si>
    <t>Інші послуги</t>
  </si>
  <si>
    <t>Соціальні внески за договорами ЦПХ з підрядниками статті "Послуги з просування"</t>
  </si>
  <si>
    <t>Усього по статті  9 "Послуги з просування"</t>
  </si>
  <si>
    <t>Створення  вебресурсу</t>
  </si>
  <si>
    <t>Створення нового розділу "Віртуальна Вертепна Виставка" на сайті "БойкоМандри" (веб-верстка)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</si>
  <si>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</si>
  <si>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</si>
  <si>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 за договорами ЦПХ з підрядниками статті "Створення вебресурсу"</t>
  </si>
  <si>
    <t>Усього по статті 10 "Створення вебресурсу"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</si>
  <si>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</si>
  <si>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</si>
  <si>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Усього по статті 11 "Придбання методичних, навчальних, інформаційних матеріалів, в т.ч. на електроних носіях інформації"</t>
  </si>
  <si>
    <t>Послуги з перекладу</t>
  </si>
  <si>
    <t>Усний переклад (синхронний/ послідовний, з якої на яку мову)</t>
  </si>
  <si>
    <t>Письмовий переклад з української на англійську мову</t>
  </si>
  <si>
    <t>Редагування письмового перекладу на англійську мову</t>
  </si>
  <si>
    <t>Соціальні внески за договорами ЦПХ з підрядниками статті  "Послуги з перекладу"</t>
  </si>
  <si>
    <t>Усього по статті 12 "Послуги з перекладу"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</si>
  <si>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</si>
  <si>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</si>
  <si>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</si>
  <si>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</si>
  <si>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</si>
  <si>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</si>
  <si>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</si>
  <si>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</si>
  <si>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13.1.4</t>
  </si>
  <si>
    <t>Соціальні внески за договорами ЦПХ з підрядниками підстатті  "Адміністративні витрати"</t>
  </si>
  <si>
    <t>13.2</t>
  </si>
  <si>
    <t>Послуги комп'ютерної обробки, монтажу, зведення</t>
  </si>
  <si>
    <t>13.2.1</t>
  </si>
  <si>
    <t>Обробка і монтаж 3-хвилинних відео "Віртуальної Вертепної Виставки"</t>
  </si>
  <si>
    <t>13.2.2</t>
  </si>
  <si>
    <t>Озвучення диктором відео для "Віртуальної Вертепної Виставки"</t>
  </si>
  <si>
    <t>13.2.3</t>
  </si>
  <si>
    <t>Озвучення англомовним диктором відео для "Virtual Vertep Vision"</t>
  </si>
  <si>
    <t>13.2.4</t>
  </si>
  <si>
    <t>Соціальні внески за договорами ЦПХ з підрядниками  підстатті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</si>
  <si>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</si>
  <si>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</si>
  <si>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</si>
  <si>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</si>
  <si>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</si>
  <si>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</si>
  <si>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</si>
  <si>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</si>
  <si>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</si>
  <si>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</si>
  <si>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</si>
  <si>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</si>
  <si>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</si>
  <si>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Інші послуги банку (відповідно до тарифів обслуговуючого банку)</t>
  </si>
  <si>
    <t>13.4.5</t>
  </si>
  <si>
    <t>особи</t>
  </si>
  <si>
    <t>13.4.6</t>
  </si>
  <si>
    <t>13.4.7</t>
  </si>
  <si>
    <t xml:space="preserve">Костюм звіздаря </t>
  </si>
  <si>
    <t>13.4.8</t>
  </si>
  <si>
    <t>Костюм Марії</t>
  </si>
  <si>
    <t>13.4.9</t>
  </si>
  <si>
    <t>Костюм Йосифа</t>
  </si>
  <si>
    <t>13.4.10</t>
  </si>
  <si>
    <t>Костюм класичного вертепного ангела</t>
  </si>
  <si>
    <t>13.4.11</t>
  </si>
  <si>
    <t>Костюм біблійного ангела</t>
  </si>
  <si>
    <t>13.4.12</t>
  </si>
  <si>
    <t>Костюм ангела миру</t>
  </si>
  <si>
    <t>13.4.13</t>
  </si>
  <si>
    <t>Костюм ангела України</t>
  </si>
  <si>
    <t>13.4.14</t>
  </si>
  <si>
    <t>Костюм біблійного пастуха</t>
  </si>
  <si>
    <t>13.4.15</t>
  </si>
  <si>
    <t>Костюм пастуха (традиційний український)</t>
  </si>
  <si>
    <t>13.4.16</t>
  </si>
  <si>
    <t>Костюм Мельхіора (волхв/мудрець)</t>
  </si>
  <si>
    <t>13.4.17</t>
  </si>
  <si>
    <t>Костюм Балтазар (волхв/мудрець)</t>
  </si>
  <si>
    <t>13.4.18</t>
  </si>
  <si>
    <t>Костюм Каспара (волхв/мудрець)</t>
  </si>
  <si>
    <t>13.4.19</t>
  </si>
  <si>
    <t>13.4.20</t>
  </si>
  <si>
    <t>Костюм вояка Ірода</t>
  </si>
  <si>
    <t>13.4.21</t>
  </si>
  <si>
    <t>13.4.22</t>
  </si>
  <si>
    <t>13.4.23</t>
  </si>
  <si>
    <t>13.4.24</t>
  </si>
  <si>
    <t>13.4.25</t>
  </si>
  <si>
    <t>13.4.26</t>
  </si>
  <si>
    <t>13.4.27</t>
  </si>
  <si>
    <t>13.4.28</t>
  </si>
  <si>
    <t xml:space="preserve">Різдвяна вертепна зірка </t>
  </si>
  <si>
    <t>13.4.29</t>
  </si>
  <si>
    <t>Традиційна переносна стаєнка-вертеп</t>
  </si>
  <si>
    <t>13.4.30</t>
  </si>
  <si>
    <t>Посох біблійного пастуха (реквізит)</t>
  </si>
  <si>
    <t>13.4.31</t>
  </si>
  <si>
    <t>Традиційний український пастуший костур з дзвоником (реквізит)</t>
  </si>
  <si>
    <t>13.4.32</t>
  </si>
  <si>
    <t>13.4.33</t>
  </si>
  <si>
    <t>13.4.34</t>
  </si>
  <si>
    <t>13.4.35</t>
  </si>
  <si>
    <t>Скіпетр Ірода Великого (реквізит)</t>
  </si>
  <si>
    <t>13.4.36</t>
  </si>
  <si>
    <t>Манускрипт книжника (реквізит)</t>
  </si>
  <si>
    <t>13.4.37</t>
  </si>
  <si>
    <t>Коса смерті (реквізит)</t>
  </si>
  <si>
    <t>13.4.38</t>
  </si>
  <si>
    <t>Гвинтівка воїна УПА (реквізит)</t>
  </si>
  <si>
    <t>13.4.39</t>
  </si>
  <si>
    <t>Усього по статті 13 "Інші прямі витрати"</t>
  </si>
  <si>
    <t>Усього  "Витрати"</t>
  </si>
  <si>
    <t>РЕЗУЛЬТАТ РЕАЛІЗАЦІЇ ПРОЄКТУ</t>
  </si>
  <si>
    <t>(посада)</t>
  </si>
  <si>
    <t>(підпис, печатка)</t>
  </si>
  <si>
    <t>(ПІБ)</t>
  </si>
  <si>
    <t>Додаток № 2</t>
  </si>
  <si>
    <t>від "__" _________ 2025 року</t>
  </si>
  <si>
    <t xml:space="preserve">Конкурсна програма: </t>
  </si>
  <si>
    <t>Культура. Регіони</t>
  </si>
  <si>
    <t>ЛОТ:</t>
  </si>
  <si>
    <t>Заявник (найменування юридичної особи/прізвище, ім'я, по батькові (за наявності) фізичної особи) :</t>
  </si>
  <si>
    <t>Назва Проєкту:</t>
  </si>
  <si>
    <t>Дата початку Проєкту:</t>
  </si>
  <si>
    <t>липень 2025</t>
  </si>
  <si>
    <t>Дата завершення Проєкту:</t>
  </si>
  <si>
    <t>Організація-донор</t>
  </si>
  <si>
    <t>Фінансування проєкту, %</t>
  </si>
  <si>
    <t>Фінансування проєкту, грн</t>
  </si>
  <si>
    <t>НАДХОДЖЕННЯ</t>
  </si>
  <si>
    <t>1.</t>
  </si>
  <si>
    <t>Український культурний фонд</t>
  </si>
  <si>
    <t>2.</t>
  </si>
  <si>
    <t>Співфінансування* :</t>
  </si>
  <si>
    <t>2.1.</t>
  </si>
  <si>
    <t>Кошти організацій-партнерів (повна назва організації)</t>
  </si>
  <si>
    <t>2.2.</t>
  </si>
  <si>
    <t>Кошти державного та місцевих бюджетів (Стрілківська сільська рада Самбірського району Львівської області)</t>
  </si>
  <si>
    <t>2.3.</t>
  </si>
  <si>
    <t>Кошти інших донорів (повна назва організації)</t>
  </si>
  <si>
    <t>2.4.</t>
  </si>
  <si>
    <t>2.5.</t>
  </si>
  <si>
    <t>3.</t>
  </si>
  <si>
    <t>Реінвестиції (дохід отриманий від реалізації книг, квитків, програм та інших культурно-мистецьких продуктів, що створюватимуться в рамках проєкту)</t>
  </si>
  <si>
    <t>Усього "Надходження"</t>
  </si>
  <si>
    <t>*За наявності співфінансування Грантоотримувач самостійно вирішує, на які статті витрат іде співфінансування.</t>
  </si>
  <si>
    <t>(підпис, печатка (за наявності))</t>
  </si>
  <si>
    <t>(П.І.Б.)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</si>
</sst>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d/m/yyyy"/>
    <numFmt numFmtId="166" formatCode="_-* #,##0.00\ _₴_-;\-* #,##0.00\ _₴_-;_-* &quot;-&quot;??\ _₴_-;_-@"/>
    <numFmt numFmtId="167" formatCode="d.m.yyyy"/>
    <numFmt numFmtId="168" formatCode="&quot;$&quot;#,##0"/>
    <numFmt numFmtId="169" formatCode="d\.m"/>
  </numFmts>
  <fonts count="36">
    <font>
      <sz val="11.0"/>
      <color theme="1"/>
      <name val="Calibri"/>
      <scheme val="minor"/>
    </font>
    <font>
      <color theme="1"/>
      <name val="Arial"/>
    </font>
    <font>
      <sz val="11.0"/>
      <color theme="1"/>
      <name val="Calibri"/>
    </font>
    <font>
      <b/>
      <color theme="1"/>
      <name val="Arial"/>
    </font>
    <font>
      <b/>
      <sz val="12.0"/>
      <color theme="1"/>
      <name val="Arial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sz val="10.0"/>
      <color theme="1"/>
      <name val="Arial"/>
    </font>
    <font>
      <i/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b/>
      <sz val="10.0"/>
      <color rgb="FF222222"/>
      <name val="Arial"/>
    </font>
    <font>
      <sz val="10.0"/>
      <color rgb="FF222222"/>
      <name val="Arial"/>
    </font>
    <font>
      <sz val="11.0"/>
      <color theme="1"/>
      <name val="Arial"/>
    </font>
    <font>
      <i/>
      <sz val="10.0"/>
      <color rgb="FFFF0000"/>
      <name val="Arial"/>
    </font>
    <font>
      <b/>
      <sz val="10.0"/>
      <color rgb="FF000000"/>
      <name val="Arial"/>
    </font>
    <font>
      <sz val="5.0"/>
      <color rgb="FF000000"/>
      <name val="Arial"/>
    </font>
    <font>
      <sz val="5.0"/>
      <color rgb="FF000000"/>
      <name val="Calibri"/>
      <scheme val="minor"/>
    </font>
    <font>
      <sz val="5.0"/>
      <color rgb="FF000000"/>
      <name val="Calibri"/>
    </font>
    <font>
      <sz val="10.0"/>
      <color rgb="FF000000"/>
      <name val="Calibri"/>
    </font>
    <font>
      <b/>
      <i/>
      <sz val="10.0"/>
      <color rgb="FF000000"/>
      <name val="Arial"/>
    </font>
    <font>
      <sz val="10.0"/>
      <color rgb="FFFF0000"/>
      <name val="Arial"/>
    </font>
    <font>
      <b/>
      <sz val="10.0"/>
      <color rgb="FFFF0000"/>
      <name val="Arial"/>
    </font>
    <font>
      <b/>
      <sz val="10.0"/>
      <color rgb="FF000000"/>
      <name val="Calibri"/>
    </font>
    <font>
      <sz val="10.0"/>
      <color theme="1"/>
      <name val="Calibri"/>
    </font>
    <font>
      <i/>
      <vertAlign val="superscript"/>
      <sz val="10.0"/>
      <color theme="1"/>
      <name val="Arial"/>
    </font>
    <font>
      <color theme="1"/>
      <name val="Calibri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13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</border>
    <border>
      <top style="medium">
        <color rgb="FF000000"/>
      </top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shrinkToFit="0" vertical="bottom" wrapText="1"/>
    </xf>
    <xf borderId="0" fillId="0" fontId="3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horizontal="right" readingOrder="0" vertical="bottom"/>
    </xf>
    <xf borderId="0" fillId="0" fontId="1" numFmtId="165" xfId="0" applyAlignment="1" applyFont="1" applyNumberFormat="1">
      <alignment readingOrder="0" vertical="bottom"/>
    </xf>
    <xf borderId="0" fillId="0" fontId="2" numFmtId="0" xfId="0" applyFont="1"/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horizontal="center" readingOrder="0"/>
    </xf>
    <xf borderId="0" fillId="0" fontId="2" numFmtId="10" xfId="0" applyAlignment="1" applyFont="1" applyNumberFormat="1">
      <alignment vertical="bottom"/>
    </xf>
    <xf borderId="0" fillId="0" fontId="2" numFmtId="4" xfId="0" applyAlignment="1" applyFont="1" applyNumberFormat="1">
      <alignment vertical="bottom"/>
    </xf>
    <xf borderId="1" fillId="0" fontId="2" numFmtId="0" xfId="0" applyBorder="1" applyFont="1"/>
    <xf borderId="2" fillId="0" fontId="5" numFmtId="0" xfId="0" applyAlignment="1" applyBorder="1" applyFont="1">
      <alignment horizontal="center" shrinkToFit="0" wrapText="1"/>
    </xf>
    <xf borderId="3" fillId="0" fontId="6" numFmtId="0" xfId="0" applyBorder="1" applyFont="1"/>
    <xf borderId="4" fillId="0" fontId="5" numFmtId="0" xfId="0" applyAlignment="1" applyBorder="1" applyFont="1">
      <alignment horizontal="center" shrinkToFit="0" wrapText="1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2" numFmtId="10" xfId="0" applyAlignment="1" applyBorder="1" applyFont="1" applyNumberFormat="1">
      <alignment horizontal="center" shrinkToFit="0" wrapText="1"/>
    </xf>
    <xf borderId="11" fillId="0" fontId="2" numFmtId="10" xfId="0" applyAlignment="1" applyBorder="1" applyFont="1" applyNumberFormat="1">
      <alignment horizontal="center" shrinkToFit="0" wrapText="1"/>
    </xf>
    <xf borderId="12" fillId="0" fontId="7" numFmtId="10" xfId="0" applyAlignment="1" applyBorder="1" applyFont="1" applyNumberFormat="1">
      <alignment horizontal="center"/>
    </xf>
    <xf borderId="13" fillId="0" fontId="6" numFmtId="0" xfId="0" applyBorder="1" applyFont="1"/>
    <xf borderId="10" fillId="0" fontId="2" numFmtId="10" xfId="0" applyAlignment="1" applyBorder="1" applyFont="1" applyNumberFormat="1">
      <alignment horizontal="center"/>
    </xf>
    <xf borderId="14" fillId="0" fontId="2" numFmtId="4" xfId="0" applyAlignment="1" applyBorder="1" applyFont="1" applyNumberFormat="1">
      <alignment horizontal="center"/>
    </xf>
    <xf borderId="11" fillId="0" fontId="2" numFmtId="10" xfId="0" applyAlignment="1" applyBorder="1" applyFont="1" applyNumberFormat="1">
      <alignment horizontal="center"/>
    </xf>
    <xf borderId="14" fillId="0" fontId="2" numFmtId="4" xfId="0" applyAlignment="1" applyBorder="1" applyFont="1" applyNumberFormat="1">
      <alignment horizontal="center" shrinkToFit="0" wrapText="1"/>
    </xf>
    <xf borderId="10" fillId="0" fontId="8" numFmtId="10" xfId="0" applyAlignment="1" applyBorder="1" applyFont="1" applyNumberFormat="1">
      <alignment horizontal="center"/>
    </xf>
    <xf borderId="14" fillId="0" fontId="8" numFmtId="4" xfId="0" applyAlignment="1" applyBorder="1" applyFont="1" applyNumberFormat="1">
      <alignment horizontal="center"/>
    </xf>
    <xf borderId="15" fillId="0" fontId="2" numFmtId="49" xfId="0" applyAlignment="1" applyBorder="1" applyFont="1" applyNumberFormat="1">
      <alignment horizontal="center" shrinkToFit="0" wrapText="1"/>
    </xf>
    <xf borderId="16" fillId="0" fontId="2" numFmtId="49" xfId="0" applyAlignment="1" applyBorder="1" applyFont="1" applyNumberFormat="1">
      <alignment horizontal="center"/>
    </xf>
    <xf borderId="17" fillId="0" fontId="2" numFmtId="49" xfId="0" applyAlignment="1" applyBorder="1" applyFont="1" applyNumberFormat="1">
      <alignment horizontal="center"/>
    </xf>
    <xf borderId="18" fillId="0" fontId="2" numFmtId="49" xfId="0" applyAlignment="1" applyBorder="1" applyFont="1" applyNumberFormat="1">
      <alignment horizontal="center"/>
    </xf>
    <xf borderId="19" fillId="0" fontId="2" numFmtId="0" xfId="0" applyAlignment="1" applyBorder="1" applyFont="1">
      <alignment horizontal="center" shrinkToFit="0" wrapText="1"/>
    </xf>
    <xf borderId="20" fillId="0" fontId="2" numFmtId="10" xfId="0" applyAlignment="1" applyBorder="1" applyFont="1" applyNumberFormat="1">
      <alignment horizontal="center"/>
    </xf>
    <xf borderId="21" fillId="0" fontId="2" numFmtId="4" xfId="0" applyAlignment="1" applyBorder="1" applyFont="1" applyNumberFormat="1">
      <alignment horizontal="center"/>
    </xf>
    <xf borderId="20" fillId="0" fontId="2" numFmtId="4" xfId="0" applyAlignment="1" applyBorder="1" applyFont="1" applyNumberFormat="1">
      <alignment horizontal="center"/>
    </xf>
    <xf borderId="22" fillId="0" fontId="2" numFmtId="4" xfId="0" applyAlignment="1" applyBorder="1" applyFont="1" applyNumberFormat="1">
      <alignment horizontal="center"/>
    </xf>
    <xf borderId="22" fillId="0" fontId="2" numFmtId="10" xfId="0" applyAlignment="1" applyBorder="1" applyFont="1" applyNumberFormat="1">
      <alignment horizontal="center"/>
    </xf>
    <xf borderId="20" fillId="0" fontId="8" numFmtId="10" xfId="0" applyAlignment="1" applyBorder="1" applyFont="1" applyNumberFormat="1">
      <alignment horizontal="center"/>
    </xf>
    <xf borderId="21" fillId="0" fontId="8" numFmtId="4" xfId="0" applyAlignment="1" applyBorder="1" applyFont="1" applyNumberFormat="1">
      <alignment horizontal="center"/>
    </xf>
    <xf borderId="23" fillId="0" fontId="2" numFmtId="0" xfId="0" applyAlignment="1" applyBorder="1" applyFont="1">
      <alignment horizontal="center" shrinkToFit="0" wrapText="1"/>
    </xf>
    <xf borderId="24" fillId="0" fontId="2" numFmtId="10" xfId="0" applyAlignment="1" applyBorder="1" applyFont="1" applyNumberFormat="1">
      <alignment horizontal="center"/>
    </xf>
    <xf borderId="25" fillId="0" fontId="2" numFmtId="4" xfId="0" applyAlignment="1" applyBorder="1" applyFont="1" applyNumberFormat="1">
      <alignment horizontal="center"/>
    </xf>
    <xf borderId="24" fillId="0" fontId="2" numFmtId="4" xfId="0" applyAlignment="1" applyBorder="1" applyFont="1" applyNumberFormat="1">
      <alignment horizontal="center"/>
    </xf>
    <xf borderId="26" fillId="0" fontId="2" numFmtId="4" xfId="0" applyAlignment="1" applyBorder="1" applyFont="1" applyNumberFormat="1">
      <alignment horizontal="center"/>
    </xf>
    <xf borderId="26" fillId="0" fontId="2" numFmtId="10" xfId="0" applyAlignment="1" applyBorder="1" applyFont="1" applyNumberFormat="1">
      <alignment horizontal="center"/>
    </xf>
    <xf borderId="24" fillId="0" fontId="9" numFmtId="10" xfId="0" applyAlignment="1" applyBorder="1" applyFont="1" applyNumberFormat="1">
      <alignment horizontal="center"/>
    </xf>
    <xf borderId="25" fillId="0" fontId="8" numFmtId="4" xfId="0" applyAlignment="1" applyBorder="1" applyFont="1" applyNumberFormat="1">
      <alignment horizontal="center" readingOrder="0"/>
    </xf>
    <xf borderId="27" fillId="0" fontId="2" numFmtId="0" xfId="0" applyAlignment="1" applyBorder="1" applyFont="1">
      <alignment horizontal="center" shrinkToFit="0" wrapText="1"/>
    </xf>
    <xf borderId="28" fillId="0" fontId="2" numFmtId="10" xfId="0" applyAlignment="1" applyBorder="1" applyFont="1" applyNumberFormat="1">
      <alignment horizontal="center"/>
    </xf>
    <xf borderId="29" fillId="0" fontId="2" numFmtId="4" xfId="0" applyAlignment="1" applyBorder="1" applyFont="1" applyNumberFormat="1">
      <alignment horizontal="center"/>
    </xf>
    <xf borderId="28" fillId="0" fontId="2" numFmtId="4" xfId="0" applyAlignment="1" applyBorder="1" applyFont="1" applyNumberFormat="1">
      <alignment horizontal="center"/>
    </xf>
    <xf borderId="30" fillId="0" fontId="2" numFmtId="4" xfId="0" applyAlignment="1" applyBorder="1" applyFont="1" applyNumberFormat="1">
      <alignment horizontal="center"/>
    </xf>
    <xf borderId="30" fillId="0" fontId="2" numFmtId="10" xfId="0" applyAlignment="1" applyBorder="1" applyFont="1" applyNumberFormat="1">
      <alignment horizontal="center"/>
    </xf>
    <xf borderId="28" fillId="0" fontId="9" numFmtId="10" xfId="0" applyAlignment="1" applyBorder="1" applyFont="1" applyNumberFormat="1">
      <alignment horizontal="center"/>
    </xf>
    <xf borderId="29" fillId="0" fontId="8" numFmtId="4" xfId="0" applyAlignment="1" applyBorder="1" applyFont="1" applyNumberFormat="1">
      <alignment horizontal="center"/>
    </xf>
    <xf borderId="15" fillId="0" fontId="2" numFmtId="0" xfId="0" applyAlignment="1" applyBorder="1" applyFont="1">
      <alignment horizontal="center" shrinkToFit="0" wrapText="1"/>
    </xf>
    <xf borderId="31" fillId="0" fontId="2" numFmtId="10" xfId="0" applyAlignment="1" applyBorder="1" applyFont="1" applyNumberFormat="1">
      <alignment horizontal="center"/>
    </xf>
    <xf borderId="17" fillId="0" fontId="2" numFmtId="4" xfId="0" applyAlignment="1" applyBorder="1" applyFont="1" applyNumberFormat="1">
      <alignment horizontal="center"/>
    </xf>
    <xf borderId="16" fillId="0" fontId="2" numFmtId="4" xfId="0" applyAlignment="1" applyBorder="1" applyFont="1" applyNumberFormat="1">
      <alignment horizontal="center"/>
    </xf>
    <xf borderId="18" fillId="0" fontId="2" numFmtId="4" xfId="0" applyAlignment="1" applyBorder="1" applyFont="1" applyNumberFormat="1">
      <alignment horizontal="center"/>
    </xf>
    <xf borderId="18" fillId="0" fontId="2" numFmtId="10" xfId="0" applyAlignment="1" applyBorder="1" applyFont="1" applyNumberFormat="1">
      <alignment horizontal="center"/>
    </xf>
    <xf borderId="16" fillId="0" fontId="2" numFmtId="10" xfId="0" applyAlignment="1" applyBorder="1" applyFont="1" applyNumberFormat="1">
      <alignment horizontal="center"/>
    </xf>
    <xf borderId="16" fillId="0" fontId="9" numFmtId="10" xfId="0" applyAlignment="1" applyBorder="1" applyFont="1" applyNumberFormat="1">
      <alignment horizontal="center"/>
    </xf>
    <xf borderId="17" fillId="0" fontId="8" numFmtId="4" xfId="0" applyAlignment="1" applyBorder="1" applyFont="1" applyNumberFormat="1">
      <alignment horizontal="center"/>
    </xf>
    <xf borderId="0" fillId="0" fontId="7" numFmtId="0" xfId="0" applyAlignment="1" applyFont="1">
      <alignment vertical="bottom"/>
    </xf>
    <xf borderId="32" fillId="0" fontId="2" numFmtId="0" xfId="0" applyAlignment="1" applyBorder="1" applyFont="1">
      <alignment vertical="bottom"/>
    </xf>
    <xf borderId="32" fillId="0" fontId="6" numFmtId="0" xfId="0" applyBorder="1" applyFont="1"/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center" vertical="bottom"/>
    </xf>
    <xf borderId="0" fillId="0" fontId="10" numFmtId="0" xfId="0" applyAlignment="1" applyFont="1">
      <alignment horizontal="left" vertical="bottom"/>
    </xf>
    <xf borderId="0" fillId="0" fontId="10" numFmtId="0" xfId="0" applyAlignment="1" applyFont="1">
      <alignment vertical="bottom"/>
    </xf>
    <xf borderId="0" fillId="0" fontId="10" numFmtId="4" xfId="0" applyAlignment="1" applyFont="1" applyNumberFormat="1">
      <alignment vertical="bottom"/>
    </xf>
    <xf borderId="0" fillId="0" fontId="11" numFmtId="0" xfId="0" applyAlignment="1" applyFont="1">
      <alignment horizontal="right" vertical="bottom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right" readingOrder="0" shrinkToFit="0" vertical="bottom" wrapText="1"/>
    </xf>
    <xf borderId="0" fillId="0" fontId="12" numFmtId="0" xfId="0" applyAlignment="1" applyFont="1">
      <alignment horizontal="left" shrinkToFit="0" vertical="bottom" wrapText="1"/>
    </xf>
    <xf borderId="0" fillId="0" fontId="12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shrinkToFit="0" vertical="center" wrapText="1"/>
    </xf>
    <xf borderId="0" fillId="0" fontId="10" numFmtId="4" xfId="0" applyAlignment="1" applyFont="1" applyNumberFormat="1">
      <alignment vertical="center"/>
    </xf>
    <xf borderId="0" fillId="0" fontId="12" numFmtId="0" xfId="0" applyAlignment="1" applyFont="1">
      <alignment horizontal="center" shrinkToFit="0" vertical="center" wrapText="1"/>
    </xf>
    <xf borderId="33" fillId="2" fontId="12" numFmtId="0" xfId="0" applyAlignment="1" applyBorder="1" applyFill="1" applyFont="1">
      <alignment horizontal="center" shrinkToFit="0" vertical="center" wrapText="1"/>
    </xf>
    <xf borderId="34" fillId="0" fontId="6" numFmtId="0" xfId="0" applyBorder="1" applyFont="1"/>
    <xf borderId="35" fillId="0" fontId="6" numFmtId="0" xfId="0" applyBorder="1" applyFont="1"/>
    <xf borderId="33" fillId="2" fontId="12" numFmtId="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vertical="center"/>
    </xf>
    <xf borderId="26" fillId="0" fontId="12" numFmtId="0" xfId="0" applyAlignment="1" applyBorder="1" applyFont="1">
      <alignment horizontal="center" shrinkToFit="0" vertical="center" wrapText="1"/>
    </xf>
    <xf borderId="26" fillId="0" fontId="12" numFmtId="4" xfId="0" applyAlignment="1" applyBorder="1" applyFont="1" applyNumberFormat="1">
      <alignment horizontal="center" shrinkToFit="0" vertical="center" wrapText="1"/>
    </xf>
    <xf borderId="0" fillId="0" fontId="12" numFmtId="4" xfId="0" applyAlignment="1" applyFont="1" applyNumberFormat="1">
      <alignment vertical="center"/>
    </xf>
    <xf borderId="0" fillId="0" fontId="10" numFmtId="49" xfId="0" applyAlignment="1" applyFont="1" applyNumberFormat="1">
      <alignment horizontal="left" readingOrder="0" shrinkToFit="0" vertical="center" wrapText="1"/>
    </xf>
    <xf borderId="36" fillId="0" fontId="10" numFmtId="49" xfId="0" applyAlignment="1" applyBorder="1" applyFont="1" applyNumberFormat="1">
      <alignment horizontal="left" readingOrder="0" shrinkToFit="0" vertical="center" wrapText="1"/>
    </xf>
    <xf borderId="37" fillId="0" fontId="13" numFmtId="0" xfId="0" applyAlignment="1" applyBorder="1" applyFont="1">
      <alignment shrinkToFit="0" vertical="center" wrapText="1"/>
    </xf>
    <xf borderId="38" fillId="0" fontId="10" numFmtId="4" xfId="0" applyAlignment="1" applyBorder="1" applyFont="1" applyNumberFormat="1">
      <alignment horizontal="right" vertical="center"/>
    </xf>
    <xf borderId="36" fillId="0" fontId="10" numFmtId="0" xfId="0" applyAlignment="1" applyBorder="1" applyFont="1">
      <alignment shrinkToFit="0" vertical="center" wrapText="1"/>
    </xf>
    <xf borderId="36" fillId="0" fontId="10" numFmtId="4" xfId="0" applyAlignment="1" applyBorder="1" applyFont="1" applyNumberFormat="1">
      <alignment readingOrder="0" shrinkToFit="0" vertical="center" wrapText="1"/>
    </xf>
    <xf borderId="26" fillId="0" fontId="10" numFmtId="0" xfId="0" applyAlignment="1" applyBorder="1" applyFont="1">
      <alignment readingOrder="0" vertical="center"/>
    </xf>
    <xf borderId="26" fillId="0" fontId="10" numFmtId="4" xfId="0" applyAlignment="1" applyBorder="1" applyFont="1" applyNumberFormat="1">
      <alignment readingOrder="0" vertical="center"/>
    </xf>
    <xf borderId="39" fillId="0" fontId="6" numFmtId="0" xfId="0" applyBorder="1" applyFont="1"/>
    <xf borderId="40" fillId="0" fontId="6" numFmtId="0" xfId="0" applyBorder="1" applyFont="1"/>
    <xf borderId="22" fillId="0" fontId="6" numFmtId="0" xfId="0" applyBorder="1" applyFont="1"/>
    <xf borderId="41" fillId="0" fontId="6" numFmtId="0" xfId="0" applyBorder="1" applyFont="1"/>
    <xf borderId="37" fillId="0" fontId="10" numFmtId="0" xfId="0" applyAlignment="1" applyBorder="1" applyFont="1">
      <alignment shrinkToFit="0" vertical="center" wrapText="1"/>
    </xf>
    <xf borderId="38" fillId="0" fontId="10" numFmtId="4" xfId="0" applyAlignment="1" applyBorder="1" applyFont="1" applyNumberFormat="1">
      <alignment vertical="center"/>
    </xf>
    <xf borderId="37" fillId="0" fontId="10" numFmtId="0" xfId="0" applyAlignment="1" applyBorder="1" applyFont="1">
      <alignment readingOrder="0" shrinkToFit="0" vertical="center" wrapText="1"/>
    </xf>
    <xf borderId="36" fillId="0" fontId="10" numFmtId="0" xfId="0" applyAlignment="1" applyBorder="1" applyFont="1">
      <alignment readingOrder="0" shrinkToFit="0" vertical="center" wrapText="1"/>
    </xf>
    <xf borderId="38" fillId="0" fontId="10" numFmtId="0" xfId="0" applyAlignment="1" applyBorder="1" applyFont="1">
      <alignment readingOrder="0" vertical="center"/>
    </xf>
    <xf borderId="38" fillId="0" fontId="10" numFmtId="4" xfId="0" applyAlignment="1" applyBorder="1" applyFont="1" applyNumberFormat="1">
      <alignment readingOrder="0" shrinkToFit="0" vertical="center" wrapText="1"/>
    </xf>
    <xf borderId="37" fillId="0" fontId="6" numFmtId="0" xfId="0" applyBorder="1" applyFont="1"/>
    <xf borderId="42" fillId="0" fontId="6" numFmtId="0" xfId="0" applyBorder="1" applyFont="1"/>
    <xf borderId="43" fillId="0" fontId="6" numFmtId="0" xfId="0" applyBorder="1" applyFont="1"/>
    <xf borderId="44" fillId="0" fontId="6" numFmtId="0" xfId="0" applyBorder="1" applyFont="1"/>
    <xf borderId="38" fillId="0" fontId="10" numFmtId="4" xfId="0" applyAlignment="1" applyBorder="1" applyFont="1" applyNumberFormat="1">
      <alignment readingOrder="0" vertical="center"/>
    </xf>
    <xf borderId="0" fillId="0" fontId="10" numFmtId="0" xfId="0" applyAlignment="1" applyFont="1">
      <alignment vertical="center"/>
    </xf>
    <xf borderId="26" fillId="0" fontId="10" numFmtId="49" xfId="0" applyAlignment="1" applyBorder="1" applyFont="1" applyNumberFormat="1">
      <alignment horizontal="left" readingOrder="0" shrinkToFit="0" vertical="center" wrapText="1"/>
    </xf>
    <xf borderId="34" fillId="0" fontId="10" numFmtId="0" xfId="0" applyAlignment="1" applyBorder="1" applyFont="1">
      <alignment readingOrder="0" shrinkToFit="0" vertical="center" wrapText="1"/>
    </xf>
    <xf borderId="33" fillId="0" fontId="10" numFmtId="4" xfId="0" applyAlignment="1" applyBorder="1" applyFont="1" applyNumberFormat="1">
      <alignment readingOrder="0" vertical="center"/>
    </xf>
    <xf borderId="38" fillId="0" fontId="10" numFmtId="4" xfId="0" applyAlignment="1" applyBorder="1" applyFont="1" applyNumberFormat="1">
      <alignment shrinkToFit="0" vertical="center" wrapText="1"/>
    </xf>
    <xf borderId="38" fillId="0" fontId="10" numFmtId="0" xfId="0" applyAlignment="1" applyBorder="1" applyFont="1">
      <alignment readingOrder="0" shrinkToFit="0" vertical="center" wrapText="1"/>
    </xf>
    <xf borderId="26" fillId="0" fontId="10" numFmtId="0" xfId="0" applyAlignment="1" applyBorder="1" applyFont="1">
      <alignment shrinkToFit="0" vertical="center" wrapText="1"/>
    </xf>
    <xf borderId="26" fillId="0" fontId="10" numFmtId="0" xfId="0" applyAlignment="1" applyBorder="1" applyFont="1">
      <alignment readingOrder="0" shrinkToFit="0" vertical="center" wrapText="1"/>
    </xf>
    <xf borderId="33" fillId="0" fontId="10" numFmtId="4" xfId="0" applyAlignment="1" applyBorder="1" applyFont="1" applyNumberFormat="1">
      <alignment shrinkToFit="0" vertical="center" wrapText="1"/>
    </xf>
    <xf borderId="33" fillId="0" fontId="10" numFmtId="0" xfId="0" applyAlignment="1" applyBorder="1" applyFont="1">
      <alignment readingOrder="0" shrinkToFit="0" vertical="center" wrapText="1"/>
    </xf>
    <xf borderId="34" fillId="0" fontId="10" numFmtId="0" xfId="0" applyAlignment="1" applyBorder="1" applyFont="1">
      <alignment shrinkToFit="0" vertical="center" wrapText="1"/>
    </xf>
    <xf borderId="33" fillId="0" fontId="10" numFmtId="4" xfId="0" applyAlignment="1" applyBorder="1" applyFont="1" applyNumberFormat="1">
      <alignment vertical="center"/>
    </xf>
    <xf borderId="42" fillId="0" fontId="10" numFmtId="0" xfId="0" applyAlignment="1" applyBorder="1" applyFont="1">
      <alignment readingOrder="0" shrinkToFit="0" vertical="center" wrapText="1"/>
    </xf>
    <xf borderId="37" fillId="0" fontId="10" numFmtId="166" xfId="0" applyAlignment="1" applyBorder="1" applyFont="1" applyNumberFormat="1">
      <alignment shrinkToFit="0" vertical="center" wrapText="1"/>
    </xf>
    <xf borderId="42" fillId="0" fontId="10" numFmtId="0" xfId="0" applyAlignment="1" applyBorder="1" applyFont="1">
      <alignment shrinkToFit="0" vertical="center" wrapText="1"/>
    </xf>
    <xf borderId="36" fillId="0" fontId="10" numFmtId="4" xfId="0" applyAlignment="1" applyBorder="1" applyFont="1" applyNumberFormat="1">
      <alignment readingOrder="0" vertical="center"/>
    </xf>
    <xf borderId="36" fillId="0" fontId="10" numFmtId="0" xfId="0" applyAlignment="1" applyBorder="1" applyFont="1">
      <alignment vertical="center"/>
    </xf>
    <xf borderId="36" fillId="0" fontId="10" numFmtId="4" xfId="0" applyAlignment="1" applyBorder="1" applyFont="1" applyNumberFormat="1">
      <alignment vertical="center"/>
    </xf>
    <xf borderId="33" fillId="0" fontId="12" numFmtId="0" xfId="0" applyAlignment="1" applyBorder="1" applyFont="1">
      <alignment horizontal="left" shrinkToFit="0" vertical="bottom" wrapText="1"/>
    </xf>
    <xf borderId="26" fillId="0" fontId="12" numFmtId="4" xfId="0" applyAlignment="1" applyBorder="1" applyFont="1" applyNumberFormat="1">
      <alignment horizontal="right" shrinkToFit="0" vertical="center" wrapText="1"/>
    </xf>
    <xf borderId="26" fillId="0" fontId="10" numFmtId="0" xfId="0" applyAlignment="1" applyBorder="1" applyFont="1">
      <alignment vertical="center"/>
    </xf>
    <xf borderId="26" fillId="0" fontId="12" numFmtId="4" xfId="0" applyAlignment="1" applyBorder="1" applyFont="1" applyNumberFormat="1">
      <alignment vertical="center"/>
    </xf>
    <xf borderId="26" fillId="0" fontId="12" numFmtId="0" xfId="0" applyAlignment="1" applyBorder="1" applyFont="1">
      <alignment vertical="center"/>
    </xf>
    <xf borderId="0" fillId="0" fontId="13" numFmtId="0" xfId="0" applyFont="1"/>
    <xf borderId="0" fillId="0" fontId="12" numFmtId="0" xfId="0" applyAlignment="1" applyFont="1">
      <alignment horizontal="left" shrinkToFit="0" wrapText="1"/>
    </xf>
    <xf borderId="33" fillId="2" fontId="12" numFmtId="0" xfId="0" applyAlignment="1" applyBorder="1" applyFont="1">
      <alignment horizontal="left" shrinkToFit="0" wrapText="1"/>
    </xf>
    <xf borderId="33" fillId="2" fontId="12" numFmtId="4" xfId="0" applyAlignment="1" applyBorder="1" applyFont="1" applyNumberFormat="1">
      <alignment horizontal="center" shrinkToFit="0" wrapText="1"/>
    </xf>
    <xf borderId="26" fillId="0" fontId="10" numFmtId="4" xfId="0" applyAlignment="1" applyBorder="1" applyFont="1" applyNumberFormat="1">
      <alignment vertical="center"/>
    </xf>
    <xf borderId="26" fillId="0" fontId="10" numFmtId="4" xfId="0" applyAlignment="1" applyBorder="1" applyFont="1" applyNumberFormat="1">
      <alignment readingOrder="0" shrinkToFit="0" vertical="center" wrapText="1"/>
    </xf>
    <xf borderId="0" fillId="0" fontId="12" numFmtId="0" xfId="0" applyAlignment="1" applyFont="1">
      <alignment horizontal="left" shrinkToFit="0" vertical="center" wrapText="1"/>
    </xf>
    <xf borderId="33" fillId="0" fontId="12" numFmtId="0" xfId="0" applyAlignment="1" applyBorder="1" applyFont="1">
      <alignment horizontal="left" shrinkToFit="0" vertical="center" wrapText="1"/>
    </xf>
    <xf borderId="0" fillId="3" fontId="14" numFmtId="0" xfId="0" applyAlignment="1" applyFill="1" applyFont="1">
      <alignment vertical="center"/>
    </xf>
    <xf borderId="0" fillId="3" fontId="15" numFmtId="0" xfId="0" applyAlignment="1" applyFont="1">
      <alignment vertical="center"/>
    </xf>
    <xf borderId="0" fillId="0" fontId="4" numFmtId="0" xfId="0" applyAlignment="1" applyFont="1">
      <alignment vertical="bottom"/>
    </xf>
    <xf borderId="0" fillId="0" fontId="7" numFmtId="0" xfId="0" applyAlignment="1" applyFont="1">
      <alignment vertical="center"/>
    </xf>
    <xf borderId="0" fillId="0" fontId="3" numFmtId="0" xfId="0" applyFont="1"/>
    <xf borderId="0" fillId="0" fontId="16" numFmtId="0" xfId="0" applyFont="1"/>
    <xf borderId="0" fillId="0" fontId="16" numFmtId="0" xfId="0" applyAlignment="1" applyFont="1">
      <alignment vertical="center"/>
    </xf>
    <xf borderId="0" fillId="0" fontId="1" numFmtId="167" xfId="0" applyAlignment="1" applyFont="1" applyNumberFormat="1">
      <alignment vertical="bottom"/>
    </xf>
    <xf borderId="0" fillId="0" fontId="2" numFmtId="0" xfId="0" applyAlignment="1" applyFont="1">
      <alignment vertical="center"/>
    </xf>
    <xf borderId="0" fillId="0" fontId="2" numFmtId="4" xfId="0" applyAlignment="1" applyFont="1" applyNumberFormat="1">
      <alignment vertical="center"/>
    </xf>
    <xf borderId="45" fillId="0" fontId="2" numFmtId="4" xfId="0" applyAlignment="1" applyBorder="1" applyFont="1" applyNumberFormat="1">
      <alignment vertical="center"/>
    </xf>
    <xf borderId="45" fillId="0" fontId="17" numFmtId="4" xfId="0" applyAlignment="1" applyBorder="1" applyFont="1" applyNumberFormat="1">
      <alignment horizontal="right" shrinkToFit="0" vertical="center" wrapText="1"/>
    </xf>
    <xf borderId="1" fillId="4" fontId="18" numFmtId="0" xfId="0" applyAlignment="1" applyBorder="1" applyFill="1" applyFont="1">
      <alignment horizontal="center" shrinkToFit="0" vertical="center" wrapText="1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horizontal="center" shrinkToFit="0" vertical="center" wrapText="1"/>
    </xf>
    <xf borderId="4" fillId="4" fontId="18" numFmtId="4" xfId="0" applyAlignment="1" applyBorder="1" applyFont="1" applyNumberFormat="1">
      <alignment horizontal="center" vertical="center"/>
    </xf>
    <xf borderId="4" fillId="4" fontId="18" numFmtId="4" xfId="0" applyAlignment="1" applyBorder="1" applyFont="1" applyNumberFormat="1">
      <alignment horizontal="center" shrinkToFit="0" vertical="center" wrapText="1"/>
    </xf>
    <xf borderId="8" fillId="4" fontId="18" numFmtId="4" xfId="0" applyAlignment="1" applyBorder="1" applyFont="1" applyNumberFormat="1">
      <alignment horizontal="center" shrinkToFit="0" vertical="center" wrapText="1"/>
    </xf>
    <xf borderId="45" fillId="0" fontId="6" numFmtId="0" xfId="0" applyBorder="1" applyFont="1"/>
    <xf borderId="8" fillId="4" fontId="18" numFmtId="4" xfId="0" applyAlignment="1" applyBorder="1" applyFont="1" applyNumberFormat="1">
      <alignment horizontal="center" readingOrder="0" shrinkToFit="0" vertical="center" wrapText="1"/>
    </xf>
    <xf borderId="3" fillId="4" fontId="18" numFmtId="168" xfId="0" applyAlignment="1" applyBorder="1" applyFont="1" applyNumberFormat="1">
      <alignment horizontal="center" shrinkToFit="0" vertical="center" wrapText="1"/>
    </xf>
    <xf borderId="0" fillId="0" fontId="19" numFmtId="0" xfId="0" applyAlignment="1" applyFont="1">
      <alignment vertical="center"/>
    </xf>
    <xf borderId="0" fillId="0" fontId="20" numFmtId="0" xfId="0" applyAlignment="1" applyFont="1">
      <alignment vertical="center"/>
    </xf>
    <xf borderId="0" fillId="0" fontId="21" numFmtId="0" xfId="0" applyAlignment="1" applyFont="1">
      <alignment vertical="center"/>
    </xf>
    <xf borderId="48" fillId="0" fontId="6" numFmtId="0" xfId="0" applyBorder="1" applyFont="1"/>
    <xf borderId="49" fillId="0" fontId="6" numFmtId="0" xfId="0" applyBorder="1" applyFont="1"/>
    <xf borderId="7" fillId="4" fontId="18" numFmtId="4" xfId="0" applyAlignment="1" applyBorder="1" applyFont="1" applyNumberFormat="1">
      <alignment horizontal="center" shrinkToFit="0" vertical="center" wrapText="1"/>
    </xf>
    <xf borderId="1" fillId="4" fontId="18" numFmtId="4" xfId="0" applyAlignment="1" applyBorder="1" applyFont="1" applyNumberFormat="1">
      <alignment horizontal="center" shrinkToFit="0" vertical="center" wrapText="1"/>
    </xf>
    <xf borderId="50" fillId="0" fontId="6" numFmtId="0" xfId="0" applyBorder="1" applyFont="1"/>
    <xf borderId="51" fillId="0" fontId="6" numFmtId="0" xfId="0" applyBorder="1" applyFont="1"/>
    <xf borderId="52" fillId="0" fontId="6" numFmtId="0" xfId="0" applyBorder="1" applyFont="1"/>
    <xf borderId="53" fillId="0" fontId="6" numFmtId="0" xfId="0" applyBorder="1" applyFont="1"/>
    <xf borderId="54" fillId="4" fontId="18" numFmtId="4" xfId="0" applyAlignment="1" applyBorder="1" applyFont="1" applyNumberFormat="1">
      <alignment horizontal="center" shrinkToFit="0" vertical="center" wrapText="1"/>
    </xf>
    <xf borderId="55" fillId="4" fontId="18" numFmtId="4" xfId="0" applyAlignment="1" applyBorder="1" applyFont="1" applyNumberFormat="1">
      <alignment horizontal="center" shrinkToFit="0" vertical="center" wrapText="1"/>
    </xf>
    <xf borderId="56" fillId="4" fontId="18" numFmtId="4" xfId="0" applyAlignment="1" applyBorder="1" applyFont="1" applyNumberFormat="1">
      <alignment horizontal="center" shrinkToFit="0" vertical="center" wrapText="1"/>
    </xf>
    <xf borderId="56" fillId="4" fontId="18" numFmtId="4" xfId="0" applyAlignment="1" applyBorder="1" applyFont="1" applyNumberFormat="1">
      <alignment horizontal="center" readingOrder="0" shrinkToFit="0" vertical="center" wrapText="1"/>
    </xf>
    <xf borderId="57" fillId="4" fontId="18" numFmtId="4" xfId="0" applyAlignment="1" applyBorder="1" applyFont="1" applyNumberFormat="1">
      <alignment horizontal="center" readingOrder="0" shrinkToFit="0" vertical="center" wrapText="1"/>
    </xf>
    <xf borderId="15" fillId="4" fontId="18" numFmtId="4" xfId="0" applyAlignment="1" applyBorder="1" applyFont="1" applyNumberFormat="1">
      <alignment horizontal="center" shrinkToFit="0" vertical="center" wrapText="1"/>
    </xf>
    <xf borderId="55" fillId="5" fontId="18" numFmtId="0" xfId="0" applyAlignment="1" applyBorder="1" applyFill="1" applyFont="1">
      <alignment horizontal="center" vertical="center"/>
    </xf>
    <xf borderId="54" fillId="5" fontId="18" numFmtId="0" xfId="0" applyAlignment="1" applyBorder="1" applyFont="1">
      <alignment horizontal="center" shrinkToFit="0" vertical="center" wrapText="1"/>
    </xf>
    <xf borderId="54" fillId="5" fontId="18" numFmtId="3" xfId="0" applyAlignment="1" applyBorder="1" applyFont="1" applyNumberFormat="1">
      <alignment horizontal="center" shrinkToFit="0" vertical="center" wrapText="1"/>
    </xf>
    <xf borderId="54" fillId="5" fontId="13" numFmtId="3" xfId="0" applyAlignment="1" applyBorder="1" applyFont="1" applyNumberFormat="1">
      <alignment horizontal="center" shrinkToFit="0" vertical="center" wrapText="1"/>
    </xf>
    <xf borderId="54" fillId="5" fontId="18" numFmtId="3" xfId="0" applyAlignment="1" applyBorder="1" applyFont="1" applyNumberFormat="1">
      <alignment horizontal="center" readingOrder="0" shrinkToFit="0" vertical="center" wrapText="1"/>
    </xf>
    <xf borderId="58" fillId="5" fontId="18" numFmtId="3" xfId="0" applyAlignment="1" applyBorder="1" applyFont="1" applyNumberFormat="1">
      <alignment horizontal="center" readingOrder="0" shrinkToFit="0" vertical="center" wrapText="1"/>
    </xf>
    <xf borderId="51" fillId="5" fontId="18" numFmtId="3" xfId="0" applyAlignment="1" applyBorder="1" applyFont="1" applyNumberFormat="1">
      <alignment horizontal="center" shrinkToFit="0" vertical="center" wrapText="1"/>
    </xf>
    <xf borderId="58" fillId="5" fontId="18" numFmtId="3" xfId="0" applyAlignment="1" applyBorder="1" applyFont="1" applyNumberFormat="1">
      <alignment horizontal="center" shrinkToFit="0" vertical="center" wrapText="1"/>
    </xf>
    <xf borderId="15" fillId="5" fontId="18" numFmtId="3" xfId="0" applyAlignment="1" applyBorder="1" applyFont="1" applyNumberFormat="1">
      <alignment horizontal="center" shrinkToFit="0" vertical="center" wrapText="1"/>
    </xf>
    <xf borderId="55" fillId="5" fontId="18" numFmtId="0" xfId="0" applyAlignment="1" applyBorder="1" applyFont="1">
      <alignment horizontal="center" readingOrder="0" shrinkToFit="0" vertical="center" wrapText="1"/>
    </xf>
    <xf borderId="59" fillId="6" fontId="13" numFmtId="0" xfId="0" applyAlignment="1" applyBorder="1" applyFill="1" applyFont="1">
      <alignment vertical="center"/>
    </xf>
    <xf borderId="60" fillId="6" fontId="13" numFmtId="0" xfId="0" applyAlignment="1" applyBorder="1" applyFont="1">
      <alignment vertical="center"/>
    </xf>
    <xf borderId="61" fillId="6" fontId="18" numFmtId="0" xfId="0" applyAlignment="1" applyBorder="1" applyFont="1">
      <alignment shrinkToFit="0" vertical="center" wrapText="1"/>
    </xf>
    <xf borderId="61" fillId="6" fontId="13" numFmtId="0" xfId="0" applyAlignment="1" applyBorder="1" applyFont="1">
      <alignment vertical="center"/>
    </xf>
    <xf borderId="61" fillId="6" fontId="13" numFmtId="4" xfId="0" applyAlignment="1" applyBorder="1" applyFont="1" applyNumberFormat="1">
      <alignment vertical="center"/>
    </xf>
    <xf borderId="57" fillId="6" fontId="13" numFmtId="4" xfId="0" applyAlignment="1" applyBorder="1" applyFont="1" applyNumberFormat="1">
      <alignment vertical="center"/>
    </xf>
    <xf borderId="55" fillId="6" fontId="13" numFmtId="4" xfId="0" applyAlignment="1" applyBorder="1" applyFont="1" applyNumberFormat="1">
      <alignment vertical="center"/>
    </xf>
    <xf borderId="62" fillId="6" fontId="13" numFmtId="4" xfId="0" applyAlignment="1" applyBorder="1" applyFont="1" applyNumberFormat="1">
      <alignment vertical="center"/>
    </xf>
    <xf borderId="10" fillId="6" fontId="13" numFmtId="4" xfId="0" applyAlignment="1" applyBorder="1" applyFont="1" applyNumberFormat="1">
      <alignment vertical="center"/>
    </xf>
    <xf borderId="6" fillId="6" fontId="13" numFmtId="4" xfId="0" applyAlignment="1" applyBorder="1" applyFont="1" applyNumberFormat="1">
      <alignment horizontal="right" vertical="center"/>
    </xf>
    <xf borderId="63" fillId="6" fontId="13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22" numFmtId="0" xfId="0" applyAlignment="1" applyFont="1">
      <alignment vertical="center"/>
    </xf>
    <xf borderId="64" fillId="2" fontId="18" numFmtId="0" xfId="0" applyAlignment="1" applyBorder="1" applyFont="1">
      <alignment vertical="center"/>
    </xf>
    <xf borderId="55" fillId="2" fontId="18" numFmtId="0" xfId="0" applyAlignment="1" applyBorder="1" applyFont="1">
      <alignment horizontal="center" vertical="center"/>
    </xf>
    <xf borderId="60" fillId="2" fontId="18" numFmtId="0" xfId="0" applyAlignment="1" applyBorder="1" applyFont="1">
      <alignment vertical="center"/>
    </xf>
    <xf borderId="60" fillId="2" fontId="13" numFmtId="0" xfId="0" applyAlignment="1" applyBorder="1" applyFont="1">
      <alignment vertical="center"/>
    </xf>
    <xf borderId="60" fillId="2" fontId="13" numFmtId="4" xfId="0" applyAlignment="1" applyBorder="1" applyFont="1" applyNumberFormat="1">
      <alignment vertical="center"/>
    </xf>
    <xf borderId="60" fillId="2" fontId="13" numFmtId="4" xfId="0" applyAlignment="1" applyBorder="1" applyFont="1" applyNumberFormat="1">
      <alignment horizontal="right" vertical="center"/>
    </xf>
    <xf borderId="65" fillId="2" fontId="13" numFmtId="4" xfId="0" applyAlignment="1" applyBorder="1" applyFont="1" applyNumberFormat="1">
      <alignment vertical="center"/>
    </xf>
    <xf borderId="15" fillId="2" fontId="13" numFmtId="4" xfId="0" applyAlignment="1" applyBorder="1" applyFont="1" applyNumberFormat="1">
      <alignment vertical="center"/>
    </xf>
    <xf borderId="5" fillId="2" fontId="13" numFmtId="4" xfId="0" applyAlignment="1" applyBorder="1" applyFont="1" applyNumberFormat="1">
      <alignment vertical="center"/>
    </xf>
    <xf borderId="10" fillId="2" fontId="13" numFmtId="4" xfId="0" applyAlignment="1" applyBorder="1" applyFont="1" applyNumberFormat="1">
      <alignment vertical="center"/>
    </xf>
    <xf borderId="6" fillId="2" fontId="13" numFmtId="4" xfId="0" applyAlignment="1" applyBorder="1" applyFont="1" applyNumberFormat="1">
      <alignment horizontal="right" vertical="center"/>
    </xf>
    <xf borderId="6" fillId="2" fontId="13" numFmtId="0" xfId="0" applyAlignment="1" applyBorder="1" applyFont="1">
      <alignment vertical="center"/>
    </xf>
    <xf borderId="66" fillId="7" fontId="18" numFmtId="166" xfId="0" applyAlignment="1" applyBorder="1" applyFill="1" applyFont="1" applyNumberFormat="1">
      <alignment vertical="center"/>
    </xf>
    <xf borderId="67" fillId="7" fontId="18" numFmtId="49" xfId="0" applyAlignment="1" applyBorder="1" applyFont="1" applyNumberFormat="1">
      <alignment horizontal="center" vertical="center"/>
    </xf>
    <xf borderId="68" fillId="7" fontId="23" numFmtId="0" xfId="0" applyAlignment="1" applyBorder="1" applyFont="1">
      <alignment shrinkToFit="0" vertical="center" wrapText="1"/>
    </xf>
    <xf borderId="69" fillId="7" fontId="13" numFmtId="0" xfId="0" applyAlignment="1" applyBorder="1" applyFont="1">
      <alignment vertical="center"/>
    </xf>
    <xf borderId="70" fillId="7" fontId="18" numFmtId="4" xfId="0" applyAlignment="1" applyBorder="1" applyFont="1" applyNumberFormat="1">
      <alignment horizontal="right" vertical="center"/>
    </xf>
    <xf borderId="71" fillId="7" fontId="13" numFmtId="4" xfId="0" applyAlignment="1" applyBorder="1" applyFont="1" applyNumberFormat="1">
      <alignment vertical="center"/>
    </xf>
    <xf borderId="72" fillId="7" fontId="18" numFmtId="4" xfId="0" applyAlignment="1" applyBorder="1" applyFont="1" applyNumberFormat="1">
      <alignment horizontal="right" vertical="center"/>
    </xf>
    <xf borderId="71" fillId="7" fontId="18" numFmtId="4" xfId="0" applyAlignment="1" applyBorder="1" applyFont="1" applyNumberFormat="1">
      <alignment horizontal="right" vertical="center"/>
    </xf>
    <xf borderId="70" fillId="7" fontId="13" numFmtId="4" xfId="0" applyAlignment="1" applyBorder="1" applyFont="1" applyNumberFormat="1">
      <alignment vertical="center"/>
    </xf>
    <xf borderId="72" fillId="7" fontId="13" numFmtId="4" xfId="0" applyAlignment="1" applyBorder="1" applyFont="1" applyNumberFormat="1">
      <alignment vertical="center"/>
    </xf>
    <xf borderId="73" fillId="7" fontId="13" numFmtId="4" xfId="0" applyAlignment="1" applyBorder="1" applyFont="1" applyNumberFormat="1">
      <alignment vertical="center"/>
    </xf>
    <xf borderId="74" fillId="7" fontId="18" numFmtId="4" xfId="0" applyAlignment="1" applyBorder="1" applyFont="1" applyNumberFormat="1">
      <alignment horizontal="right" vertical="center"/>
    </xf>
    <xf borderId="75" fillId="7" fontId="18" numFmtId="4" xfId="0" applyAlignment="1" applyBorder="1" applyFont="1" applyNumberFormat="1">
      <alignment horizontal="right" vertical="center"/>
    </xf>
    <xf borderId="76" fillId="7" fontId="18" numFmtId="4" xfId="0" applyAlignment="1" applyBorder="1" applyFont="1" applyNumberFormat="1">
      <alignment horizontal="right" vertical="center"/>
    </xf>
    <xf borderId="77" fillId="7" fontId="13" numFmtId="4" xfId="0" applyAlignment="1" applyBorder="1" applyFont="1" applyNumberFormat="1">
      <alignment horizontal="right" vertical="center"/>
    </xf>
    <xf borderId="78" fillId="7" fontId="18" numFmtId="0" xfId="0" applyAlignment="1" applyBorder="1" applyFont="1">
      <alignment shrinkToFit="0" vertical="center" wrapText="1"/>
    </xf>
    <xf borderId="0" fillId="0" fontId="18" numFmtId="0" xfId="0" applyAlignment="1" applyFont="1">
      <alignment vertical="center"/>
    </xf>
    <xf borderId="79" fillId="0" fontId="18" numFmtId="166" xfId="0" applyAlignment="1" applyBorder="1" applyFont="1" applyNumberFormat="1">
      <alignment vertical="center"/>
    </xf>
    <xf borderId="23" fillId="0" fontId="18" numFmtId="49" xfId="0" applyAlignment="1" applyBorder="1" applyFont="1" applyNumberFormat="1">
      <alignment horizontal="center" vertical="center"/>
    </xf>
    <xf borderId="34" fillId="0" fontId="13" numFmtId="0" xfId="0" applyAlignment="1" applyBorder="1" applyFont="1">
      <alignment readingOrder="0" shrinkToFit="0" vertical="center" wrapText="1"/>
    </xf>
    <xf borderId="79" fillId="0" fontId="13" numFmtId="0" xfId="0" applyAlignment="1" applyBorder="1" applyFont="1">
      <alignment horizontal="center" vertical="center"/>
    </xf>
    <xf borderId="24" fillId="0" fontId="13" numFmtId="4" xfId="0" applyAlignment="1" applyBorder="1" applyFont="1" applyNumberFormat="1">
      <alignment vertical="center"/>
    </xf>
    <xf borderId="26" fillId="0" fontId="13" numFmtId="4" xfId="0" applyAlignment="1" applyBorder="1" applyFont="1" applyNumberFormat="1">
      <alignment vertical="center"/>
    </xf>
    <xf borderId="25" fillId="0" fontId="13" numFmtId="4" xfId="0" applyAlignment="1" applyBorder="1" applyFont="1" applyNumberFormat="1">
      <alignment horizontal="right" vertical="center"/>
    </xf>
    <xf borderId="35" fillId="0" fontId="13" numFmtId="4" xfId="0" applyAlignment="1" applyBorder="1" applyFont="1" applyNumberFormat="1">
      <alignment horizontal="right" vertical="center"/>
    </xf>
    <xf borderId="26" fillId="0" fontId="13" numFmtId="4" xfId="0" applyAlignment="1" applyBorder="1" applyFont="1" applyNumberFormat="1">
      <alignment horizontal="right" vertical="center"/>
    </xf>
    <xf borderId="25" fillId="0" fontId="13" numFmtId="4" xfId="0" applyAlignment="1" applyBorder="1" applyFont="1" applyNumberFormat="1">
      <alignment vertical="center"/>
    </xf>
    <xf borderId="34" fillId="0" fontId="13" numFmtId="4" xfId="0" applyAlignment="1" applyBorder="1" applyFont="1" applyNumberFormat="1">
      <alignment vertical="center"/>
    </xf>
    <xf borderId="23" fillId="0" fontId="24" numFmtId="4" xfId="0" applyAlignment="1" applyBorder="1" applyFont="1" applyNumberFormat="1">
      <alignment horizontal="right" vertical="center"/>
    </xf>
    <xf borderId="34" fillId="0" fontId="24" numFmtId="4" xfId="0" applyAlignment="1" applyBorder="1" applyFont="1" applyNumberFormat="1">
      <alignment horizontal="right" vertical="center"/>
    </xf>
    <xf borderId="24" fillId="0" fontId="18" numFmtId="4" xfId="0" applyAlignment="1" applyBorder="1" applyFont="1" applyNumberFormat="1">
      <alignment horizontal="right" vertical="center"/>
    </xf>
    <xf borderId="80" fillId="0" fontId="13" numFmtId="4" xfId="0" applyAlignment="1" applyBorder="1" applyFont="1" applyNumberFormat="1">
      <alignment horizontal="right" vertical="center"/>
    </xf>
    <xf borderId="80" fillId="0" fontId="13" numFmtId="0" xfId="0" applyAlignment="1" applyBorder="1" applyFont="1">
      <alignment shrinkToFit="0" vertical="center" wrapText="1"/>
    </xf>
    <xf borderId="34" fillId="0" fontId="13" numFmtId="0" xfId="0" applyAlignment="1" applyBorder="1" applyFont="1">
      <alignment shrinkToFit="0" vertical="center" wrapText="1"/>
    </xf>
    <xf borderId="81" fillId="0" fontId="18" numFmtId="166" xfId="0" applyAlignment="1" applyBorder="1" applyFont="1" applyNumberFormat="1">
      <alignment vertical="center"/>
    </xf>
    <xf borderId="27" fillId="0" fontId="18" numFmtId="49" xfId="0" applyAlignment="1" applyBorder="1" applyFont="1" applyNumberFormat="1">
      <alignment horizontal="center" vertical="center"/>
    </xf>
    <xf borderId="81" fillId="0" fontId="13" numFmtId="0" xfId="0" applyAlignment="1" applyBorder="1" applyFont="1">
      <alignment horizontal="center" vertical="center"/>
    </xf>
    <xf borderId="82" fillId="0" fontId="13" numFmtId="4" xfId="0" applyAlignment="1" applyBorder="1" applyFont="1" applyNumberFormat="1">
      <alignment vertical="center"/>
    </xf>
    <xf borderId="36" fillId="0" fontId="13" numFmtId="4" xfId="0" applyAlignment="1" applyBorder="1" applyFont="1" applyNumberFormat="1">
      <alignment vertical="center"/>
    </xf>
    <xf borderId="83" fillId="0" fontId="13" numFmtId="4" xfId="0" applyAlignment="1" applyBorder="1" applyFont="1" applyNumberFormat="1">
      <alignment horizontal="right" vertical="center"/>
    </xf>
    <xf borderId="42" fillId="0" fontId="13" numFmtId="4" xfId="0" applyAlignment="1" applyBorder="1" applyFont="1" applyNumberFormat="1">
      <alignment horizontal="right" vertical="center"/>
    </xf>
    <xf borderId="36" fillId="0" fontId="13" numFmtId="4" xfId="0" applyAlignment="1" applyBorder="1" applyFont="1" applyNumberFormat="1">
      <alignment horizontal="right" vertical="center"/>
    </xf>
    <xf borderId="83" fillId="0" fontId="13" numFmtId="4" xfId="0" applyAlignment="1" applyBorder="1" applyFont="1" applyNumberFormat="1">
      <alignment vertical="center"/>
    </xf>
    <xf borderId="37" fillId="0" fontId="13" numFmtId="4" xfId="0" applyAlignment="1" applyBorder="1" applyFont="1" applyNumberFormat="1">
      <alignment vertical="center"/>
    </xf>
    <xf borderId="27" fillId="0" fontId="24" numFmtId="4" xfId="0" applyAlignment="1" applyBorder="1" applyFont="1" applyNumberFormat="1">
      <alignment horizontal="right" vertical="center"/>
    </xf>
    <xf borderId="82" fillId="0" fontId="18" numFmtId="4" xfId="0" applyAlignment="1" applyBorder="1" applyFont="1" applyNumberFormat="1">
      <alignment horizontal="right" vertical="center"/>
    </xf>
    <xf borderId="84" fillId="0" fontId="13" numFmtId="4" xfId="0" applyAlignment="1" applyBorder="1" applyFont="1" applyNumberFormat="1">
      <alignment horizontal="right" vertical="center"/>
    </xf>
    <xf borderId="84" fillId="0" fontId="13" numFmtId="0" xfId="0" applyAlignment="1" applyBorder="1" applyFont="1">
      <alignment shrinkToFit="0" vertical="center" wrapText="1"/>
    </xf>
    <xf borderId="85" fillId="7" fontId="23" numFmtId="0" xfId="0" applyAlignment="1" applyBorder="1" applyFont="1">
      <alignment shrinkToFit="0" vertical="center" wrapText="1"/>
    </xf>
    <xf borderId="66" fillId="7" fontId="13" numFmtId="0" xfId="0" applyAlignment="1" applyBorder="1" applyFont="1">
      <alignment vertical="center"/>
    </xf>
    <xf borderId="86" fillId="7" fontId="18" numFmtId="4" xfId="0" applyAlignment="1" applyBorder="1" applyFont="1" applyNumberFormat="1">
      <alignment horizontal="right" vertical="center"/>
    </xf>
    <xf borderId="87" fillId="7" fontId="13" numFmtId="4" xfId="0" applyAlignment="1" applyBorder="1" applyFont="1" applyNumberFormat="1">
      <alignment vertical="center"/>
    </xf>
    <xf borderId="88" fillId="7" fontId="18" numFmtId="4" xfId="0" applyAlignment="1" applyBorder="1" applyFont="1" applyNumberFormat="1">
      <alignment horizontal="right" vertical="center"/>
    </xf>
    <xf borderId="87" fillId="7" fontId="18" numFmtId="4" xfId="0" applyAlignment="1" applyBorder="1" applyFont="1" applyNumberFormat="1">
      <alignment horizontal="right" vertical="center"/>
    </xf>
    <xf borderId="86" fillId="7" fontId="13" numFmtId="4" xfId="0" applyAlignment="1" applyBorder="1" applyFont="1" applyNumberFormat="1">
      <alignment vertical="center"/>
    </xf>
    <xf borderId="88" fillId="7" fontId="13" numFmtId="4" xfId="0" applyAlignment="1" applyBorder="1" applyFont="1" applyNumberFormat="1">
      <alignment vertical="center"/>
    </xf>
    <xf borderId="75" fillId="7" fontId="13" numFmtId="4" xfId="0" applyAlignment="1" applyBorder="1" applyFont="1" applyNumberFormat="1">
      <alignment vertical="center"/>
    </xf>
    <xf borderId="67" fillId="7" fontId="18" numFmtId="4" xfId="0" applyAlignment="1" applyBorder="1" applyFont="1" applyNumberFormat="1">
      <alignment horizontal="right" vertical="center"/>
    </xf>
    <xf borderId="77" fillId="7" fontId="18" numFmtId="0" xfId="0" applyAlignment="1" applyBorder="1" applyFont="1">
      <alignment shrinkToFit="0" vertical="center" wrapText="1"/>
    </xf>
    <xf borderId="89" fillId="0" fontId="18" numFmtId="166" xfId="0" applyAlignment="1" applyBorder="1" applyFont="1" applyNumberFormat="1">
      <alignment vertical="center"/>
    </xf>
    <xf borderId="89" fillId="0" fontId="13" numFmtId="0" xfId="0" applyAlignment="1" applyBorder="1" applyFont="1">
      <alignment horizontal="center" vertical="center"/>
    </xf>
    <xf borderId="28" fillId="0" fontId="13" numFmtId="4" xfId="0" applyAlignment="1" applyBorder="1" applyFont="1" applyNumberFormat="1">
      <alignment vertical="center"/>
    </xf>
    <xf borderId="30" fillId="0" fontId="13" numFmtId="4" xfId="0" applyAlignment="1" applyBorder="1" applyFont="1" applyNumberFormat="1">
      <alignment vertical="center"/>
    </xf>
    <xf borderId="29" fillId="0" fontId="13" numFmtId="4" xfId="0" applyAlignment="1" applyBorder="1" applyFont="1" applyNumberFormat="1">
      <alignment horizontal="right" vertical="center"/>
    </xf>
    <xf borderId="90" fillId="0" fontId="13" numFmtId="4" xfId="0" applyAlignment="1" applyBorder="1" applyFont="1" applyNumberFormat="1">
      <alignment horizontal="right" vertical="center"/>
    </xf>
    <xf borderId="30" fillId="0" fontId="13" numFmtId="4" xfId="0" applyAlignment="1" applyBorder="1" applyFont="1" applyNumberFormat="1">
      <alignment horizontal="right" vertical="center"/>
    </xf>
    <xf borderId="29" fillId="0" fontId="13" numFmtId="4" xfId="0" applyAlignment="1" applyBorder="1" applyFont="1" applyNumberFormat="1">
      <alignment vertical="center"/>
    </xf>
    <xf borderId="91" fillId="0" fontId="13" numFmtId="4" xfId="0" applyAlignment="1" applyBorder="1" applyFont="1" applyNumberFormat="1">
      <alignment horizontal="right" vertical="center"/>
    </xf>
    <xf borderId="91" fillId="0" fontId="13" numFmtId="0" xfId="0" applyAlignment="1" applyBorder="1" applyFont="1">
      <alignment shrinkToFit="0" vertical="center" wrapText="1"/>
    </xf>
    <xf borderId="92" fillId="7" fontId="18" numFmtId="4" xfId="0" applyAlignment="1" applyBorder="1" applyFont="1" applyNumberFormat="1">
      <alignment horizontal="right" vertical="center"/>
    </xf>
    <xf borderId="92" fillId="7" fontId="13" numFmtId="4" xfId="0" applyAlignment="1" applyBorder="1" applyFont="1" applyNumberFormat="1">
      <alignment vertical="center"/>
    </xf>
    <xf borderId="93" fillId="7" fontId="13" numFmtId="4" xfId="0" applyAlignment="1" applyBorder="1" applyFont="1" applyNumberFormat="1">
      <alignment vertical="center"/>
    </xf>
    <xf borderId="77" fillId="7" fontId="18" numFmtId="4" xfId="0" applyAlignment="1" applyBorder="1" applyFont="1" applyNumberFormat="1">
      <alignment horizontal="right" vertical="center"/>
    </xf>
    <xf borderId="24" fillId="0" fontId="13" numFmtId="4" xfId="0" applyAlignment="1" applyBorder="1" applyFont="1" applyNumberFormat="1">
      <alignment horizontal="right" vertical="center"/>
    </xf>
    <xf borderId="82" fillId="0" fontId="13" numFmtId="4" xfId="0" applyAlignment="1" applyBorder="1" applyFont="1" applyNumberFormat="1">
      <alignment horizontal="right" readingOrder="0" vertical="center"/>
    </xf>
    <xf borderId="35" fillId="0" fontId="13" numFmtId="4" xfId="0" applyAlignment="1" applyBorder="1" applyFont="1" applyNumberFormat="1">
      <alignment vertical="center"/>
    </xf>
    <xf borderId="33" fillId="0" fontId="13" numFmtId="4" xfId="0" applyAlignment="1" applyBorder="1" applyFont="1" applyNumberFormat="1">
      <alignment vertical="center"/>
    </xf>
    <xf borderId="24" fillId="0" fontId="24" numFmtId="4" xfId="0" applyAlignment="1" applyBorder="1" applyFont="1" applyNumberFormat="1">
      <alignment horizontal="right" vertical="center"/>
    </xf>
    <xf borderId="80" fillId="0" fontId="24" numFmtId="4" xfId="0" applyAlignment="1" applyBorder="1" applyFont="1" applyNumberFormat="1">
      <alignment horizontal="right" vertical="center"/>
    </xf>
    <xf borderId="35" fillId="0" fontId="13" numFmtId="4" xfId="0" applyAlignment="1" applyBorder="1" applyFont="1" applyNumberFormat="1">
      <alignment horizontal="right" readingOrder="0" vertical="center"/>
    </xf>
    <xf borderId="26" fillId="0" fontId="13" numFmtId="4" xfId="0" applyAlignment="1" applyBorder="1" applyFont="1" applyNumberFormat="1">
      <alignment horizontal="right" readingOrder="0" vertical="center"/>
    </xf>
    <xf borderId="32" fillId="0" fontId="13" numFmtId="0" xfId="0" applyAlignment="1" applyBorder="1" applyFont="1">
      <alignment shrinkToFit="0" vertical="center" wrapText="1"/>
    </xf>
    <xf borderId="23" fillId="0" fontId="13" numFmtId="0" xfId="0" applyAlignment="1" applyBorder="1" applyFont="1">
      <alignment horizontal="center" vertical="center"/>
    </xf>
    <xf borderId="22" fillId="0" fontId="13" numFmtId="4" xfId="0" applyAlignment="1" applyBorder="1" applyFont="1" applyNumberFormat="1">
      <alignment horizontal="right" vertical="center"/>
    </xf>
    <xf borderId="22" fillId="0" fontId="13" numFmtId="4" xfId="0" applyAlignment="1" applyBorder="1" applyFont="1" applyNumberFormat="1">
      <alignment vertical="center"/>
    </xf>
    <xf borderId="94" fillId="0" fontId="18" numFmtId="49" xfId="0" applyAlignment="1" applyBorder="1" applyFont="1" applyNumberFormat="1">
      <alignment horizontal="center" vertical="center"/>
    </xf>
    <xf borderId="42" fillId="0" fontId="13" numFmtId="4" xfId="0" applyAlignment="1" applyBorder="1" applyFont="1" applyNumberFormat="1">
      <alignment vertical="center"/>
    </xf>
    <xf borderId="38" fillId="0" fontId="13" numFmtId="4" xfId="0" applyAlignment="1" applyBorder="1" applyFont="1" applyNumberFormat="1">
      <alignment vertical="center"/>
    </xf>
    <xf borderId="82" fillId="0" fontId="24" numFmtId="4" xfId="0" applyAlignment="1" applyBorder="1" applyFont="1" applyNumberFormat="1">
      <alignment horizontal="right" vertical="center"/>
    </xf>
    <xf borderId="95" fillId="0" fontId="18" numFmtId="166" xfId="0" applyAlignment="1" applyBorder="1" applyFont="1" applyNumberFormat="1">
      <alignment vertical="center"/>
    </xf>
    <xf borderId="19" fillId="0" fontId="18" numFmtId="49" xfId="0" applyAlignment="1" applyBorder="1" applyFont="1" applyNumberFormat="1">
      <alignment horizontal="center" vertical="center"/>
    </xf>
    <xf borderId="95" fillId="0" fontId="13" numFmtId="0" xfId="0" applyAlignment="1" applyBorder="1" applyFont="1">
      <alignment vertical="center"/>
    </xf>
    <xf borderId="20" fillId="0" fontId="13" numFmtId="4" xfId="0" applyAlignment="1" applyBorder="1" applyFont="1" applyNumberFormat="1">
      <alignment horizontal="right" vertical="center"/>
    </xf>
    <xf borderId="21" fillId="0" fontId="13" numFmtId="4" xfId="0" applyAlignment="1" applyBorder="1" applyFont="1" applyNumberFormat="1">
      <alignment horizontal="right" vertical="center"/>
    </xf>
    <xf borderId="20" fillId="0" fontId="13" numFmtId="4" xfId="0" applyAlignment="1" applyBorder="1" applyFont="1" applyNumberFormat="1">
      <alignment vertical="center"/>
    </xf>
    <xf borderId="21" fillId="0" fontId="13" numFmtId="4" xfId="0" applyAlignment="1" applyBorder="1" applyFont="1" applyNumberFormat="1">
      <alignment vertical="center"/>
    </xf>
    <xf borderId="19" fillId="0" fontId="24" numFmtId="4" xfId="0" applyAlignment="1" applyBorder="1" applyFont="1" applyNumberFormat="1">
      <alignment horizontal="right" vertical="center"/>
    </xf>
    <xf borderId="24" fillId="0" fontId="25" numFmtId="4" xfId="0" applyAlignment="1" applyBorder="1" applyFont="1" applyNumberFormat="1">
      <alignment horizontal="right" vertical="center"/>
    </xf>
    <xf borderId="96" fillId="0" fontId="13" numFmtId="0" xfId="0" applyAlignment="1" applyBorder="1" applyFont="1">
      <alignment shrinkToFit="0" vertical="center" wrapText="1"/>
    </xf>
    <xf borderId="79" fillId="0" fontId="13" numFmtId="0" xfId="0" applyAlignment="1" applyBorder="1" applyFont="1">
      <alignment vertical="center"/>
    </xf>
    <xf borderId="81" fillId="0" fontId="13" numFmtId="0" xfId="0" applyAlignment="1" applyBorder="1" applyFont="1">
      <alignment vertical="center"/>
    </xf>
    <xf borderId="82" fillId="0" fontId="13" numFmtId="4" xfId="0" applyAlignment="1" applyBorder="1" applyFont="1" applyNumberFormat="1">
      <alignment horizontal="right" vertical="center"/>
    </xf>
    <xf borderId="59" fillId="8" fontId="23" numFmtId="166" xfId="0" applyAlignment="1" applyBorder="1" applyFill="1" applyFont="1" applyNumberFormat="1">
      <alignment vertical="center"/>
    </xf>
    <xf borderId="60" fillId="8" fontId="13" numFmtId="166" xfId="0" applyAlignment="1" applyBorder="1" applyFont="1" applyNumberFormat="1">
      <alignment vertical="center"/>
    </xf>
    <xf borderId="60" fillId="8" fontId="13" numFmtId="0" xfId="0" applyAlignment="1" applyBorder="1" applyFont="1">
      <alignment vertical="center"/>
    </xf>
    <xf borderId="97" fillId="8" fontId="13" numFmtId="0" xfId="0" applyAlignment="1" applyBorder="1" applyFont="1">
      <alignment vertical="center"/>
    </xf>
    <xf borderId="61" fillId="4" fontId="13" numFmtId="4" xfId="0" applyAlignment="1" applyBorder="1" applyFont="1" applyNumberFormat="1">
      <alignment vertical="center"/>
    </xf>
    <xf borderId="18" fillId="8" fontId="13" numFmtId="4" xfId="0" applyAlignment="1" applyBorder="1" applyFont="1" applyNumberFormat="1">
      <alignment vertical="center"/>
    </xf>
    <xf borderId="98" fillId="8" fontId="18" numFmtId="4" xfId="0" applyAlignment="1" applyBorder="1" applyFont="1" applyNumberFormat="1">
      <alignment horizontal="right" vertical="center"/>
    </xf>
    <xf borderId="99" fillId="8" fontId="18" numFmtId="4" xfId="0" applyAlignment="1" applyBorder="1" applyFont="1" applyNumberFormat="1">
      <alignment horizontal="right" vertical="center"/>
    </xf>
    <xf borderId="100" fillId="8" fontId="18" numFmtId="4" xfId="0" applyAlignment="1" applyBorder="1" applyFont="1" applyNumberFormat="1">
      <alignment horizontal="right" vertical="center"/>
    </xf>
    <xf borderId="100" fillId="4" fontId="13" numFmtId="4" xfId="0" applyAlignment="1" applyBorder="1" applyFont="1" applyNumberFormat="1">
      <alignment vertical="center"/>
    </xf>
    <xf borderId="100" fillId="8" fontId="13" numFmtId="4" xfId="0" applyAlignment="1" applyBorder="1" applyFont="1" applyNumberFormat="1">
      <alignment vertical="center"/>
    </xf>
    <xf borderId="101" fillId="8" fontId="18" numFmtId="4" xfId="0" applyAlignment="1" applyBorder="1" applyFont="1" applyNumberFormat="1">
      <alignment horizontal="center" shrinkToFit="0" vertical="center" wrapText="1"/>
    </xf>
    <xf borderId="62" fillId="0" fontId="6" numFmtId="0" xfId="0" applyBorder="1" applyFont="1"/>
    <xf borderId="63" fillId="0" fontId="6" numFmtId="0" xfId="0" applyBorder="1" applyFont="1"/>
    <xf borderId="55" fillId="8" fontId="18" numFmtId="4" xfId="0" applyAlignment="1" applyBorder="1" applyFont="1" applyNumberFormat="1">
      <alignment horizontal="right" vertical="center"/>
    </xf>
    <xf borderId="62" fillId="8" fontId="18" numFmtId="4" xfId="0" applyAlignment="1" applyBorder="1" applyFont="1" applyNumberFormat="1">
      <alignment horizontal="right" vertical="center"/>
    </xf>
    <xf borderId="102" fillId="8" fontId="18" numFmtId="4" xfId="0" applyAlignment="1" applyBorder="1" applyFont="1" applyNumberFormat="1">
      <alignment horizontal="right" vertical="center"/>
    </xf>
    <xf borderId="5" fillId="8" fontId="18" numFmtId="4" xfId="0" applyAlignment="1" applyBorder="1" applyFont="1" applyNumberFormat="1">
      <alignment horizontal="right" vertical="center"/>
    </xf>
    <xf borderId="15" fillId="8" fontId="18" numFmtId="0" xfId="0" applyAlignment="1" applyBorder="1" applyFont="1">
      <alignment shrinkToFit="0" vertical="center" wrapText="1"/>
    </xf>
    <xf borderId="103" fillId="2" fontId="18" numFmtId="0" xfId="0" applyAlignment="1" applyBorder="1" applyFont="1">
      <alignment vertical="center"/>
    </xf>
    <xf borderId="104" fillId="2" fontId="18" numFmtId="0" xfId="0" applyAlignment="1" applyBorder="1" applyFont="1">
      <alignment horizontal="center" vertical="center"/>
    </xf>
    <xf borderId="105" fillId="2" fontId="18" numFmtId="0" xfId="0" applyAlignment="1" applyBorder="1" applyFont="1">
      <alignment vertical="center"/>
    </xf>
    <xf borderId="105" fillId="2" fontId="13" numFmtId="0" xfId="0" applyAlignment="1" applyBorder="1" applyFont="1">
      <alignment vertical="center"/>
    </xf>
    <xf borderId="16" fillId="2" fontId="13" numFmtId="4" xfId="0" applyAlignment="1" applyBorder="1" applyFont="1" applyNumberFormat="1">
      <alignment vertical="center"/>
    </xf>
    <xf borderId="5" fillId="2" fontId="13" numFmtId="4" xfId="0" applyAlignment="1" applyBorder="1" applyFont="1" applyNumberFormat="1">
      <alignment horizontal="right" vertical="center"/>
    </xf>
    <xf borderId="15" fillId="2" fontId="13" numFmtId="0" xfId="0" applyAlignment="1" applyBorder="1" applyFont="1">
      <alignment vertical="center"/>
    </xf>
    <xf borderId="73" fillId="7" fontId="18" numFmtId="4" xfId="0" applyAlignment="1" applyBorder="1" applyFont="1" applyNumberFormat="1">
      <alignment horizontal="right" vertical="center"/>
    </xf>
    <xf borderId="20" fillId="7" fontId="18" numFmtId="4" xfId="0" applyAlignment="1" applyBorder="1" applyFont="1" applyNumberFormat="1">
      <alignment horizontal="right" vertical="center"/>
    </xf>
    <xf borderId="32" fillId="7" fontId="18" numFmtId="4" xfId="0" applyAlignment="1" applyBorder="1" applyFont="1" applyNumberFormat="1">
      <alignment horizontal="right" vertical="center"/>
    </xf>
    <xf borderId="19" fillId="7" fontId="18" numFmtId="0" xfId="0" applyAlignment="1" applyBorder="1" applyFont="1">
      <alignment shrinkToFit="0" vertical="center" wrapText="1"/>
    </xf>
    <xf borderId="34" fillId="0" fontId="13" numFmtId="4" xfId="0" applyAlignment="1" applyBorder="1" applyFont="1" applyNumberFormat="1">
      <alignment horizontal="right" vertical="center"/>
    </xf>
    <xf borderId="23" fillId="0" fontId="13" numFmtId="0" xfId="0" applyAlignment="1" applyBorder="1" applyFont="1">
      <alignment shrinkToFit="0" vertical="center" wrapText="1"/>
    </xf>
    <xf borderId="37" fillId="0" fontId="13" numFmtId="4" xfId="0" applyAlignment="1" applyBorder="1" applyFont="1" applyNumberFormat="1">
      <alignment horizontal="right" vertical="center"/>
    </xf>
    <xf borderId="27" fillId="0" fontId="13" numFmtId="0" xfId="0" applyAlignment="1" applyBorder="1" applyFont="1">
      <alignment shrinkToFit="0" vertical="center" wrapText="1"/>
    </xf>
    <xf borderId="75" fillId="7" fontId="13" numFmtId="4" xfId="0" applyAlignment="1" applyBorder="1" applyFont="1" applyNumberFormat="1">
      <alignment horizontal="right" vertical="center"/>
    </xf>
    <xf borderId="67" fillId="7" fontId="18" numFmtId="0" xfId="0" applyAlignment="1" applyBorder="1" applyFont="1">
      <alignment shrinkToFit="0" vertical="center" wrapText="1"/>
    </xf>
    <xf borderId="106" fillId="0" fontId="13" numFmtId="0" xfId="0" applyAlignment="1" applyBorder="1" applyFont="1">
      <alignment shrinkToFit="0" vertical="center" wrapText="1"/>
    </xf>
    <xf borderId="107" fillId="8" fontId="18" numFmtId="4" xfId="0" applyAlignment="1" applyBorder="1" applyFont="1" applyNumberFormat="1">
      <alignment horizontal="right" vertical="center"/>
    </xf>
    <xf borderId="101" fillId="8" fontId="18" numFmtId="4" xfId="0" applyAlignment="1" applyBorder="1" applyFont="1" applyNumberFormat="1">
      <alignment horizontal="right" vertical="center"/>
    </xf>
    <xf borderId="108" fillId="8" fontId="18" numFmtId="4" xfId="0" applyAlignment="1" applyBorder="1" applyFont="1" applyNumberFormat="1">
      <alignment horizontal="right" vertical="center"/>
    </xf>
    <xf borderId="63" fillId="8" fontId="18" numFmtId="4" xfId="0" applyAlignment="1" applyBorder="1" applyFont="1" applyNumberFormat="1">
      <alignment horizontal="right" vertical="center"/>
    </xf>
    <xf borderId="55" fillId="8" fontId="25" numFmtId="4" xfId="0" applyAlignment="1" applyBorder="1" applyFont="1" applyNumberFormat="1">
      <alignment horizontal="right" vertical="center"/>
    </xf>
    <xf borderId="62" fillId="8" fontId="25" numFmtId="4" xfId="0" applyAlignment="1" applyBorder="1" applyFont="1" applyNumberFormat="1">
      <alignment horizontal="right" vertical="center"/>
    </xf>
    <xf borderId="16" fillId="9" fontId="18" numFmtId="4" xfId="0" applyAlignment="1" applyBorder="1" applyFill="1" applyFont="1" applyNumberFormat="1">
      <alignment horizontal="right" vertical="center"/>
    </xf>
    <xf borderId="5" fillId="9" fontId="18" numFmtId="4" xfId="0" applyAlignment="1" applyBorder="1" applyFont="1" applyNumberFormat="1">
      <alignment horizontal="right" vertical="center"/>
    </xf>
    <xf borderId="15" fillId="9" fontId="18" numFmtId="0" xfId="0" applyAlignment="1" applyBorder="1" applyFont="1">
      <alignment shrinkToFit="0" vertical="center" wrapText="1"/>
    </xf>
    <xf borderId="16" fillId="7" fontId="13" numFmtId="4" xfId="0" applyAlignment="1" applyBorder="1" applyFont="1" applyNumberFormat="1">
      <alignment vertical="center"/>
    </xf>
    <xf borderId="18" fillId="7" fontId="13" numFmtId="4" xfId="0" applyAlignment="1" applyBorder="1" applyFont="1" applyNumberFormat="1">
      <alignment vertical="center"/>
    </xf>
    <xf borderId="17" fillId="7" fontId="13" numFmtId="4" xfId="0" applyAlignment="1" applyBorder="1" applyFont="1" applyNumberFormat="1">
      <alignment vertical="center"/>
    </xf>
    <xf borderId="67" fillId="7" fontId="13" numFmtId="0" xfId="0" applyAlignment="1" applyBorder="1" applyFont="1">
      <alignment shrinkToFit="0" vertical="center" wrapText="1"/>
    </xf>
    <xf borderId="109" fillId="0" fontId="13" numFmtId="4" xfId="0" applyAlignment="1" applyBorder="1" applyFont="1" applyNumberFormat="1">
      <alignment horizontal="center" shrinkToFit="0" vertical="center" wrapText="1"/>
    </xf>
    <xf borderId="81" fillId="0" fontId="13" numFmtId="4" xfId="0" applyAlignment="1" applyBorder="1" applyFont="1" applyNumberFormat="1">
      <alignment horizontal="center" shrinkToFit="0" vertical="center" wrapText="1"/>
    </xf>
    <xf borderId="84" fillId="0" fontId="6" numFmtId="0" xfId="0" applyBorder="1" applyFont="1"/>
    <xf borderId="34" fillId="0" fontId="13" numFmtId="4" xfId="0" applyAlignment="1" applyBorder="1" applyFont="1" applyNumberFormat="1">
      <alignment horizontal="center" shrinkToFit="0" vertical="center" wrapText="1"/>
    </xf>
    <xf borderId="95" fillId="0" fontId="6" numFmtId="0" xfId="0" applyBorder="1" applyFont="1"/>
    <xf borderId="96" fillId="0" fontId="6" numFmtId="0" xfId="0" applyBorder="1" applyFont="1"/>
    <xf borderId="37" fillId="0" fontId="13" numFmtId="4" xfId="0" applyAlignment="1" applyBorder="1" applyFont="1" applyNumberFormat="1">
      <alignment horizontal="center" shrinkToFit="0" vertical="center" wrapText="1"/>
    </xf>
    <xf borderId="82" fillId="0" fontId="25" numFmtId="4" xfId="0" applyAlignment="1" applyBorder="1" applyFont="1" applyNumberFormat="1">
      <alignment horizontal="right" vertical="center"/>
    </xf>
    <xf borderId="37" fillId="0" fontId="24" numFmtId="4" xfId="0" applyAlignment="1" applyBorder="1" applyFont="1" applyNumberFormat="1">
      <alignment horizontal="right" vertical="center"/>
    </xf>
    <xf borderId="16" fillId="8" fontId="18" numFmtId="4" xfId="0" applyAlignment="1" applyBorder="1" applyFont="1" applyNumberFormat="1">
      <alignment horizontal="right" vertical="center"/>
    </xf>
    <xf borderId="17" fillId="8" fontId="18" numFmtId="4" xfId="0" applyAlignment="1" applyBorder="1" applyFont="1" applyNumberFormat="1">
      <alignment horizontal="right" vertical="center"/>
    </xf>
    <xf borderId="31" fillId="8" fontId="18" numFmtId="4" xfId="0" applyAlignment="1" applyBorder="1" applyFont="1" applyNumberFormat="1">
      <alignment horizontal="right" vertical="center"/>
    </xf>
    <xf borderId="18" fillId="8" fontId="18" numFmtId="4" xfId="0" applyAlignment="1" applyBorder="1" applyFont="1" applyNumberFormat="1">
      <alignment horizontal="right" vertical="center"/>
    </xf>
    <xf borderId="15" fillId="8" fontId="25" numFmtId="4" xfId="0" applyAlignment="1" applyBorder="1" applyFont="1" applyNumberFormat="1">
      <alignment horizontal="right" vertical="center"/>
    </xf>
    <xf borderId="110" fillId="4" fontId="24" numFmtId="4" xfId="0" applyAlignment="1" applyBorder="1" applyFont="1" applyNumberFormat="1">
      <alignment horizontal="right" vertical="center"/>
    </xf>
    <xf borderId="1" fillId="4" fontId="13" numFmtId="0" xfId="0" applyAlignment="1" applyBorder="1" applyFont="1">
      <alignment shrinkToFit="0" vertical="center" wrapText="1"/>
    </xf>
    <xf borderId="103" fillId="2" fontId="18" numFmtId="166" xfId="0" applyAlignment="1" applyBorder="1" applyFont="1" applyNumberFormat="1">
      <alignment vertical="center"/>
    </xf>
    <xf borderId="104" fillId="2" fontId="18" numFmtId="49" xfId="0" applyAlignment="1" applyBorder="1" applyFont="1" applyNumberFormat="1">
      <alignment horizontal="center" vertical="center"/>
    </xf>
    <xf borderId="15" fillId="2" fontId="18" numFmtId="0" xfId="0" applyAlignment="1" applyBorder="1" applyFont="1">
      <alignment shrinkToFit="0" vertical="center" wrapText="1"/>
    </xf>
    <xf borderId="111" fillId="7" fontId="18" numFmtId="4" xfId="0" applyAlignment="1" applyBorder="1" applyFont="1" applyNumberFormat="1">
      <alignment horizontal="right" vertical="center"/>
    </xf>
    <xf borderId="44" fillId="7" fontId="18" numFmtId="4" xfId="0" applyAlignment="1" applyBorder="1" applyFont="1" applyNumberFormat="1">
      <alignment horizontal="right" vertical="center"/>
    </xf>
    <xf borderId="22" fillId="7" fontId="18" numFmtId="4" xfId="0" applyAlignment="1" applyBorder="1" applyFont="1" applyNumberFormat="1">
      <alignment horizontal="right" vertical="center"/>
    </xf>
    <xf borderId="41" fillId="7" fontId="18" numFmtId="4" xfId="0" applyAlignment="1" applyBorder="1" applyFont="1" applyNumberFormat="1">
      <alignment horizontal="right" vertical="center"/>
    </xf>
    <xf borderId="19" fillId="7" fontId="13" numFmtId="0" xfId="0" applyAlignment="1" applyBorder="1" applyFont="1">
      <alignment shrinkToFit="0" vertical="center" wrapText="1"/>
    </xf>
    <xf borderId="79" fillId="0" fontId="13" numFmtId="0" xfId="0" applyAlignment="1" applyBorder="1" applyFont="1">
      <alignment horizontal="center" shrinkToFit="0" vertical="center" wrapText="1"/>
    </xf>
    <xf borderId="24" fillId="0" fontId="13" numFmtId="4" xfId="0" applyAlignment="1" applyBorder="1" applyFont="1" applyNumberFormat="1">
      <alignment horizontal="right" shrinkToFit="0" vertical="center" wrapText="1"/>
    </xf>
    <xf borderId="26" fillId="0" fontId="13" numFmtId="4" xfId="0" applyAlignment="1" applyBorder="1" applyFont="1" applyNumberFormat="1">
      <alignment horizontal="right" shrinkToFit="0" vertical="center" wrapText="1"/>
    </xf>
    <xf borderId="25" fillId="0" fontId="13" numFmtId="4" xfId="0" applyAlignment="1" applyBorder="1" applyFont="1" applyNumberFormat="1">
      <alignment horizontal="right" shrinkToFit="0" vertical="center" wrapText="1"/>
    </xf>
    <xf borderId="35" fillId="0" fontId="13" numFmtId="4" xfId="0" applyAlignment="1" applyBorder="1" applyFont="1" applyNumberFormat="1">
      <alignment horizontal="right" shrinkToFit="0" vertical="center" wrapText="1"/>
    </xf>
    <xf borderId="24" fillId="0" fontId="13" numFmtId="4" xfId="0" applyAlignment="1" applyBorder="1" applyFont="1" applyNumberFormat="1">
      <alignment readingOrder="0" vertical="center"/>
    </xf>
    <xf borderId="33" fillId="0" fontId="13" numFmtId="4" xfId="0" applyAlignment="1" applyBorder="1" applyFont="1" applyNumberFormat="1">
      <alignment horizontal="right" vertical="center"/>
    </xf>
    <xf borderId="23" fillId="0" fontId="18" numFmtId="0" xfId="0" applyAlignment="1" applyBorder="1" applyFont="1">
      <alignment shrinkToFit="0" vertical="center" wrapText="1"/>
    </xf>
    <xf borderId="0" fillId="0" fontId="26" numFmtId="0" xfId="0" applyAlignment="1" applyFont="1">
      <alignment vertical="center"/>
    </xf>
    <xf borderId="83" fillId="0" fontId="13" numFmtId="4" xfId="0" applyAlignment="1" applyBorder="1" applyFont="1" applyNumberFormat="1">
      <alignment horizontal="right" shrinkToFit="0" vertical="center" wrapText="1"/>
    </xf>
    <xf borderId="42" fillId="0" fontId="13" numFmtId="4" xfId="0" applyAlignment="1" applyBorder="1" applyFont="1" applyNumberFormat="1">
      <alignment horizontal="right" shrinkToFit="0" vertical="center" wrapText="1"/>
    </xf>
    <xf borderId="38" fillId="0" fontId="13" numFmtId="4" xfId="0" applyAlignment="1" applyBorder="1" applyFont="1" applyNumberFormat="1">
      <alignment horizontal="right" shrinkToFit="0" vertical="center" wrapText="1"/>
    </xf>
    <xf borderId="38" fillId="0" fontId="13" numFmtId="4" xfId="0" applyAlignment="1" applyBorder="1" applyFont="1" applyNumberFormat="1">
      <alignment horizontal="right" vertical="center"/>
    </xf>
    <xf borderId="27" fillId="0" fontId="13" numFmtId="0" xfId="0" applyAlignment="1" applyBorder="1" applyFont="1">
      <alignment vertical="center"/>
    </xf>
    <xf borderId="93" fillId="7" fontId="18" numFmtId="4" xfId="0" applyAlignment="1" applyBorder="1" applyFont="1" applyNumberFormat="1">
      <alignment horizontal="right" vertical="center"/>
    </xf>
    <xf borderId="84" fillId="0" fontId="24" numFmtId="4" xfId="0" applyAlignment="1" applyBorder="1" applyFont="1" applyNumberFormat="1">
      <alignment horizontal="right" vertical="center"/>
    </xf>
    <xf borderId="107" fillId="8" fontId="13" numFmtId="4" xfId="0" applyAlignment="1" applyBorder="1" applyFont="1" applyNumberFormat="1">
      <alignment horizontal="right" vertical="center"/>
    </xf>
    <xf borderId="108" fillId="8" fontId="13" numFmtId="4" xfId="0" applyAlignment="1" applyBorder="1" applyFont="1" applyNumberFormat="1">
      <alignment horizontal="right" vertical="center"/>
    </xf>
    <xf borderId="16" fillId="8" fontId="25" numFmtId="4" xfId="0" applyAlignment="1" applyBorder="1" applyFont="1" applyNumberFormat="1">
      <alignment horizontal="right" vertical="center"/>
    </xf>
    <xf borderId="6" fillId="8" fontId="25" numFmtId="4" xfId="0" applyAlignment="1" applyBorder="1" applyFont="1" applyNumberFormat="1">
      <alignment horizontal="right" vertical="center"/>
    </xf>
    <xf borderId="15" fillId="8" fontId="13" numFmtId="0" xfId="0" applyAlignment="1" applyBorder="1" applyFont="1">
      <alignment shrinkToFit="0" vertical="center" wrapText="1"/>
    </xf>
    <xf borderId="59" fillId="2" fontId="18" numFmtId="166" xfId="0" applyAlignment="1" applyBorder="1" applyFont="1" applyNumberFormat="1">
      <alignment vertical="center"/>
    </xf>
    <xf borderId="15" fillId="2" fontId="18" numFmtId="49" xfId="0" applyAlignment="1" applyBorder="1" applyFont="1" applyNumberFormat="1">
      <alignment horizontal="center" vertical="center"/>
    </xf>
    <xf borderId="15" fillId="2" fontId="13" numFmtId="0" xfId="0" applyAlignment="1" applyBorder="1" applyFont="1">
      <alignment shrinkToFit="0" vertical="center" wrapText="1"/>
    </xf>
    <xf borderId="33" fillId="0" fontId="13" numFmtId="0" xfId="0" applyAlignment="1" applyBorder="1" applyFont="1">
      <alignment shrinkToFit="0" vertical="center" wrapText="1"/>
    </xf>
    <xf borderId="15" fillId="7" fontId="13" numFmtId="0" xfId="0" applyAlignment="1" applyBorder="1" applyFont="1">
      <alignment vertical="center"/>
    </xf>
    <xf borderId="112" fillId="7" fontId="18" numFmtId="4" xfId="0" applyAlignment="1" applyBorder="1" applyFont="1" applyNumberFormat="1">
      <alignment horizontal="right" vertical="center"/>
    </xf>
    <xf borderId="95" fillId="0" fontId="13" numFmtId="0" xfId="0" applyAlignment="1" applyBorder="1" applyFont="1">
      <alignment horizontal="center" vertical="center"/>
    </xf>
    <xf borderId="67" fillId="7" fontId="23" numFmtId="0" xfId="0" applyAlignment="1" applyBorder="1" applyFont="1">
      <alignment shrinkToFit="0" vertical="center" wrapText="1"/>
    </xf>
    <xf borderId="85" fillId="7" fontId="13" numFmtId="0" xfId="0" applyAlignment="1" applyBorder="1" applyFont="1">
      <alignment vertical="center"/>
    </xf>
    <xf borderId="34" fillId="0" fontId="13" numFmtId="0" xfId="0" applyAlignment="1" applyBorder="1" applyFont="1">
      <alignment horizontal="center" vertical="center"/>
    </xf>
    <xf borderId="23" fillId="0" fontId="13" numFmtId="0" xfId="0" applyAlignment="1" applyBorder="1" applyFont="1">
      <alignment vertical="center"/>
    </xf>
    <xf borderId="34" fillId="0" fontId="25" numFmtId="4" xfId="0" applyAlignment="1" applyBorder="1" applyFont="1" applyNumberFormat="1">
      <alignment horizontal="right" vertical="center"/>
    </xf>
    <xf borderId="4" fillId="8" fontId="23" numFmtId="166" xfId="0" applyAlignment="1" applyBorder="1" applyFont="1" applyNumberFormat="1">
      <alignment shrinkToFit="0" vertical="center" wrapText="1"/>
    </xf>
    <xf borderId="102" fillId="8" fontId="25" numFmtId="4" xfId="0" applyAlignment="1" applyBorder="1" applyFont="1" applyNumberFormat="1">
      <alignment horizontal="right" vertical="center"/>
    </xf>
    <xf borderId="110" fillId="8" fontId="24" numFmtId="4" xfId="0" applyAlignment="1" applyBorder="1" applyFont="1" applyNumberFormat="1">
      <alignment horizontal="right" vertical="center"/>
    </xf>
    <xf borderId="1" fillId="8" fontId="13" numFmtId="0" xfId="0" applyAlignment="1" applyBorder="1" applyFont="1">
      <alignment shrinkToFit="0" vertical="center" wrapText="1"/>
    </xf>
    <xf borderId="32" fillId="7" fontId="13" numFmtId="4" xfId="0" applyAlignment="1" applyBorder="1" applyFont="1" applyNumberFormat="1">
      <alignment horizontal="right" vertical="center"/>
    </xf>
    <xf borderId="97" fillId="8" fontId="13" numFmtId="166" xfId="0" applyAlignment="1" applyBorder="1" applyFont="1" applyNumberFormat="1">
      <alignment vertical="center"/>
    </xf>
    <xf borderId="5" fillId="8" fontId="25" numFmtId="4" xfId="0" applyAlignment="1" applyBorder="1" applyFont="1" applyNumberFormat="1">
      <alignment horizontal="right" vertical="center"/>
    </xf>
    <xf borderId="15" fillId="2" fontId="18" numFmtId="0" xfId="0" applyAlignment="1" applyBorder="1" applyFont="1">
      <alignment horizontal="center" vertical="center"/>
    </xf>
    <xf borderId="15" fillId="2" fontId="24" numFmtId="4" xfId="0" applyAlignment="1" applyBorder="1" applyFont="1" applyNumberFormat="1">
      <alignment vertical="center"/>
    </xf>
    <xf borderId="5" fillId="2" fontId="24" numFmtId="4" xfId="0" applyAlignment="1" applyBorder="1" applyFont="1" applyNumberFormat="1">
      <alignment vertical="center"/>
    </xf>
    <xf borderId="10" fillId="2" fontId="24" numFmtId="4" xfId="0" applyAlignment="1" applyBorder="1" applyFont="1" applyNumberFormat="1">
      <alignment vertical="center"/>
    </xf>
    <xf borderId="5" fillId="2" fontId="24" numFmtId="4" xfId="0" applyAlignment="1" applyBorder="1" applyFont="1" applyNumberFormat="1">
      <alignment horizontal="right" vertical="center"/>
    </xf>
    <xf borderId="20" fillId="0" fontId="25" numFmtId="4" xfId="0" applyAlignment="1" applyBorder="1" applyFont="1" applyNumberFormat="1">
      <alignment horizontal="right" vertical="center"/>
    </xf>
    <xf borderId="32" fillId="0" fontId="25" numFmtId="4" xfId="0" applyAlignment="1" applyBorder="1" applyFont="1" applyNumberFormat="1">
      <alignment horizontal="right" vertical="center"/>
    </xf>
    <xf borderId="19" fillId="0" fontId="18" numFmtId="0" xfId="0" applyAlignment="1" applyBorder="1" applyFont="1">
      <alignment shrinkToFit="0" vertical="center" wrapText="1"/>
    </xf>
    <xf borderId="0" fillId="0" fontId="13" numFmtId="4" xfId="0" applyAlignment="1" applyFont="1" applyNumberFormat="1">
      <alignment horizontal="right" vertical="center"/>
    </xf>
    <xf borderId="113" fillId="0" fontId="13" numFmtId="0" xfId="0" applyAlignment="1" applyBorder="1" applyFont="1">
      <alignment shrinkToFit="0" vertical="center" wrapText="1"/>
    </xf>
    <xf borderId="24" fillId="0" fontId="18" numFmtId="166" xfId="0" applyAlignment="1" applyBorder="1" applyFont="1" applyNumberFormat="1">
      <alignment vertical="center"/>
    </xf>
    <xf borderId="26" fillId="0" fontId="18" numFmtId="49" xfId="0" applyAlignment="1" applyBorder="1" applyFont="1" applyNumberFormat="1">
      <alignment horizontal="center" vertical="center"/>
    </xf>
    <xf borderId="24" fillId="10" fontId="18" numFmtId="166" xfId="0" applyAlignment="1" applyBorder="1" applyFill="1" applyFont="1" applyNumberFormat="1">
      <alignment vertical="center"/>
    </xf>
    <xf borderId="26" fillId="10" fontId="18" numFmtId="49" xfId="0" applyAlignment="1" applyBorder="1" applyFont="1" applyNumberFormat="1">
      <alignment horizontal="center" vertical="center"/>
    </xf>
    <xf borderId="33" fillId="10" fontId="13" numFmtId="0" xfId="0" applyAlignment="1" applyBorder="1" applyFont="1">
      <alignment shrinkToFit="0" vertical="center" wrapText="1"/>
    </xf>
    <xf borderId="79" fillId="10" fontId="13" numFmtId="0" xfId="0" applyAlignment="1" applyBorder="1" applyFont="1">
      <alignment horizontal="center" vertical="center"/>
    </xf>
    <xf borderId="24" fillId="10" fontId="13" numFmtId="4" xfId="0" applyAlignment="1" applyBorder="1" applyFont="1" applyNumberFormat="1">
      <alignment horizontal="right" vertical="center"/>
    </xf>
    <xf borderId="26" fillId="10" fontId="13" numFmtId="4" xfId="0" applyAlignment="1" applyBorder="1" applyFont="1" applyNumberFormat="1">
      <alignment horizontal="right" vertical="center"/>
    </xf>
    <xf borderId="25" fillId="10" fontId="13" numFmtId="4" xfId="0" applyAlignment="1" applyBorder="1" applyFont="1" applyNumberFormat="1">
      <alignment horizontal="right" vertical="center"/>
    </xf>
    <xf borderId="24" fillId="0" fontId="13" numFmtId="4" xfId="0" applyAlignment="1" applyBorder="1" applyFont="1" applyNumberFormat="1">
      <alignment horizontal="right" readingOrder="0" vertical="center"/>
    </xf>
    <xf borderId="24" fillId="10" fontId="13" numFmtId="4" xfId="0" applyAlignment="1" applyBorder="1" applyFont="1" applyNumberFormat="1">
      <alignment vertical="center"/>
    </xf>
    <xf borderId="26" fillId="10" fontId="13" numFmtId="4" xfId="0" applyAlignment="1" applyBorder="1" applyFont="1" applyNumberFormat="1">
      <alignment vertical="center"/>
    </xf>
    <xf borderId="37" fillId="10" fontId="13" numFmtId="4" xfId="0" applyAlignment="1" applyBorder="1" applyFont="1" applyNumberFormat="1">
      <alignment horizontal="right" vertical="center"/>
    </xf>
    <xf borderId="27" fillId="10" fontId="24" numFmtId="4" xfId="0" applyAlignment="1" applyBorder="1" applyFont="1" applyNumberFormat="1">
      <alignment horizontal="right" vertical="center"/>
    </xf>
    <xf borderId="34" fillId="10" fontId="24" numFmtId="4" xfId="0" applyAlignment="1" applyBorder="1" applyFont="1" applyNumberFormat="1">
      <alignment horizontal="right" vertical="center"/>
    </xf>
    <xf borderId="24" fillId="10" fontId="24" numFmtId="4" xfId="0" applyAlignment="1" applyBorder="1" applyFont="1" applyNumberFormat="1">
      <alignment horizontal="right" vertical="center"/>
    </xf>
    <xf borderId="80" fillId="10" fontId="24" numFmtId="4" xfId="0" applyAlignment="1" applyBorder="1" applyFont="1" applyNumberFormat="1">
      <alignment horizontal="right" vertical="center"/>
    </xf>
    <xf borderId="23" fillId="10" fontId="13" numFmtId="0" xfId="0" applyAlignment="1" applyBorder="1" applyFont="1">
      <alignment shrinkToFit="0" vertical="center" wrapText="1"/>
    </xf>
    <xf borderId="82" fillId="0" fontId="18" numFmtId="166" xfId="0" applyAlignment="1" applyBorder="1" applyFont="1" applyNumberFormat="1">
      <alignment vertical="center"/>
    </xf>
    <xf borderId="36" fillId="0" fontId="18" numFmtId="49" xfId="0" applyAlignment="1" applyBorder="1" applyFont="1" applyNumberFormat="1">
      <alignment horizontal="center" vertical="center"/>
    </xf>
    <xf borderId="38" fillId="0" fontId="13" numFmtId="0" xfId="0" applyAlignment="1" applyBorder="1" applyFont="1">
      <alignment shrinkToFit="0" vertical="center" wrapText="1"/>
    </xf>
    <xf borderId="56" fillId="8" fontId="18" numFmtId="4" xfId="0" applyAlignment="1" applyBorder="1" applyFont="1" applyNumberFormat="1">
      <alignment horizontal="right" vertical="center"/>
    </xf>
    <xf borderId="99" fillId="8" fontId="13" numFmtId="4" xfId="0" applyAlignment="1" applyBorder="1" applyFont="1" applyNumberFormat="1">
      <alignment horizontal="right" vertical="center"/>
    </xf>
    <xf borderId="57" fillId="8" fontId="18" numFmtId="4" xfId="0" applyAlignment="1" applyBorder="1" applyFont="1" applyNumberFormat="1">
      <alignment horizontal="right" vertical="center"/>
    </xf>
    <xf borderId="16" fillId="8" fontId="13" numFmtId="4" xfId="0" applyAlignment="1" applyBorder="1" applyFont="1" applyNumberFormat="1">
      <alignment horizontal="right" vertical="center"/>
    </xf>
    <xf borderId="99" fillId="8" fontId="13" numFmtId="4" xfId="0" applyAlignment="1" applyBorder="1" applyFont="1" applyNumberFormat="1">
      <alignment vertical="center"/>
    </xf>
    <xf borderId="110" fillId="8" fontId="25" numFmtId="4" xfId="0" applyAlignment="1" applyBorder="1" applyFont="1" applyNumberFormat="1">
      <alignment horizontal="right" vertical="center"/>
    </xf>
    <xf borderId="114" fillId="2" fontId="13" numFmtId="4" xfId="0" applyAlignment="1" applyBorder="1" applyFont="1" applyNumberFormat="1">
      <alignment vertical="center"/>
    </xf>
    <xf borderId="16" fillId="2" fontId="24" numFmtId="4" xfId="0" applyAlignment="1" applyBorder="1" applyFont="1" applyNumberFormat="1">
      <alignment vertical="center"/>
    </xf>
    <xf borderId="115" fillId="0" fontId="18" numFmtId="166" xfId="0" applyAlignment="1" applyBorder="1" applyFont="1" applyNumberFormat="1">
      <alignment vertical="center"/>
    </xf>
    <xf borderId="67" fillId="0" fontId="18" numFmtId="169" xfId="0" applyAlignment="1" applyBorder="1" applyFont="1" applyNumberFormat="1">
      <alignment horizontal="center" vertical="center"/>
    </xf>
    <xf borderId="75" fillId="0" fontId="13" numFmtId="0" xfId="0" applyAlignment="1" applyBorder="1" applyFont="1">
      <alignment shrinkToFit="0" vertical="center" wrapText="1"/>
    </xf>
    <xf borderId="92" fillId="0" fontId="13" numFmtId="4" xfId="0" applyAlignment="1" applyBorder="1" applyFont="1" applyNumberFormat="1">
      <alignment horizontal="right" vertical="center"/>
    </xf>
    <xf borderId="87" fillId="0" fontId="13" numFmtId="4" xfId="0" applyAlignment="1" applyBorder="1" applyFont="1" applyNumberFormat="1">
      <alignment horizontal="right" vertical="center"/>
    </xf>
    <xf borderId="88" fillId="0" fontId="13" numFmtId="4" xfId="0" applyAlignment="1" applyBorder="1" applyFont="1" applyNumberFormat="1">
      <alignment horizontal="right" vertical="center"/>
    </xf>
    <xf borderId="86" fillId="0" fontId="13" numFmtId="4" xfId="0" applyAlignment="1" applyBorder="1" applyFont="1" applyNumberFormat="1">
      <alignment readingOrder="0" vertical="center"/>
    </xf>
    <xf borderId="87" fillId="0" fontId="13" numFmtId="4" xfId="0" applyAlignment="1" applyBorder="1" applyFont="1" applyNumberFormat="1">
      <alignment vertical="center"/>
    </xf>
    <xf borderId="92" fillId="0" fontId="13" numFmtId="4" xfId="0" applyAlignment="1" applyBorder="1" applyFont="1" applyNumberFormat="1">
      <alignment horizontal="right" readingOrder="0" vertical="center"/>
    </xf>
    <xf borderId="86" fillId="0" fontId="13" numFmtId="4" xfId="0" applyAlignment="1" applyBorder="1" applyFont="1" applyNumberFormat="1">
      <alignment vertical="center"/>
    </xf>
    <xf borderId="75" fillId="0" fontId="13" numFmtId="4" xfId="0" applyAlignment="1" applyBorder="1" applyFont="1" applyNumberFormat="1">
      <alignment horizontal="right" vertical="center"/>
    </xf>
    <xf borderId="67" fillId="0" fontId="24" numFmtId="4" xfId="0" applyAlignment="1" applyBorder="1" applyFont="1" applyNumberFormat="1">
      <alignment horizontal="right" vertical="center"/>
    </xf>
    <xf borderId="32" fillId="0" fontId="24" numFmtId="4" xfId="0" applyAlignment="1" applyBorder="1" applyFont="1" applyNumberFormat="1">
      <alignment horizontal="right" vertical="center"/>
    </xf>
    <xf borderId="20" fillId="0" fontId="24" numFmtId="4" xfId="0" applyAlignment="1" applyBorder="1" applyFont="1" applyNumberFormat="1">
      <alignment horizontal="right" vertical="center"/>
    </xf>
    <xf borderId="96" fillId="0" fontId="24" numFmtId="4" xfId="0" applyAlignment="1" applyBorder="1" applyFont="1" applyNumberFormat="1">
      <alignment horizontal="right" vertical="center"/>
    </xf>
    <xf borderId="19" fillId="0" fontId="13" numFmtId="0" xfId="0" applyAlignment="1" applyBorder="1" applyFont="1">
      <alignment shrinkToFit="0" vertical="center" wrapText="1"/>
    </xf>
    <xf borderId="23" fillId="0" fontId="18" numFmtId="169" xfId="0" applyAlignment="1" applyBorder="1" applyFont="1" applyNumberFormat="1">
      <alignment horizontal="center" vertical="center"/>
    </xf>
    <xf borderId="35" fillId="0" fontId="13" numFmtId="4" xfId="0" applyAlignment="1" applyBorder="1" applyFont="1" applyNumberFormat="1">
      <alignment readingOrder="0" vertical="center"/>
    </xf>
    <xf borderId="89" fillId="0" fontId="13" numFmtId="0" xfId="0" applyAlignment="1" applyBorder="1" applyFont="1">
      <alignment vertical="center"/>
    </xf>
    <xf borderId="67" fillId="0" fontId="13" numFmtId="0" xfId="0" applyAlignment="1" applyBorder="1" applyFont="1">
      <alignment horizontal="center" vertical="center"/>
    </xf>
    <xf borderId="44" fillId="0" fontId="13" numFmtId="4" xfId="0" applyAlignment="1" applyBorder="1" applyFont="1" applyNumberFormat="1">
      <alignment readingOrder="0" vertical="center"/>
    </xf>
    <xf borderId="44" fillId="0" fontId="13" numFmtId="4" xfId="0" applyAlignment="1" applyBorder="1" applyFont="1" applyNumberFormat="1">
      <alignment horizontal="right" readingOrder="0" vertical="center"/>
    </xf>
    <xf borderId="22" fillId="0" fontId="13" numFmtId="4" xfId="0" applyAlignment="1" applyBorder="1" applyFont="1" applyNumberFormat="1">
      <alignment horizontal="right" readingOrder="0" vertical="center"/>
    </xf>
    <xf borderId="96" fillId="0" fontId="13" numFmtId="4" xfId="0" applyAlignment="1" applyBorder="1" applyFont="1" applyNumberFormat="1">
      <alignment horizontal="right" vertical="center"/>
    </xf>
    <xf borderId="19" fillId="0" fontId="13" numFmtId="0" xfId="0" applyAlignment="1" applyBorder="1" applyFont="1">
      <alignment horizontal="center" vertical="center"/>
    </xf>
    <xf borderId="27" fillId="0" fontId="18" numFmtId="169" xfId="0" applyAlignment="1" applyBorder="1" applyFont="1" applyNumberFormat="1">
      <alignment horizontal="center" vertical="center"/>
    </xf>
    <xf borderId="27" fillId="0" fontId="13" numFmtId="0" xfId="0" applyAlignment="1" applyBorder="1" applyFont="1">
      <alignment horizontal="center" vertical="center"/>
    </xf>
    <xf borderId="94" fillId="0" fontId="18" numFmtId="169" xfId="0" applyAlignment="1" applyBorder="1" applyFont="1" applyNumberFormat="1">
      <alignment horizontal="center" vertical="center"/>
    </xf>
    <xf borderId="94" fillId="0" fontId="13" numFmtId="0" xfId="0" applyAlignment="1" applyBorder="1" applyFont="1">
      <alignment vertical="center"/>
    </xf>
    <xf borderId="94" fillId="0" fontId="24" numFmtId="4" xfId="0" applyAlignment="1" applyBorder="1" applyFont="1" applyNumberFormat="1">
      <alignment horizontal="right" vertical="center"/>
    </xf>
    <xf borderId="45" fillId="2" fontId="24" numFmtId="4" xfId="0" applyAlignment="1" applyBorder="1" applyFont="1" applyNumberFormat="1">
      <alignment horizontal="right" vertical="center"/>
    </xf>
    <xf borderId="13" fillId="2" fontId="13" numFmtId="0" xfId="0" applyAlignment="1" applyBorder="1" applyFont="1">
      <alignment shrinkToFit="0" vertical="center" wrapText="1"/>
    </xf>
    <xf borderId="23" fillId="0" fontId="18" numFmtId="166" xfId="0" applyAlignment="1" applyBorder="1" applyFont="1" applyNumberFormat="1">
      <alignment vertical="center"/>
    </xf>
    <xf borderId="44" fillId="0" fontId="13" numFmtId="4" xfId="0" applyAlignment="1" applyBorder="1" applyFont="1" applyNumberFormat="1">
      <alignment horizontal="right" vertical="center"/>
    </xf>
    <xf borderId="41" fillId="0" fontId="13" numFmtId="4" xfId="0" applyAlignment="1" applyBorder="1" applyFont="1" applyNumberFormat="1">
      <alignment horizontal="right" vertical="center"/>
    </xf>
    <xf borderId="27" fillId="0" fontId="18" numFmtId="166" xfId="0" applyAlignment="1" applyBorder="1" applyFont="1" applyNumberFormat="1">
      <alignment vertical="center"/>
    </xf>
    <xf borderId="58" fillId="8" fontId="23" numFmtId="166" xfId="0" applyAlignment="1" applyBorder="1" applyFont="1" applyNumberFormat="1">
      <alignment shrinkToFit="0" vertical="center" wrapText="1"/>
    </xf>
    <xf borderId="5" fillId="8" fontId="24" numFmtId="4" xfId="0" applyAlignment="1" applyBorder="1" applyFont="1" applyNumberFormat="1">
      <alignment horizontal="right" vertical="center"/>
    </xf>
    <xf borderId="61" fillId="2" fontId="13" numFmtId="0" xfId="0" applyAlignment="1" applyBorder="1" applyFont="1">
      <alignment vertical="center"/>
    </xf>
    <xf borderId="19" fillId="0" fontId="18" numFmtId="169" xfId="0" applyAlignment="1" applyBorder="1" applyFont="1" applyNumberFormat="1">
      <alignment horizontal="center" vertical="center"/>
    </xf>
    <xf borderId="115" fillId="0" fontId="13" numFmtId="0" xfId="0" applyAlignment="1" applyBorder="1" applyFont="1">
      <alignment shrinkToFit="0" vertical="center" wrapText="1"/>
    </xf>
    <xf borderId="44" fillId="0" fontId="13" numFmtId="4" xfId="0" applyAlignment="1" applyBorder="1" applyFont="1" applyNumberFormat="1">
      <alignment vertical="center"/>
    </xf>
    <xf borderId="41" fillId="0" fontId="13" numFmtId="4" xfId="0" applyAlignment="1" applyBorder="1" applyFont="1" applyNumberFormat="1">
      <alignment horizontal="right" readingOrder="0" vertical="center"/>
    </xf>
    <xf borderId="82" fillId="0" fontId="13" numFmtId="4" xfId="0" applyAlignment="1" applyBorder="1" applyFont="1" applyNumberFormat="1">
      <alignment readingOrder="0" vertical="center"/>
    </xf>
    <xf borderId="55" fillId="2" fontId="18" numFmtId="169" xfId="0" applyAlignment="1" applyBorder="1" applyFont="1" applyNumberFormat="1">
      <alignment horizontal="center" vertical="center"/>
    </xf>
    <xf borderId="5" fillId="11" fontId="13" numFmtId="4" xfId="0" applyAlignment="1" applyBorder="1" applyFill="1" applyFont="1" applyNumberFormat="1">
      <alignment horizontal="right" vertical="center"/>
    </xf>
    <xf borderId="15" fillId="11" fontId="13" numFmtId="0" xfId="0" applyAlignment="1" applyBorder="1" applyFont="1">
      <alignment shrinkToFit="0" vertical="center" wrapText="1"/>
    </xf>
    <xf borderId="116" fillId="7" fontId="23" numFmtId="0" xfId="0" applyAlignment="1" applyBorder="1" applyFont="1">
      <alignment shrinkToFit="0" vertical="center" wrapText="1"/>
    </xf>
    <xf borderId="44" fillId="0" fontId="13" numFmtId="0" xfId="0" applyAlignment="1" applyBorder="1" applyFont="1">
      <alignment shrinkToFit="0" vertical="center" wrapText="1"/>
    </xf>
    <xf borderId="35" fillId="0" fontId="13" numFmtId="0" xfId="0" applyAlignment="1" applyBorder="1" applyFont="1">
      <alignment shrinkToFit="0" vertical="center" wrapText="1"/>
    </xf>
    <xf borderId="79" fillId="0" fontId="13" numFmtId="4" xfId="0" applyAlignment="1" applyBorder="1" applyFont="1" applyNumberFormat="1">
      <alignment horizontal="center" shrinkToFit="0" vertical="center" wrapText="1"/>
    </xf>
    <xf borderId="80" fillId="0" fontId="6" numFmtId="0" xfId="0" applyBorder="1" applyFont="1"/>
    <xf borderId="42" fillId="0" fontId="13" numFmtId="0" xfId="0" applyAlignment="1" applyBorder="1" applyFont="1">
      <alignment shrinkToFit="0" vertical="center" wrapText="1"/>
    </xf>
    <xf borderId="42" fillId="0" fontId="13" numFmtId="4" xfId="0" applyAlignment="1" applyBorder="1" applyFont="1" applyNumberFormat="1">
      <alignment horizontal="right" readingOrder="0" vertical="center"/>
    </xf>
    <xf borderId="37" fillId="0" fontId="25" numFmtId="4" xfId="0" applyAlignment="1" applyBorder="1" applyFont="1" applyNumberFormat="1">
      <alignment horizontal="right" vertical="center"/>
    </xf>
    <xf borderId="27" fillId="0" fontId="18" numFmtId="0" xfId="0" applyAlignment="1" applyBorder="1" applyFont="1">
      <alignment shrinkToFit="0" vertical="center" wrapText="1"/>
    </xf>
    <xf borderId="67" fillId="7" fontId="13" numFmtId="0" xfId="0" applyAlignment="1" applyBorder="1" applyFont="1">
      <alignment vertical="center"/>
    </xf>
    <xf borderId="37" fillId="0" fontId="13" numFmtId="166" xfId="0" applyAlignment="1" applyBorder="1" applyFont="1" applyNumberFormat="1">
      <alignment shrinkToFit="0" vertical="center" wrapText="1"/>
    </xf>
    <xf borderId="81" fillId="0" fontId="13" numFmtId="166" xfId="0" applyAlignment="1" applyBorder="1" applyFont="1" applyNumberFormat="1">
      <alignment vertical="center"/>
    </xf>
    <xf borderId="86" fillId="12" fontId="18" numFmtId="4" xfId="0" applyAlignment="1" applyBorder="1" applyFill="1" applyFont="1" applyNumberFormat="1">
      <alignment horizontal="right" vertical="center"/>
    </xf>
    <xf borderId="25" fillId="0" fontId="13" numFmtId="4" xfId="0" applyAlignment="1" applyBorder="1" applyFont="1" applyNumberFormat="1">
      <alignment horizontal="right" readingOrder="0" vertical="center"/>
    </xf>
    <xf borderId="54" fillId="8" fontId="23" numFmtId="166" xfId="0" applyAlignment="1" applyBorder="1" applyFont="1" applyNumberFormat="1">
      <alignment vertical="center"/>
    </xf>
    <xf borderId="117" fillId="8" fontId="13" numFmtId="166" xfId="0" applyAlignment="1" applyBorder="1" applyFont="1" applyNumberFormat="1">
      <alignment vertical="center"/>
    </xf>
    <xf borderId="61" fillId="8" fontId="13" numFmtId="0" xfId="0" applyAlignment="1" applyBorder="1" applyFont="1">
      <alignment vertical="center"/>
    </xf>
    <xf borderId="56" fillId="8" fontId="13" numFmtId="0" xfId="0" applyAlignment="1" applyBorder="1" applyFont="1">
      <alignment vertical="center"/>
    </xf>
    <xf borderId="118" fillId="8" fontId="13" numFmtId="4" xfId="0" applyAlignment="1" applyBorder="1" applyFont="1" applyNumberFormat="1">
      <alignment horizontal="right" vertical="center"/>
    </xf>
    <xf borderId="119" fillId="8" fontId="18" numFmtId="4" xfId="0" applyAlignment="1" applyBorder="1" applyFont="1" applyNumberFormat="1">
      <alignment horizontal="right" vertical="center"/>
    </xf>
    <xf borderId="6" fillId="8" fontId="18" numFmtId="4" xfId="0" applyAlignment="1" applyBorder="1" applyFont="1" applyNumberFormat="1">
      <alignment horizontal="right" vertical="center"/>
    </xf>
    <xf borderId="59" fillId="6" fontId="18" numFmtId="166" xfId="0" applyAlignment="1" applyBorder="1" applyFont="1" applyNumberFormat="1">
      <alignment vertical="center"/>
    </xf>
    <xf borderId="60" fillId="6" fontId="13" numFmtId="166" xfId="0" applyAlignment="1" applyBorder="1" applyFont="1" applyNumberFormat="1">
      <alignment vertical="center"/>
    </xf>
    <xf borderId="59" fillId="6" fontId="13" numFmtId="4" xfId="0" applyAlignment="1" applyBorder="1" applyFont="1" applyNumberFormat="1">
      <alignment vertical="center"/>
    </xf>
    <xf borderId="97" fillId="6" fontId="13" numFmtId="4" xfId="0" applyAlignment="1" applyBorder="1" applyFont="1" applyNumberFormat="1">
      <alignment vertical="center"/>
    </xf>
    <xf borderId="120" fillId="6" fontId="18" numFmtId="4" xfId="0" applyAlignment="1" applyBorder="1" applyFont="1" applyNumberFormat="1">
      <alignment horizontal="right" vertical="center"/>
    </xf>
    <xf borderId="121" fillId="6" fontId="18" numFmtId="4" xfId="0" applyAlignment="1" applyBorder="1" applyFont="1" applyNumberFormat="1">
      <alignment horizontal="right" vertical="center"/>
    </xf>
    <xf borderId="13" fillId="6" fontId="18" numFmtId="4" xfId="0" applyAlignment="1" applyBorder="1" applyFont="1" applyNumberFormat="1">
      <alignment horizontal="right" vertical="center"/>
    </xf>
    <xf borderId="8" fillId="6" fontId="18" numFmtId="4" xfId="0" applyAlignment="1" applyBorder="1" applyFont="1" applyNumberFormat="1">
      <alignment horizontal="right" vertical="center"/>
    </xf>
    <xf borderId="10" fillId="6" fontId="18" numFmtId="4" xfId="0" applyAlignment="1" applyBorder="1" applyFont="1" applyNumberFormat="1">
      <alignment horizontal="right" vertical="center"/>
    </xf>
    <xf borderId="45" fillId="6" fontId="24" numFmtId="4" xfId="0" applyAlignment="1" applyBorder="1" applyFont="1" applyNumberFormat="1">
      <alignment horizontal="right" vertical="center"/>
    </xf>
    <xf borderId="19" fillId="6" fontId="13" numFmtId="0" xfId="0" applyAlignment="1" applyBorder="1" applyFont="1">
      <alignment shrinkToFit="0" vertical="center" wrapText="1"/>
    </xf>
    <xf borderId="0" fillId="0" fontId="27" numFmtId="166" xfId="0" applyAlignment="1" applyFont="1" applyNumberFormat="1">
      <alignment vertical="center"/>
    </xf>
    <xf borderId="0" fillId="0" fontId="27" numFmtId="0" xfId="0" applyAlignment="1" applyFont="1">
      <alignment vertical="center"/>
    </xf>
    <xf borderId="0" fillId="0" fontId="27" numFmtId="4" xfId="0" applyAlignment="1" applyFont="1" applyNumberFormat="1">
      <alignment vertical="center"/>
    </xf>
    <xf borderId="7" fillId="0" fontId="27" numFmtId="4" xfId="0" applyAlignment="1" applyBorder="1" applyFont="1" applyNumberFormat="1">
      <alignment vertical="center"/>
    </xf>
    <xf borderId="76" fillId="0" fontId="27" numFmtId="4" xfId="0" applyAlignment="1" applyBorder="1" applyFont="1" applyNumberFormat="1">
      <alignment vertical="center"/>
    </xf>
    <xf borderId="0" fillId="0" fontId="24" numFmtId="4" xfId="0" applyAlignment="1" applyFont="1" applyNumberFormat="1">
      <alignment horizontal="right" vertical="center"/>
    </xf>
    <xf borderId="27" fillId="0" fontId="10" numFmtId="0" xfId="0" applyAlignment="1" applyBorder="1" applyFont="1">
      <alignment shrinkToFit="0" vertical="center" wrapText="1"/>
    </xf>
    <xf borderId="4" fillId="6" fontId="12" numFmtId="166" xfId="0" applyAlignment="1" applyBorder="1" applyFont="1" applyNumberFormat="1">
      <alignment vertical="center"/>
    </xf>
    <xf borderId="122" fillId="0" fontId="6" numFmtId="0" xfId="0" applyBorder="1" applyFont="1"/>
    <xf borderId="97" fillId="6" fontId="27" numFmtId="0" xfId="0" applyAlignment="1" applyBorder="1" applyFont="1">
      <alignment vertical="center"/>
    </xf>
    <xf borderId="59" fillId="6" fontId="27" numFmtId="4" xfId="0" applyAlignment="1" applyBorder="1" applyFont="1" applyNumberFormat="1">
      <alignment vertical="center"/>
    </xf>
    <xf borderId="97" fillId="6" fontId="27" numFmtId="4" xfId="0" applyAlignment="1" applyBorder="1" applyFont="1" applyNumberFormat="1">
      <alignment vertical="center"/>
    </xf>
    <xf borderId="16" fillId="6" fontId="12" numFmtId="4" xfId="0" applyAlignment="1" applyBorder="1" applyFont="1" applyNumberFormat="1">
      <alignment horizontal="right" vertical="center"/>
    </xf>
    <xf borderId="119" fillId="6" fontId="12" numFmtId="4" xfId="0" applyAlignment="1" applyBorder="1" applyFont="1" applyNumberFormat="1">
      <alignment horizontal="right" vertical="center"/>
    </xf>
    <xf borderId="4" fillId="6" fontId="12" numFmtId="4" xfId="0" applyAlignment="1" applyBorder="1" applyFont="1" applyNumberFormat="1">
      <alignment horizontal="right" vertical="center"/>
    </xf>
    <xf borderId="15" fillId="6" fontId="25" numFmtId="4" xfId="0" applyAlignment="1" applyBorder="1" applyFont="1" applyNumberFormat="1">
      <alignment horizontal="right" vertical="center"/>
    </xf>
    <xf borderId="4" fillId="6" fontId="25" numFmtId="4" xfId="0" applyAlignment="1" applyBorder="1" applyFont="1" applyNumberFormat="1">
      <alignment horizontal="right" vertical="center"/>
    </xf>
    <xf borderId="16" fillId="6" fontId="25" numFmtId="4" xfId="0" applyAlignment="1" applyBorder="1" applyFont="1" applyNumberFormat="1">
      <alignment horizontal="right" vertical="center"/>
    </xf>
    <xf borderId="5" fillId="6" fontId="17" numFmtId="4" xfId="0" applyAlignment="1" applyBorder="1" applyFont="1" applyNumberFormat="1">
      <alignment horizontal="right" vertical="center"/>
    </xf>
    <xf borderId="15" fillId="6" fontId="11" numFmtId="0" xfId="0" applyAlignment="1" applyBorder="1" applyFont="1">
      <alignment shrinkToFit="0" vertical="center" wrapText="1"/>
    </xf>
    <xf borderId="0" fillId="0" fontId="28" numFmtId="0" xfId="0" applyAlignment="1" applyFont="1">
      <alignment vertical="center"/>
    </xf>
    <xf borderId="0" fillId="0" fontId="29" numFmtId="0" xfId="0" applyAlignment="1" applyFont="1">
      <alignment vertical="center"/>
    </xf>
    <xf borderId="32" fillId="0" fontId="27" numFmtId="0" xfId="0" applyAlignment="1" applyBorder="1" applyFont="1">
      <alignment vertical="center"/>
    </xf>
    <xf borderId="32" fillId="0" fontId="27" numFmtId="4" xfId="0" applyAlignment="1" applyBorder="1" applyFont="1" applyNumberFormat="1">
      <alignment vertical="center"/>
    </xf>
    <xf borderId="0" fillId="0" fontId="11" numFmtId="0" xfId="0" applyAlignment="1" applyFont="1">
      <alignment shrinkToFit="0" vertical="center" wrapText="1"/>
    </xf>
    <xf borderId="0" fillId="0" fontId="11" numFmtId="4" xfId="0" applyAlignment="1" applyFont="1" applyNumberFormat="1">
      <alignment readingOrder="0" vertical="center"/>
    </xf>
    <xf borderId="0" fillId="0" fontId="30" numFmtId="0" xfId="0" applyAlignment="1" applyFont="1">
      <alignment horizontal="center" shrinkToFit="0" wrapText="1"/>
    </xf>
    <xf borderId="0" fillId="0" fontId="10" numFmtId="0" xfId="0" applyAlignment="1" applyFont="1">
      <alignment horizontal="left" shrinkToFit="0" wrapText="1"/>
    </xf>
    <xf borderId="0" fillId="0" fontId="10" numFmtId="0" xfId="0" applyFont="1"/>
    <xf borderId="0" fillId="0" fontId="12" numFmtId="0" xfId="0" applyFont="1"/>
    <xf borderId="0" fillId="0" fontId="10" numFmtId="0" xfId="0" applyAlignment="1" applyFont="1">
      <alignment readingOrder="0" shrinkToFit="0" vertical="center" wrapText="1"/>
    </xf>
    <xf borderId="0" fillId="0" fontId="12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12" numFmtId="0" xfId="0" applyAlignment="1" applyFont="1">
      <alignment shrinkToFit="0" vertical="center" wrapText="1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0" fillId="0" fontId="3" numFmtId="165" xfId="0" applyAlignment="1" applyFont="1" applyNumberFormat="1">
      <alignment readingOrder="0" vertical="bottom"/>
    </xf>
    <xf borderId="55" fillId="13" fontId="12" numFmtId="0" xfId="0" applyAlignment="1" applyBorder="1" applyFill="1" applyFont="1">
      <alignment horizontal="center" vertical="center"/>
    </xf>
    <xf borderId="59" fillId="6" fontId="12" numFmtId="0" xfId="0" applyAlignment="1" applyBorder="1" applyFont="1">
      <alignment vertical="center"/>
    </xf>
    <xf borderId="60" fillId="6" fontId="12" numFmtId="0" xfId="0" applyAlignment="1" applyBorder="1" applyFont="1">
      <alignment vertical="center"/>
    </xf>
    <xf borderId="97" fillId="6" fontId="12" numFmtId="0" xfId="0" applyAlignment="1" applyBorder="1" applyFont="1">
      <alignment vertical="center"/>
    </xf>
    <xf borderId="10" fillId="0" fontId="12" numFmtId="0" xfId="0" applyAlignment="1" applyBorder="1" applyFont="1">
      <alignment horizontal="center" vertical="center"/>
    </xf>
    <xf borderId="123" fillId="14" fontId="12" numFmtId="0" xfId="0" applyAlignment="1" applyBorder="1" applyFill="1" applyFont="1">
      <alignment vertical="center"/>
    </xf>
    <xf borderId="18" fillId="14" fontId="12" numFmtId="10" xfId="0" applyAlignment="1" applyBorder="1" applyFont="1" applyNumberFormat="1">
      <alignment horizontal="center" vertical="center"/>
    </xf>
    <xf borderId="124" fillId="14" fontId="18" numFmtId="4" xfId="0" applyAlignment="1" applyBorder="1" applyFont="1" applyNumberFormat="1">
      <alignment horizontal="center" vertical="center"/>
    </xf>
    <xf borderId="16" fillId="0" fontId="12" numFmtId="0" xfId="0" applyAlignment="1" applyBorder="1" applyFont="1">
      <alignment horizontal="center" vertical="center"/>
    </xf>
    <xf borderId="18" fillId="14" fontId="12" numFmtId="0" xfId="0" applyAlignment="1" applyBorder="1" applyFont="1">
      <alignment shrinkToFit="0" vertical="center" wrapText="1"/>
    </xf>
    <xf borderId="17" fillId="14" fontId="12" numFmtId="4" xfId="0" applyAlignment="1" applyBorder="1" applyFont="1" applyNumberFormat="1">
      <alignment horizontal="center" vertical="center"/>
    </xf>
    <xf borderId="0" fillId="0" fontId="10" numFmtId="2" xfId="0" applyAlignment="1" applyFont="1" applyNumberFormat="1">
      <alignment vertical="center"/>
    </xf>
    <xf borderId="20" fillId="0" fontId="10" numFmtId="0" xfId="0" applyAlignment="1" applyBorder="1" applyFont="1">
      <alignment horizontal="center" vertical="center"/>
    </xf>
    <xf borderId="39" fillId="0" fontId="10" numFmtId="0" xfId="0" applyAlignment="1" applyBorder="1" applyFont="1">
      <alignment shrinkToFit="0" vertical="center" wrapText="1"/>
    </xf>
    <xf borderId="125" fillId="0" fontId="12" numFmtId="10" xfId="0" applyAlignment="1" applyBorder="1" applyFont="1" applyNumberFormat="1">
      <alignment horizontal="center" vertical="center"/>
    </xf>
    <xf borderId="126" fillId="0" fontId="13" numFmtId="4" xfId="0" applyAlignment="1" applyBorder="1" applyFont="1" applyNumberFormat="1">
      <alignment horizontal="center" vertical="center"/>
    </xf>
    <xf borderId="0" fillId="0" fontId="10" numFmtId="166" xfId="0" applyAlignment="1" applyFont="1" applyNumberFormat="1">
      <alignment shrinkToFit="0" vertical="center" wrapText="1"/>
    </xf>
    <xf borderId="24" fillId="0" fontId="10" numFmtId="0" xfId="0" applyAlignment="1" applyBorder="1" applyFont="1">
      <alignment horizontal="center" vertical="center"/>
    </xf>
    <xf borderId="36" fillId="0" fontId="13" numFmtId="0" xfId="0" applyAlignment="1" applyBorder="1" applyFont="1">
      <alignment shrinkToFit="0" vertical="center" wrapText="1"/>
    </xf>
    <xf borderId="26" fillId="0" fontId="12" numFmtId="10" xfId="0" applyAlignment="1" applyBorder="1" applyFont="1" applyNumberFormat="1">
      <alignment horizontal="center" vertical="center"/>
    </xf>
    <xf borderId="83" fillId="0" fontId="10" numFmtId="4" xfId="0" applyAlignment="1" applyBorder="1" applyFont="1" applyNumberFormat="1">
      <alignment horizontal="center" vertical="center"/>
    </xf>
    <xf borderId="83" fillId="0" fontId="13" numFmtId="4" xfId="0" applyAlignment="1" applyBorder="1" applyFont="1" applyNumberFormat="1">
      <alignment horizontal="center" vertical="center"/>
    </xf>
    <xf borderId="39" fillId="0" fontId="12" numFmtId="10" xfId="0" applyAlignment="1" applyBorder="1" applyFont="1" applyNumberFormat="1">
      <alignment horizontal="center" vertical="center"/>
    </xf>
    <xf borderId="127" fillId="14" fontId="12" numFmtId="0" xfId="0" applyAlignment="1" applyBorder="1" applyFont="1">
      <alignment horizontal="center" vertical="center"/>
    </xf>
    <xf borderId="128" fillId="14" fontId="18" numFmtId="0" xfId="0" applyAlignment="1" applyBorder="1" applyFont="1">
      <alignment shrinkToFit="0" vertical="center" wrapText="1"/>
    </xf>
    <xf borderId="123" fillId="14" fontId="12" numFmtId="10" xfId="0" applyAlignment="1" applyBorder="1" applyFont="1" applyNumberFormat="1">
      <alignment horizontal="center" vertical="center"/>
    </xf>
    <xf borderId="129" fillId="14" fontId="18" numFmtId="4" xfId="0" applyAlignment="1" applyBorder="1" applyFont="1" applyNumberFormat="1">
      <alignment horizontal="center" vertical="center"/>
    </xf>
    <xf borderId="97" fillId="6" fontId="12" numFmtId="10" xfId="0" applyAlignment="1" applyBorder="1" applyFont="1" applyNumberFormat="1">
      <alignment horizontal="center" vertical="center"/>
    </xf>
    <xf borderId="17" fillId="6" fontId="12" numFmtId="4" xfId="0" applyAlignment="1" applyBorder="1" applyFont="1" applyNumberFormat="1">
      <alignment horizontal="center" vertical="center"/>
    </xf>
    <xf borderId="0" fillId="0" fontId="15" numFmtId="0" xfId="0" applyAlignment="1" applyFont="1">
      <alignment shrinkToFit="0" wrapText="1"/>
    </xf>
    <xf borderId="32" fillId="0" fontId="10" numFmtId="0" xfId="0" applyAlignment="1" applyBorder="1" applyFont="1">
      <alignment shrinkToFit="0" wrapText="1"/>
    </xf>
    <xf borderId="32" fillId="0" fontId="12" numFmtId="0" xfId="0" applyAlignment="1" applyBorder="1" applyFont="1">
      <alignment horizontal="center"/>
    </xf>
    <xf borderId="32" fillId="0" fontId="10" numFmtId="0" xfId="0" applyBorder="1" applyFont="1"/>
    <xf borderId="0" fillId="0" fontId="10" numFmtId="4" xfId="0" applyAlignment="1" applyFont="1" applyNumberFormat="1">
      <alignment horizontal="right"/>
    </xf>
    <xf borderId="0" fillId="0" fontId="12" numFmtId="4" xfId="0" applyAlignment="1" applyFont="1" applyNumberFormat="1">
      <alignment horizontal="right"/>
    </xf>
    <xf borderId="0" fillId="0" fontId="10" numFmtId="0" xfId="0" applyAlignment="1" applyFont="1">
      <alignment shrinkToFit="0" wrapText="1"/>
    </xf>
    <xf borderId="0" fillId="0" fontId="31" numFmtId="0" xfId="0" applyAlignment="1" applyFont="1">
      <alignment shrinkToFit="0" wrapText="1"/>
    </xf>
    <xf borderId="0" fillId="0" fontId="32" numFmtId="0" xfId="0" applyAlignment="1" applyFont="1">
      <alignment horizontal="left" shrinkToFit="0" wrapText="1"/>
    </xf>
    <xf borderId="0" fillId="0" fontId="33" numFmtId="4" xfId="0" applyAlignment="1" applyFont="1" applyNumberFormat="1">
      <alignment horizontal="left"/>
    </xf>
    <xf borderId="0" fillId="0" fontId="34" numFmtId="4" xfId="0" applyAlignment="1" applyFont="1" applyNumberFormat="1">
      <alignment horizontal="right"/>
    </xf>
    <xf borderId="0" fillId="0" fontId="35" numFmtId="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24075" cy="161925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sheetData>
    <row r="1">
      <c r="A1" s="1" t="s">
        <v>0</v>
      </c>
      <c r="C1" s="2"/>
      <c r="D1" s="2"/>
      <c r="E1" s="2"/>
      <c r="F1" s="2"/>
      <c r="G1" s="2"/>
      <c r="H1" s="1" t="s">
        <v>1</v>
      </c>
      <c r="I1" s="2"/>
      <c r="J1" s="2"/>
      <c r="K1" s="2"/>
      <c r="L1" s="2"/>
      <c r="M1" s="2"/>
      <c r="N1" s="2"/>
    </row>
    <row r="2">
      <c r="A2" s="2"/>
      <c r="B2" s="2"/>
      <c r="C2" s="2"/>
      <c r="D2" s="2"/>
      <c r="E2" s="2"/>
      <c r="F2" s="2"/>
      <c r="G2" s="2"/>
      <c r="H2" s="3" t="s">
        <v>2</v>
      </c>
      <c r="K2" s="2"/>
      <c r="L2" s="2"/>
      <c r="M2" s="2"/>
      <c r="N2" s="2"/>
    </row>
    <row r="3">
      <c r="A3" s="2"/>
      <c r="B3" s="2"/>
      <c r="C3" s="2"/>
      <c r="D3" s="2"/>
      <c r="E3" s="2"/>
      <c r="F3" s="2"/>
      <c r="G3" s="2"/>
      <c r="H3" s="3" t="s">
        <v>3</v>
      </c>
      <c r="K3" s="2"/>
      <c r="L3" s="2"/>
      <c r="M3" s="2"/>
      <c r="N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>
      <c r="A10" s="4" t="s">
        <v>4</v>
      </c>
      <c r="B10" s="2"/>
      <c r="C10" s="5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>
      <c r="A11" s="4" t="s">
        <v>6</v>
      </c>
      <c r="B11" s="2"/>
      <c r="C11" s="5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4" t="s">
        <v>8</v>
      </c>
      <c r="B12" s="2"/>
      <c r="C12" s="6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4" t="s">
        <v>10</v>
      </c>
      <c r="B13" s="2"/>
      <c r="C13" s="7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4" t="s">
        <v>12</v>
      </c>
      <c r="B14" s="2"/>
      <c r="C14" s="8">
        <v>45839.0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4" t="s">
        <v>13</v>
      </c>
      <c r="B15" s="2"/>
      <c r="C15" s="9">
        <v>45975.0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2"/>
      <c r="B17" s="2"/>
      <c r="C17" s="2"/>
      <c r="D17" s="2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>
      <c r="A18" s="2"/>
      <c r="B18" s="11" t="s">
        <v>14</v>
      </c>
    </row>
    <row r="19">
      <c r="A19" s="2"/>
      <c r="B19" s="11" t="s">
        <v>15</v>
      </c>
    </row>
    <row r="20">
      <c r="A20" s="2"/>
      <c r="B20" s="12" t="s">
        <v>16</v>
      </c>
    </row>
    <row r="21">
      <c r="A21" s="2"/>
      <c r="B21" s="2"/>
      <c r="C21" s="2"/>
      <c r="D21" s="13"/>
      <c r="E21" s="13"/>
      <c r="F21" s="13"/>
      <c r="G21" s="13"/>
      <c r="H21" s="13"/>
      <c r="I21" s="13"/>
      <c r="J21" s="14"/>
      <c r="K21" s="13"/>
      <c r="L21" s="14"/>
      <c r="M21" s="13"/>
      <c r="N21" s="14"/>
    </row>
    <row r="22">
      <c r="A22" s="2"/>
      <c r="B22" s="2"/>
      <c r="C22" s="2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</row>
    <row r="23">
      <c r="A23" s="15"/>
      <c r="B23" s="16" t="s">
        <v>17</v>
      </c>
      <c r="C23" s="17"/>
      <c r="D23" s="18" t="s">
        <v>18</v>
      </c>
      <c r="E23" s="19"/>
      <c r="F23" s="19"/>
      <c r="G23" s="19"/>
      <c r="H23" s="19"/>
      <c r="I23" s="19"/>
      <c r="J23" s="20"/>
      <c r="K23" s="16" t="s">
        <v>19</v>
      </c>
      <c r="L23" s="17"/>
      <c r="M23" s="16" t="s">
        <v>20</v>
      </c>
      <c r="N23" s="17"/>
    </row>
    <row r="24">
      <c r="A24" s="21"/>
      <c r="B24" s="22"/>
      <c r="C24" s="23"/>
      <c r="D24" s="24" t="s">
        <v>21</v>
      </c>
      <c r="E24" s="25" t="s">
        <v>22</v>
      </c>
      <c r="F24" s="25" t="s">
        <v>23</v>
      </c>
      <c r="G24" s="25" t="s">
        <v>24</v>
      </c>
      <c r="H24" s="25" t="s">
        <v>25</v>
      </c>
      <c r="I24" s="26" t="s">
        <v>26</v>
      </c>
      <c r="J24" s="23"/>
      <c r="K24" s="22"/>
      <c r="L24" s="23"/>
      <c r="M24" s="22"/>
      <c r="N24" s="23"/>
    </row>
    <row r="25">
      <c r="A25" s="27"/>
      <c r="B25" s="28" t="s">
        <v>27</v>
      </c>
      <c r="C25" s="29" t="s">
        <v>28</v>
      </c>
      <c r="D25" s="28" t="s">
        <v>28</v>
      </c>
      <c r="E25" s="30" t="s">
        <v>28</v>
      </c>
      <c r="F25" s="30" t="s">
        <v>28</v>
      </c>
      <c r="G25" s="30" t="s">
        <v>28</v>
      </c>
      <c r="H25" s="30" t="s">
        <v>28</v>
      </c>
      <c r="I25" s="30" t="s">
        <v>27</v>
      </c>
      <c r="J25" s="31" t="s">
        <v>29</v>
      </c>
      <c r="K25" s="28" t="s">
        <v>27</v>
      </c>
      <c r="L25" s="29" t="s">
        <v>28</v>
      </c>
      <c r="M25" s="32" t="s">
        <v>27</v>
      </c>
      <c r="N25" s="33" t="s">
        <v>28</v>
      </c>
    </row>
    <row r="26">
      <c r="A26" s="34" t="s">
        <v>30</v>
      </c>
      <c r="B26" s="35" t="s">
        <v>31</v>
      </c>
      <c r="C26" s="36" t="s">
        <v>32</v>
      </c>
      <c r="D26" s="35" t="s">
        <v>33</v>
      </c>
      <c r="E26" s="37" t="s">
        <v>34</v>
      </c>
      <c r="F26" s="37" t="s">
        <v>35</v>
      </c>
      <c r="G26" s="37" t="s">
        <v>36</v>
      </c>
      <c r="H26" s="37" t="s">
        <v>37</v>
      </c>
      <c r="I26" s="37" t="s">
        <v>38</v>
      </c>
      <c r="J26" s="36" t="s">
        <v>39</v>
      </c>
      <c r="K26" s="35" t="s">
        <v>40</v>
      </c>
      <c r="L26" s="36" t="s">
        <v>41</v>
      </c>
      <c r="M26" s="35" t="s">
        <v>42</v>
      </c>
      <c r="N26" s="36" t="s">
        <v>43</v>
      </c>
    </row>
    <row r="27">
      <c r="A27" s="38" t="s">
        <v>44</v>
      </c>
      <c r="B27" s="39">
        <f t="shared" ref="B27:B29" si="1">C27/N27</f>
        <v>0.8970672956</v>
      </c>
      <c r="C27" s="40">
        <f>'Кошторис  витрат'!G215</f>
        <v>996570</v>
      </c>
      <c r="D27" s="41">
        <v>0.0</v>
      </c>
      <c r="E27" s="42">
        <f>'Кошторис  витрат'!M215</f>
        <v>114350</v>
      </c>
      <c r="F27" s="42">
        <v>0.0</v>
      </c>
      <c r="G27" s="42">
        <v>0.0</v>
      </c>
      <c r="H27" s="42">
        <v>0.0</v>
      </c>
      <c r="I27" s="43">
        <f t="shared" ref="I27:I29" si="2">J27/N27</f>
        <v>0.1029327044</v>
      </c>
      <c r="J27" s="40">
        <f t="shared" ref="J27:J29" si="3">D27+E27+F27+G27+H27</f>
        <v>114350</v>
      </c>
      <c r="K27" s="39">
        <f t="shared" ref="K27:K29" si="4">L27/N27</f>
        <v>0</v>
      </c>
      <c r="L27" s="40">
        <f>'Кошторис  витрат'!S215</f>
        <v>0</v>
      </c>
      <c r="M27" s="44">
        <v>1.0</v>
      </c>
      <c r="N27" s="45">
        <f>C27+J27+L27</f>
        <v>1110920</v>
      </c>
    </row>
    <row r="28">
      <c r="A28" s="46" t="s">
        <v>45</v>
      </c>
      <c r="B28" s="47">
        <f t="shared" si="1"/>
        <v>0.8971335124</v>
      </c>
      <c r="C28" s="48">
        <f>'Кошторис  витрат'!J215</f>
        <v>996412.9983</v>
      </c>
      <c r="D28" s="49">
        <v>0.0</v>
      </c>
      <c r="E28" s="50">
        <f>'Кошторис  витрат'!P215</f>
        <v>114249.996</v>
      </c>
      <c r="F28" s="50">
        <v>0.0</v>
      </c>
      <c r="G28" s="50">
        <v>0.0</v>
      </c>
      <c r="H28" s="50">
        <v>0.0</v>
      </c>
      <c r="I28" s="51">
        <f t="shared" si="2"/>
        <v>0.1028664825</v>
      </c>
      <c r="J28" s="48">
        <f t="shared" si="3"/>
        <v>114249.996</v>
      </c>
      <c r="K28" s="47">
        <f t="shared" si="4"/>
        <v>0</v>
      </c>
      <c r="L28" s="48">
        <f>'Кошторис  витрат'!V215</f>
        <v>0</v>
      </c>
      <c r="M28" s="52">
        <v>1.0</v>
      </c>
      <c r="N28" s="53">
        <v>1110663.0</v>
      </c>
    </row>
    <row r="29">
      <c r="A29" s="54" t="s">
        <v>46</v>
      </c>
      <c r="B29" s="55">
        <f t="shared" si="1"/>
        <v>0.8746568835</v>
      </c>
      <c r="C29" s="56">
        <f>'Реєстр документів'!J138</f>
        <v>797248</v>
      </c>
      <c r="D29" s="57">
        <v>0.0</v>
      </c>
      <c r="E29" s="58">
        <f>'Реєстр документів'!J145</f>
        <v>114250</v>
      </c>
      <c r="F29" s="58">
        <v>0.0</v>
      </c>
      <c r="G29" s="58">
        <v>0.0</v>
      </c>
      <c r="H29" s="58">
        <v>0.0</v>
      </c>
      <c r="I29" s="59">
        <f t="shared" si="2"/>
        <v>0.1253431165</v>
      </c>
      <c r="J29" s="56">
        <f t="shared" si="3"/>
        <v>114250</v>
      </c>
      <c r="K29" s="55">
        <f t="shared" si="4"/>
        <v>0</v>
      </c>
      <c r="L29" s="56">
        <v>0.0</v>
      </c>
      <c r="M29" s="60">
        <f>(N29*M28)/N28</f>
        <v>0.8206791799</v>
      </c>
      <c r="N29" s="61">
        <f>C29+J29+L29</f>
        <v>911498</v>
      </c>
    </row>
    <row r="30">
      <c r="A30" s="62" t="s">
        <v>47</v>
      </c>
      <c r="B30" s="63">
        <f t="shared" ref="B30:N30" si="5">B28-B29</f>
        <v>0.0224766289</v>
      </c>
      <c r="C30" s="64">
        <f t="shared" si="5"/>
        <v>199164.9983</v>
      </c>
      <c r="D30" s="65">
        <f t="shared" si="5"/>
        <v>0</v>
      </c>
      <c r="E30" s="66">
        <f t="shared" si="5"/>
        <v>-0.004000000001</v>
      </c>
      <c r="F30" s="66">
        <f t="shared" si="5"/>
        <v>0</v>
      </c>
      <c r="G30" s="66">
        <f t="shared" si="5"/>
        <v>0</v>
      </c>
      <c r="H30" s="66">
        <f t="shared" si="5"/>
        <v>0</v>
      </c>
      <c r="I30" s="67">
        <f t="shared" si="5"/>
        <v>-0.02247663404</v>
      </c>
      <c r="J30" s="64">
        <f t="shared" si="5"/>
        <v>-0.004000000001</v>
      </c>
      <c r="K30" s="68">
        <f t="shared" si="5"/>
        <v>0</v>
      </c>
      <c r="L30" s="64">
        <f t="shared" si="5"/>
        <v>0</v>
      </c>
      <c r="M30" s="69">
        <f t="shared" si="5"/>
        <v>0.1793208201</v>
      </c>
      <c r="N30" s="70">
        <f t="shared" si="5"/>
        <v>199165</v>
      </c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>
      <c r="A32" s="2"/>
      <c r="B32" s="71" t="s">
        <v>48</v>
      </c>
      <c r="C32" s="72"/>
      <c r="D32" s="73"/>
      <c r="E32" s="73"/>
      <c r="F32" s="2"/>
      <c r="G32" s="72"/>
      <c r="H32" s="72"/>
      <c r="I32" s="13"/>
      <c r="J32" s="72"/>
      <c r="K32" s="73"/>
      <c r="L32" s="73"/>
      <c r="M32" s="73"/>
      <c r="N32" s="73"/>
    </row>
    <row r="33">
      <c r="A33" s="2"/>
      <c r="B33" s="2"/>
      <c r="C33" s="2"/>
      <c r="D33" s="74" t="s">
        <v>49</v>
      </c>
      <c r="E33" s="2"/>
      <c r="F33" s="2"/>
      <c r="G33" s="75" t="s">
        <v>50</v>
      </c>
      <c r="I33" s="13"/>
      <c r="J33" s="75" t="s">
        <v>51</v>
      </c>
    </row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2.57"/>
    <col customWidth="1" min="2" max="2" width="13.43"/>
    <col customWidth="1" min="3" max="3" width="29.14"/>
    <col customWidth="1" min="5" max="5" width="27.29"/>
    <col customWidth="1" min="6" max="6" width="15.14"/>
    <col customWidth="1" min="7" max="7" width="26.43"/>
    <col customWidth="1" min="8" max="8" width="31.86"/>
    <col customWidth="1" min="9" max="9" width="24.86"/>
    <col customWidth="1" min="10" max="10" width="25.71"/>
  </cols>
  <sheetData>
    <row r="1">
      <c r="A1" s="76"/>
      <c r="B1" s="76"/>
      <c r="C1" s="77"/>
      <c r="D1" s="78"/>
      <c r="E1" s="77"/>
      <c r="F1" s="78"/>
      <c r="G1" s="77"/>
      <c r="H1" s="77"/>
      <c r="I1" s="77"/>
      <c r="J1" s="79" t="s">
        <v>52</v>
      </c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>
      <c r="A2" s="76"/>
      <c r="B2" s="76"/>
      <c r="C2" s="77"/>
      <c r="D2" s="78"/>
      <c r="E2" s="77"/>
      <c r="F2" s="78"/>
      <c r="G2" s="77"/>
      <c r="H2" s="81" t="s">
        <v>53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>
      <c r="A3" s="76"/>
      <c r="B3" s="76"/>
      <c r="C3" s="77"/>
      <c r="D3" s="78"/>
      <c r="E3" s="77"/>
      <c r="F3" s="78"/>
      <c r="G3" s="77"/>
      <c r="H3" s="77"/>
      <c r="I3" s="77"/>
      <c r="J3" s="77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>
      <c r="A4" s="82"/>
      <c r="B4" s="82" t="s">
        <v>54</v>
      </c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>
      <c r="A5" s="83"/>
      <c r="B5" s="83" t="s">
        <v>55</v>
      </c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>
      <c r="A6" s="83"/>
      <c r="B6" s="83" t="s">
        <v>56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>
      <c r="A7" s="84"/>
      <c r="B7" s="84" t="s">
        <v>57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>
      <c r="A8" s="85"/>
      <c r="B8" s="85"/>
      <c r="C8" s="86"/>
      <c r="D8" s="87"/>
      <c r="E8" s="80"/>
      <c r="F8" s="87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</row>
    <row r="9">
      <c r="A9" s="88"/>
      <c r="B9" s="89" t="s">
        <v>58</v>
      </c>
      <c r="C9" s="90"/>
      <c r="D9" s="91"/>
      <c r="E9" s="92" t="s">
        <v>59</v>
      </c>
      <c r="F9" s="90"/>
      <c r="G9" s="90"/>
      <c r="H9" s="90"/>
      <c r="I9" s="90"/>
      <c r="J9" s="91"/>
      <c r="K9" s="93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>
      <c r="A10" s="88"/>
      <c r="B10" s="94" t="s">
        <v>60</v>
      </c>
      <c r="C10" s="94" t="s">
        <v>61</v>
      </c>
      <c r="D10" s="95" t="s">
        <v>62</v>
      </c>
      <c r="E10" s="94" t="s">
        <v>63</v>
      </c>
      <c r="F10" s="95" t="s">
        <v>64</v>
      </c>
      <c r="G10" s="94" t="s">
        <v>65</v>
      </c>
      <c r="H10" s="94" t="s">
        <v>66</v>
      </c>
      <c r="I10" s="94" t="s">
        <v>67</v>
      </c>
      <c r="J10" s="94" t="s">
        <v>68</v>
      </c>
      <c r="K10" s="96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>
      <c r="A11" s="97"/>
      <c r="B11" s="98" t="s">
        <v>69</v>
      </c>
      <c r="C11" s="99" t="s">
        <v>70</v>
      </c>
      <c r="D11" s="100">
        <f>15000*4</f>
        <v>60000</v>
      </c>
      <c r="E11" s="101" t="s">
        <v>71</v>
      </c>
      <c r="F11" s="102" t="s">
        <v>72</v>
      </c>
      <c r="G11" s="103">
        <v>15000.0</v>
      </c>
      <c r="H11" s="104" t="s">
        <v>73</v>
      </c>
      <c r="I11" s="104" t="s">
        <v>74</v>
      </c>
      <c r="J11" s="103">
        <v>11550.0</v>
      </c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>
      <c r="A12" s="97"/>
      <c r="B12" s="105"/>
      <c r="D12" s="106"/>
      <c r="E12" s="105"/>
      <c r="F12" s="105"/>
      <c r="G12" s="103">
        <v>15000.0</v>
      </c>
      <c r="H12" s="104" t="s">
        <v>75</v>
      </c>
      <c r="I12" s="104" t="s">
        <v>76</v>
      </c>
      <c r="J12" s="103">
        <v>11550.0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>
      <c r="A13" s="97"/>
      <c r="B13" s="105"/>
      <c r="D13" s="106"/>
      <c r="E13" s="105"/>
      <c r="F13" s="105"/>
      <c r="G13" s="103">
        <v>15000.0</v>
      </c>
      <c r="H13" s="104" t="s">
        <v>77</v>
      </c>
      <c r="I13" s="104" t="s">
        <v>78</v>
      </c>
      <c r="J13" s="103">
        <v>11550.0</v>
      </c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>
      <c r="A14" s="97"/>
      <c r="B14" s="107"/>
      <c r="C14" s="73"/>
      <c r="D14" s="108"/>
      <c r="E14" s="107"/>
      <c r="F14" s="107"/>
      <c r="G14" s="103">
        <v>15000.0</v>
      </c>
      <c r="H14" s="104" t="s">
        <v>79</v>
      </c>
      <c r="I14" s="104" t="s">
        <v>80</v>
      </c>
      <c r="J14" s="103">
        <v>11550.0</v>
      </c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>
      <c r="A15" s="97"/>
      <c r="B15" s="98" t="s">
        <v>81</v>
      </c>
      <c r="C15" s="109" t="s">
        <v>82</v>
      </c>
      <c r="D15" s="110">
        <f>9500*4</f>
        <v>38000</v>
      </c>
      <c r="E15" s="101" t="s">
        <v>83</v>
      </c>
      <c r="F15" s="102" t="s">
        <v>84</v>
      </c>
      <c r="G15" s="103">
        <v>9500.0</v>
      </c>
      <c r="H15" s="104" t="s">
        <v>73</v>
      </c>
      <c r="I15" s="104" t="s">
        <v>85</v>
      </c>
      <c r="J15" s="103">
        <v>7315.0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>
      <c r="A16" s="97"/>
      <c r="B16" s="105"/>
      <c r="D16" s="106"/>
      <c r="E16" s="105"/>
      <c r="F16" s="105"/>
      <c r="G16" s="103">
        <f t="shared" ref="G16:G18" si="1">G15</f>
        <v>9500</v>
      </c>
      <c r="H16" s="104" t="s">
        <v>75</v>
      </c>
      <c r="I16" s="104" t="s">
        <v>86</v>
      </c>
      <c r="J16" s="103">
        <v>7315.0</v>
      </c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>
      <c r="A17" s="97"/>
      <c r="B17" s="105"/>
      <c r="D17" s="106"/>
      <c r="E17" s="105"/>
      <c r="F17" s="105"/>
      <c r="G17" s="103">
        <f t="shared" si="1"/>
        <v>9500</v>
      </c>
      <c r="H17" s="104" t="s">
        <v>77</v>
      </c>
      <c r="I17" s="104" t="s">
        <v>87</v>
      </c>
      <c r="J17" s="103">
        <v>7315.0</v>
      </c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>
      <c r="A18" s="97"/>
      <c r="B18" s="107"/>
      <c r="C18" s="73"/>
      <c r="D18" s="108"/>
      <c r="E18" s="107"/>
      <c r="F18" s="107"/>
      <c r="G18" s="103">
        <f t="shared" si="1"/>
        <v>9500</v>
      </c>
      <c r="H18" s="104" t="s">
        <v>79</v>
      </c>
      <c r="I18" s="104" t="s">
        <v>88</v>
      </c>
      <c r="J18" s="103">
        <v>7315.0</v>
      </c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</row>
    <row r="19">
      <c r="A19" s="97"/>
      <c r="B19" s="98" t="s">
        <v>89</v>
      </c>
      <c r="C19" s="109" t="s">
        <v>90</v>
      </c>
      <c r="D19" s="110">
        <f>13500*4</f>
        <v>54000</v>
      </c>
      <c r="E19" s="101" t="s">
        <v>91</v>
      </c>
      <c r="F19" s="102" t="s">
        <v>92</v>
      </c>
      <c r="G19" s="103">
        <v>13500.0</v>
      </c>
      <c r="H19" s="104" t="s">
        <v>73</v>
      </c>
      <c r="I19" s="104" t="s">
        <v>93</v>
      </c>
      <c r="J19" s="103">
        <v>10395.0</v>
      </c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</row>
    <row r="20">
      <c r="A20" s="97"/>
      <c r="B20" s="105"/>
      <c r="D20" s="106"/>
      <c r="E20" s="105"/>
      <c r="F20" s="105"/>
      <c r="G20" s="103">
        <f t="shared" ref="G20:G22" si="2">G19</f>
        <v>13500</v>
      </c>
      <c r="H20" s="104" t="s">
        <v>75</v>
      </c>
      <c r="I20" s="104" t="s">
        <v>94</v>
      </c>
      <c r="J20" s="103">
        <v>10395.0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</row>
    <row r="21">
      <c r="A21" s="97"/>
      <c r="B21" s="105"/>
      <c r="D21" s="106"/>
      <c r="E21" s="105"/>
      <c r="F21" s="105"/>
      <c r="G21" s="103">
        <f t="shared" si="2"/>
        <v>13500</v>
      </c>
      <c r="H21" s="104" t="s">
        <v>77</v>
      </c>
      <c r="I21" s="104" t="s">
        <v>95</v>
      </c>
      <c r="J21" s="103">
        <v>10395.0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>
      <c r="A22" s="97"/>
      <c r="B22" s="107"/>
      <c r="C22" s="73"/>
      <c r="D22" s="108"/>
      <c r="E22" s="107"/>
      <c r="F22" s="107"/>
      <c r="G22" s="103">
        <f t="shared" si="2"/>
        <v>13500</v>
      </c>
      <c r="H22" s="104" t="s">
        <v>79</v>
      </c>
      <c r="I22" s="104" t="s">
        <v>96</v>
      </c>
      <c r="J22" s="103">
        <v>10395.0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</row>
    <row r="23">
      <c r="A23" s="97"/>
      <c r="B23" s="98" t="s">
        <v>97</v>
      </c>
      <c r="C23" s="109" t="s">
        <v>98</v>
      </c>
      <c r="D23" s="110">
        <f>4*G23</f>
        <v>32000</v>
      </c>
      <c r="E23" s="101" t="s">
        <v>99</v>
      </c>
      <c r="F23" s="102" t="s">
        <v>100</v>
      </c>
      <c r="G23" s="103">
        <v>8000.0</v>
      </c>
      <c r="H23" s="104" t="s">
        <v>73</v>
      </c>
      <c r="I23" s="104" t="s">
        <v>101</v>
      </c>
      <c r="J23" s="103">
        <v>6160.0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</row>
    <row r="24">
      <c r="A24" s="97"/>
      <c r="B24" s="105"/>
      <c r="D24" s="106"/>
      <c r="E24" s="105"/>
      <c r="F24" s="105"/>
      <c r="G24" s="103">
        <f t="shared" ref="G24:G26" si="3">G23</f>
        <v>8000</v>
      </c>
      <c r="H24" s="104" t="s">
        <v>75</v>
      </c>
      <c r="I24" s="104" t="s">
        <v>102</v>
      </c>
      <c r="J24" s="103">
        <v>6160.0</v>
      </c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>
      <c r="A25" s="97"/>
      <c r="B25" s="105"/>
      <c r="D25" s="106"/>
      <c r="E25" s="105"/>
      <c r="F25" s="105"/>
      <c r="G25" s="103">
        <f t="shared" si="3"/>
        <v>8000</v>
      </c>
      <c r="H25" s="104" t="s">
        <v>77</v>
      </c>
      <c r="I25" s="104" t="s">
        <v>103</v>
      </c>
      <c r="J25" s="103">
        <v>6160.0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</row>
    <row r="26">
      <c r="A26" s="97"/>
      <c r="B26" s="107"/>
      <c r="C26" s="73"/>
      <c r="D26" s="108"/>
      <c r="E26" s="107"/>
      <c r="F26" s="107"/>
      <c r="G26" s="103">
        <f t="shared" si="3"/>
        <v>8000</v>
      </c>
      <c r="H26" s="104" t="s">
        <v>79</v>
      </c>
      <c r="I26" s="104" t="s">
        <v>104</v>
      </c>
      <c r="J26" s="103">
        <v>6160.0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</row>
    <row r="27">
      <c r="A27" s="97"/>
      <c r="B27" s="98" t="s">
        <v>105</v>
      </c>
      <c r="C27" s="111" t="s">
        <v>106</v>
      </c>
      <c r="D27" s="110">
        <f>4*G27</f>
        <v>32000</v>
      </c>
      <c r="E27" s="112" t="s">
        <v>106</v>
      </c>
      <c r="F27" s="102" t="s">
        <v>107</v>
      </c>
      <c r="G27" s="103">
        <v>8000.0</v>
      </c>
      <c r="H27" s="104" t="s">
        <v>73</v>
      </c>
      <c r="I27" s="104" t="s">
        <v>108</v>
      </c>
      <c r="J27" s="103">
        <v>6160.0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>
      <c r="A28" s="97"/>
      <c r="B28" s="105"/>
      <c r="D28" s="106"/>
      <c r="E28" s="105"/>
      <c r="F28" s="105"/>
      <c r="G28" s="103">
        <f t="shared" ref="G28:G30" si="4">G27</f>
        <v>8000</v>
      </c>
      <c r="H28" s="104" t="s">
        <v>75</v>
      </c>
      <c r="I28" s="104" t="s">
        <v>109</v>
      </c>
      <c r="J28" s="103">
        <v>6160.0</v>
      </c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</row>
    <row r="29">
      <c r="A29" s="97"/>
      <c r="B29" s="105"/>
      <c r="D29" s="106"/>
      <c r="E29" s="105"/>
      <c r="F29" s="105"/>
      <c r="G29" s="103">
        <f t="shared" si="4"/>
        <v>8000</v>
      </c>
      <c r="H29" s="104" t="s">
        <v>77</v>
      </c>
      <c r="I29" s="104" t="s">
        <v>110</v>
      </c>
      <c r="J29" s="103">
        <v>6160.0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</row>
    <row r="30">
      <c r="A30" s="97"/>
      <c r="B30" s="107"/>
      <c r="C30" s="73"/>
      <c r="D30" s="108"/>
      <c r="E30" s="107"/>
      <c r="F30" s="107"/>
      <c r="G30" s="103">
        <f t="shared" si="4"/>
        <v>8000</v>
      </c>
      <c r="H30" s="104" t="s">
        <v>79</v>
      </c>
      <c r="I30" s="104" t="s">
        <v>111</v>
      </c>
      <c r="J30" s="103">
        <v>6160.0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</row>
    <row r="31">
      <c r="A31" s="97"/>
      <c r="B31" s="98" t="s">
        <v>112</v>
      </c>
      <c r="C31" s="109" t="s">
        <v>113</v>
      </c>
      <c r="D31" s="113"/>
      <c r="E31" s="101" t="s">
        <v>114</v>
      </c>
      <c r="F31" s="114" t="s">
        <v>115</v>
      </c>
      <c r="G31" s="115"/>
      <c r="H31" s="116"/>
      <c r="I31" s="104" t="s">
        <v>116</v>
      </c>
      <c r="J31" s="103">
        <v>9720.0</v>
      </c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>
      <c r="A32" s="97"/>
      <c r="B32" s="105"/>
      <c r="D32" s="106"/>
      <c r="E32" s="105"/>
      <c r="F32" s="106"/>
      <c r="H32" s="117"/>
      <c r="I32" s="104" t="s">
        <v>117</v>
      </c>
      <c r="J32" s="103">
        <v>9720.0</v>
      </c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</row>
    <row r="33">
      <c r="A33" s="97"/>
      <c r="B33" s="105"/>
      <c r="D33" s="106"/>
      <c r="E33" s="105"/>
      <c r="F33" s="106"/>
      <c r="H33" s="117"/>
      <c r="I33" s="104" t="s">
        <v>118</v>
      </c>
      <c r="J33" s="103">
        <v>9720.0</v>
      </c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</row>
    <row r="34">
      <c r="A34" s="97"/>
      <c r="B34" s="107"/>
      <c r="C34" s="73"/>
      <c r="D34" s="108"/>
      <c r="E34" s="107"/>
      <c r="F34" s="108"/>
      <c r="G34" s="73"/>
      <c r="H34" s="118"/>
      <c r="I34" s="104" t="s">
        <v>119</v>
      </c>
      <c r="J34" s="103">
        <v>9720.0</v>
      </c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</row>
    <row r="35">
      <c r="A35" s="97"/>
      <c r="B35" s="98" t="s">
        <v>120</v>
      </c>
      <c r="C35" s="109" t="s">
        <v>121</v>
      </c>
      <c r="D35" s="110"/>
      <c r="E35" s="101" t="s">
        <v>122</v>
      </c>
      <c r="F35" s="114" t="s">
        <v>115</v>
      </c>
      <c r="G35" s="115"/>
      <c r="H35" s="116"/>
      <c r="I35" s="104" t="s">
        <v>123</v>
      </c>
      <c r="J35" s="103">
        <v>2700.0</v>
      </c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</row>
    <row r="36">
      <c r="A36" s="97"/>
      <c r="B36" s="105"/>
      <c r="D36" s="106"/>
      <c r="E36" s="105"/>
      <c r="F36" s="106"/>
      <c r="H36" s="117"/>
      <c r="I36" s="104" t="s">
        <v>124</v>
      </c>
      <c r="J36" s="103">
        <v>2700.0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</row>
    <row r="37">
      <c r="A37" s="97"/>
      <c r="B37" s="105"/>
      <c r="D37" s="106"/>
      <c r="E37" s="105"/>
      <c r="F37" s="106"/>
      <c r="H37" s="117"/>
      <c r="I37" s="104" t="s">
        <v>125</v>
      </c>
      <c r="J37" s="103">
        <v>2700.0</v>
      </c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</row>
    <row r="38">
      <c r="A38" s="97"/>
      <c r="B38" s="107"/>
      <c r="C38" s="73"/>
      <c r="D38" s="108"/>
      <c r="E38" s="107"/>
      <c r="F38" s="108"/>
      <c r="G38" s="73"/>
      <c r="H38" s="118"/>
      <c r="I38" s="104" t="s">
        <v>126</v>
      </c>
      <c r="J38" s="103">
        <v>2700.0</v>
      </c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</row>
    <row r="39">
      <c r="A39" s="97"/>
      <c r="B39" s="98" t="s">
        <v>127</v>
      </c>
      <c r="C39" s="109" t="s">
        <v>128</v>
      </c>
      <c r="D39" s="119">
        <v>47520.0</v>
      </c>
      <c r="E39" s="101" t="s">
        <v>129</v>
      </c>
      <c r="F39" s="102" t="s">
        <v>115</v>
      </c>
      <c r="G39" s="119">
        <v>47520.0</v>
      </c>
      <c r="H39" s="102" t="s">
        <v>115</v>
      </c>
      <c r="I39" s="104" t="s">
        <v>130</v>
      </c>
      <c r="J39" s="103">
        <v>11880.0</v>
      </c>
      <c r="K39" s="12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</row>
    <row r="40">
      <c r="A40" s="97"/>
      <c r="B40" s="105"/>
      <c r="D40" s="106"/>
      <c r="E40" s="105"/>
      <c r="F40" s="105"/>
      <c r="G40" s="106"/>
      <c r="H40" s="105"/>
      <c r="I40" s="104" t="s">
        <v>131</v>
      </c>
      <c r="J40" s="103">
        <v>11880.0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</row>
    <row r="41">
      <c r="A41" s="97"/>
      <c r="B41" s="105"/>
      <c r="D41" s="106"/>
      <c r="E41" s="105"/>
      <c r="F41" s="105"/>
      <c r="G41" s="106"/>
      <c r="H41" s="105"/>
      <c r="I41" s="104" t="s">
        <v>132</v>
      </c>
      <c r="J41" s="103">
        <v>11880.0</v>
      </c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</row>
    <row r="42">
      <c r="A42" s="97"/>
      <c r="B42" s="107"/>
      <c r="C42" s="73"/>
      <c r="D42" s="108"/>
      <c r="E42" s="107"/>
      <c r="F42" s="107"/>
      <c r="G42" s="108"/>
      <c r="H42" s="107"/>
      <c r="I42" s="104" t="s">
        <v>133</v>
      </c>
      <c r="J42" s="103">
        <v>11880.0</v>
      </c>
      <c r="K42" s="80"/>
      <c r="L42" s="80"/>
      <c r="M42" s="87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</row>
    <row r="43">
      <c r="A43" s="97"/>
      <c r="B43" s="121" t="s">
        <v>134</v>
      </c>
      <c r="C43" s="122" t="s">
        <v>135</v>
      </c>
      <c r="D43" s="123">
        <v>14400.0</v>
      </c>
      <c r="E43" s="112" t="s">
        <v>136</v>
      </c>
      <c r="F43" s="112" t="s">
        <v>137</v>
      </c>
      <c r="G43" s="124">
        <f>D43+D44</f>
        <v>19150</v>
      </c>
      <c r="H43" s="112" t="s">
        <v>138</v>
      </c>
      <c r="I43" s="101"/>
      <c r="J43" s="112"/>
      <c r="K43" s="87"/>
      <c r="L43" s="87"/>
      <c r="M43" s="87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</row>
    <row r="44">
      <c r="A44" s="97"/>
      <c r="B44" s="121" t="s">
        <v>139</v>
      </c>
      <c r="C44" s="122" t="s">
        <v>140</v>
      </c>
      <c r="D44" s="123">
        <v>4750.0</v>
      </c>
      <c r="E44" s="105"/>
      <c r="F44" s="107"/>
      <c r="G44" s="108"/>
      <c r="H44" s="107"/>
      <c r="I44" s="107"/>
      <c r="J44" s="107"/>
      <c r="K44" s="87"/>
      <c r="L44" s="87"/>
      <c r="M44" s="87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</row>
    <row r="45">
      <c r="A45" s="97"/>
      <c r="B45" s="121" t="s">
        <v>141</v>
      </c>
      <c r="C45" s="122" t="s">
        <v>142</v>
      </c>
      <c r="D45" s="123">
        <v>20000.0</v>
      </c>
      <c r="E45" s="105"/>
      <c r="F45" s="112" t="s">
        <v>143</v>
      </c>
      <c r="G45" s="125">
        <v>110000.0</v>
      </c>
      <c r="H45" s="112" t="s">
        <v>138</v>
      </c>
      <c r="I45" s="112" t="s">
        <v>144</v>
      </c>
      <c r="J45" s="112">
        <v>51785.0</v>
      </c>
      <c r="K45" s="87"/>
      <c r="L45" s="87"/>
      <c r="M45" s="87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</row>
    <row r="46">
      <c r="A46" s="97"/>
      <c r="B46" s="121" t="s">
        <v>145</v>
      </c>
      <c r="C46" s="122" t="s">
        <v>146</v>
      </c>
      <c r="D46" s="123">
        <v>30000.0</v>
      </c>
      <c r="E46" s="105"/>
      <c r="F46" s="105"/>
      <c r="G46" s="106"/>
      <c r="H46" s="105"/>
      <c r="I46" s="107"/>
      <c r="J46" s="107"/>
      <c r="K46" s="87"/>
      <c r="L46" s="87"/>
      <c r="M46" s="87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</row>
    <row r="47">
      <c r="A47" s="97"/>
      <c r="B47" s="121" t="s">
        <v>147</v>
      </c>
      <c r="C47" s="122" t="str">
        <f>'Кошторис  витрат'!C166</f>
        <v>Обробка і монтаж 3-хвилинних відео "Віртуальної Вертепної Виставки"</v>
      </c>
      <c r="D47" s="123">
        <v>60000.0</v>
      </c>
      <c r="E47" s="107"/>
      <c r="F47" s="107"/>
      <c r="G47" s="108"/>
      <c r="H47" s="107"/>
      <c r="I47" s="126"/>
      <c r="J47" s="127"/>
      <c r="K47" s="87"/>
      <c r="L47" s="87"/>
      <c r="M47" s="87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</row>
    <row r="48">
      <c r="A48" s="97"/>
      <c r="B48" s="121" t="s">
        <v>148</v>
      </c>
      <c r="C48" s="122" t="s">
        <v>149</v>
      </c>
      <c r="D48" s="123">
        <v>7350.0</v>
      </c>
      <c r="E48" s="112" t="s">
        <v>150</v>
      </c>
      <c r="F48" s="127" t="s">
        <v>151</v>
      </c>
      <c r="G48" s="128">
        <f t="shared" ref="G48:G49" si="5">D48</f>
        <v>7350</v>
      </c>
      <c r="H48" s="127" t="s">
        <v>152</v>
      </c>
      <c r="I48" s="127" t="s">
        <v>153</v>
      </c>
      <c r="J48" s="127">
        <v>7350.0</v>
      </c>
      <c r="K48" s="87"/>
      <c r="L48" s="87"/>
      <c r="M48" s="87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</row>
    <row r="49">
      <c r="A49" s="97"/>
      <c r="B49" s="121" t="s">
        <v>154</v>
      </c>
      <c r="C49" s="109" t="s">
        <v>155</v>
      </c>
      <c r="D49" s="123">
        <v>13650.0</v>
      </c>
      <c r="E49" s="107"/>
      <c r="F49" s="127" t="s">
        <v>156</v>
      </c>
      <c r="G49" s="128">
        <f t="shared" si="5"/>
        <v>13650</v>
      </c>
      <c r="H49" s="127" t="s">
        <v>157</v>
      </c>
      <c r="I49" s="127" t="s">
        <v>158</v>
      </c>
      <c r="J49" s="127">
        <v>13650.0</v>
      </c>
      <c r="K49" s="87"/>
      <c r="L49" s="87"/>
      <c r="M49" s="8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</row>
    <row r="50">
      <c r="A50" s="97"/>
      <c r="B50" s="121" t="s">
        <v>159</v>
      </c>
      <c r="C50" s="111" t="str">
        <f>'Кошторис  витрат'!C102</f>
        <v>Флеш пам'ять USB 128 ГБ</v>
      </c>
      <c r="D50" s="123">
        <v>400.0</v>
      </c>
      <c r="E50" s="127" t="s">
        <v>160</v>
      </c>
      <c r="F50" s="127" t="s">
        <v>160</v>
      </c>
      <c r="G50" s="129">
        <v>0.0</v>
      </c>
      <c r="H50" s="127" t="s">
        <v>160</v>
      </c>
      <c r="I50" s="127" t="s">
        <v>160</v>
      </c>
      <c r="J50" s="127">
        <v>0.0</v>
      </c>
      <c r="K50" s="87"/>
      <c r="L50" s="87"/>
      <c r="M50" s="87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</row>
    <row r="51">
      <c r="A51" s="97"/>
      <c r="B51" s="121" t="s">
        <v>161</v>
      </c>
      <c r="C51" s="111" t="str">
        <f>'Кошторис  витрат'!C120</f>
        <v>Дизайн розділу "Віртуальна Вертепна Виставка" на сайті</v>
      </c>
      <c r="D51" s="123">
        <v>5000.0</v>
      </c>
      <c r="E51" s="127" t="s">
        <v>160</v>
      </c>
      <c r="F51" s="127" t="s">
        <v>160</v>
      </c>
      <c r="G51" s="129">
        <v>0.0</v>
      </c>
      <c r="H51" s="127" t="s">
        <v>160</v>
      </c>
      <c r="I51" s="127" t="s">
        <v>160</v>
      </c>
      <c r="J51" s="127">
        <v>0.0</v>
      </c>
      <c r="K51" s="87"/>
      <c r="L51" s="87"/>
      <c r="M51" s="87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</row>
    <row r="52">
      <c r="A52" s="97"/>
      <c r="B52" s="121" t="s">
        <v>162</v>
      </c>
      <c r="C52" s="122" t="s">
        <v>163</v>
      </c>
      <c r="D52" s="123">
        <v>5600.0</v>
      </c>
      <c r="E52" s="112" t="s">
        <v>164</v>
      </c>
      <c r="F52" s="112" t="s">
        <v>165</v>
      </c>
      <c r="G52" s="124">
        <f>D52+D53+D54</f>
        <v>25600</v>
      </c>
      <c r="H52" s="112" t="s">
        <v>166</v>
      </c>
      <c r="I52" s="112" t="s">
        <v>167</v>
      </c>
      <c r="J52" s="112">
        <v>25600.0</v>
      </c>
      <c r="K52" s="87"/>
      <c r="L52" s="87"/>
      <c r="M52" s="87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</row>
    <row r="53">
      <c r="A53" s="97"/>
      <c r="B53" s="121" t="s">
        <v>168</v>
      </c>
      <c r="C53" s="122" t="s">
        <v>169</v>
      </c>
      <c r="D53" s="123">
        <v>5000.0</v>
      </c>
      <c r="E53" s="105"/>
      <c r="F53" s="105"/>
      <c r="G53" s="106"/>
      <c r="H53" s="105"/>
      <c r="I53" s="105"/>
      <c r="J53" s="105"/>
      <c r="K53" s="87"/>
      <c r="L53" s="87"/>
      <c r="M53" s="87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</row>
    <row r="54">
      <c r="A54" s="97"/>
      <c r="B54" s="121" t="s">
        <v>170</v>
      </c>
      <c r="C54" s="122" t="s">
        <v>171</v>
      </c>
      <c r="D54" s="123">
        <v>15000.0</v>
      </c>
      <c r="E54" s="105"/>
      <c r="F54" s="107"/>
      <c r="G54" s="108"/>
      <c r="H54" s="107"/>
      <c r="I54" s="107"/>
      <c r="J54" s="107"/>
      <c r="K54" s="87"/>
      <c r="L54" s="87"/>
      <c r="M54" s="87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</row>
    <row r="55">
      <c r="A55" s="97"/>
      <c r="B55" s="121" t="s">
        <v>172</v>
      </c>
      <c r="C55" s="122" t="s">
        <v>173</v>
      </c>
      <c r="D55" s="123">
        <v>1500.0</v>
      </c>
      <c r="E55" s="105"/>
      <c r="F55" s="112" t="s">
        <v>174</v>
      </c>
      <c r="G55" s="124">
        <f>D55+D56+D57+D58+D59</f>
        <v>8300</v>
      </c>
      <c r="H55" s="112" t="s">
        <v>175</v>
      </c>
      <c r="I55" s="101"/>
      <c r="J55" s="101"/>
      <c r="K55" s="87"/>
      <c r="L55" s="87"/>
      <c r="M55" s="87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</row>
    <row r="56">
      <c r="A56" s="97"/>
      <c r="B56" s="121" t="s">
        <v>176</v>
      </c>
      <c r="C56" s="109" t="s">
        <v>177</v>
      </c>
      <c r="D56" s="123">
        <v>1500.0</v>
      </c>
      <c r="E56" s="105"/>
      <c r="F56" s="105"/>
      <c r="G56" s="106"/>
      <c r="H56" s="105"/>
      <c r="I56" s="105"/>
      <c r="J56" s="105"/>
      <c r="K56" s="87"/>
      <c r="L56" s="87"/>
      <c r="M56" s="87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</row>
    <row r="57">
      <c r="A57" s="97"/>
      <c r="B57" s="121" t="s">
        <v>178</v>
      </c>
      <c r="C57" s="109" t="s">
        <v>179</v>
      </c>
      <c r="D57" s="123">
        <v>1500.0</v>
      </c>
      <c r="E57" s="105"/>
      <c r="F57" s="105"/>
      <c r="G57" s="106"/>
      <c r="H57" s="105"/>
      <c r="I57" s="105"/>
      <c r="J57" s="105"/>
      <c r="K57" s="87"/>
      <c r="L57" s="87"/>
      <c r="M57" s="87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</row>
    <row r="58">
      <c r="A58" s="97"/>
      <c r="B58" s="121" t="s">
        <v>180</v>
      </c>
      <c r="C58" s="122" t="s">
        <v>181</v>
      </c>
      <c r="D58" s="123">
        <v>2000.0</v>
      </c>
      <c r="E58" s="105"/>
      <c r="F58" s="105"/>
      <c r="G58" s="106"/>
      <c r="H58" s="105"/>
      <c r="I58" s="105"/>
      <c r="J58" s="105"/>
      <c r="K58" s="87"/>
      <c r="L58" s="87"/>
      <c r="M58" s="87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</row>
    <row r="59">
      <c r="A59" s="97"/>
      <c r="B59" s="121" t="s">
        <v>182</v>
      </c>
      <c r="C59" s="122" t="s">
        <v>183</v>
      </c>
      <c r="D59" s="123">
        <v>1800.0</v>
      </c>
      <c r="E59" s="107"/>
      <c r="F59" s="107"/>
      <c r="G59" s="108"/>
      <c r="H59" s="107"/>
      <c r="I59" s="107"/>
      <c r="J59" s="107"/>
      <c r="K59" s="87"/>
      <c r="L59" s="87"/>
      <c r="M59" s="87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</row>
    <row r="60">
      <c r="A60" s="97"/>
      <c r="B60" s="121" t="s">
        <v>184</v>
      </c>
      <c r="C60" s="122" t="s">
        <v>185</v>
      </c>
      <c r="D60" s="123">
        <v>34900.0</v>
      </c>
      <c r="E60" s="127" t="s">
        <v>186</v>
      </c>
      <c r="F60" s="127" t="s">
        <v>187</v>
      </c>
      <c r="G60" s="129">
        <v>40300.0</v>
      </c>
      <c r="H60" s="127" t="s">
        <v>188</v>
      </c>
      <c r="I60" s="126"/>
      <c r="J60" s="126"/>
      <c r="K60" s="87"/>
      <c r="L60" s="87"/>
      <c r="M60" s="87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</row>
    <row r="61">
      <c r="A61" s="97"/>
      <c r="B61" s="121" t="s">
        <v>189</v>
      </c>
      <c r="C61" s="130" t="str">
        <f>'Кошторис  витрат'!C155</f>
        <v>Письмовий переклад з української на англійську мову</v>
      </c>
      <c r="D61" s="123">
        <v>16400.0</v>
      </c>
      <c r="E61" s="112" t="s">
        <v>190</v>
      </c>
      <c r="F61" s="112" t="s">
        <v>191</v>
      </c>
      <c r="G61" s="124">
        <f>D61+D62</f>
        <v>28700</v>
      </c>
      <c r="H61" s="112" t="s">
        <v>192</v>
      </c>
      <c r="I61" s="112" t="s">
        <v>193</v>
      </c>
      <c r="J61" s="112">
        <v>28700.0</v>
      </c>
      <c r="K61" s="87"/>
      <c r="L61" s="87"/>
      <c r="M61" s="87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</row>
    <row r="62">
      <c r="A62" s="97"/>
      <c r="B62" s="121" t="s">
        <v>194</v>
      </c>
      <c r="C62" s="130" t="str">
        <f>'Кошторис  витрат'!C156</f>
        <v>Редагування письмового перекладу на англійську мову</v>
      </c>
      <c r="D62" s="123">
        <v>12300.0</v>
      </c>
      <c r="E62" s="107"/>
      <c r="F62" s="107"/>
      <c r="G62" s="108"/>
      <c r="H62" s="107"/>
      <c r="I62" s="107"/>
      <c r="J62" s="107"/>
      <c r="K62" s="87"/>
      <c r="L62" s="87"/>
      <c r="M62" s="87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</row>
    <row r="63">
      <c r="A63" s="97"/>
      <c r="B63" s="121" t="s">
        <v>195</v>
      </c>
      <c r="C63" s="130" t="str">
        <f>'Кошторис  витрат'!C167</f>
        <v>Озвучення диктором відео для "Віртуальної Вертепної Виставки"</v>
      </c>
      <c r="D63" s="123">
        <v>40000.0</v>
      </c>
      <c r="E63" s="112" t="s">
        <v>196</v>
      </c>
      <c r="F63" s="112" t="s">
        <v>197</v>
      </c>
      <c r="G63" s="125">
        <v>160000.0</v>
      </c>
      <c r="H63" s="112" t="s">
        <v>198</v>
      </c>
      <c r="I63" s="127" t="s">
        <v>199</v>
      </c>
      <c r="J63" s="127">
        <v>40000.0</v>
      </c>
      <c r="K63" s="87"/>
      <c r="L63" s="87"/>
      <c r="M63" s="87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</row>
    <row r="64">
      <c r="A64" s="97"/>
      <c r="B64" s="121" t="s">
        <v>200</v>
      </c>
      <c r="C64" s="130" t="str">
        <f>'Кошторис  витрат'!C168</f>
        <v>Озвучення англомовним диктором відео для "Virtual Vertep Vision"</v>
      </c>
      <c r="D64" s="123">
        <v>120000.0</v>
      </c>
      <c r="E64" s="107"/>
      <c r="F64" s="107"/>
      <c r="G64" s="108"/>
      <c r="H64" s="127" t="s">
        <v>201</v>
      </c>
      <c r="I64" s="127" t="s">
        <v>202</v>
      </c>
      <c r="J64" s="127">
        <v>120000.0</v>
      </c>
      <c r="K64" s="87"/>
      <c r="L64" s="87"/>
      <c r="M64" s="87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</row>
    <row r="65">
      <c r="A65" s="97"/>
      <c r="B65" s="121" t="s">
        <v>203</v>
      </c>
      <c r="C65" s="122" t="s">
        <v>204</v>
      </c>
      <c r="D65" s="123">
        <v>19000.0</v>
      </c>
      <c r="E65" s="127" t="s">
        <v>205</v>
      </c>
      <c r="F65" s="127" t="s">
        <v>206</v>
      </c>
      <c r="G65" s="129">
        <v>19000.0</v>
      </c>
      <c r="H65" s="127" t="s">
        <v>207</v>
      </c>
      <c r="I65" s="126"/>
      <c r="J65" s="126"/>
      <c r="K65" s="87"/>
      <c r="L65" s="87"/>
      <c r="M65" s="87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</row>
    <row r="66">
      <c r="A66" s="97"/>
      <c r="B66" s="121" t="s">
        <v>208</v>
      </c>
      <c r="C66" s="122" t="s">
        <v>209</v>
      </c>
      <c r="D66" s="123">
        <v>19000.0</v>
      </c>
      <c r="E66" s="127" t="s">
        <v>210</v>
      </c>
      <c r="F66" s="127" t="s">
        <v>211</v>
      </c>
      <c r="G66" s="129">
        <v>19000.0</v>
      </c>
      <c r="H66" s="127" t="s">
        <v>152</v>
      </c>
      <c r="I66" s="126"/>
      <c r="J66" s="126"/>
      <c r="K66" s="87"/>
      <c r="L66" s="87"/>
      <c r="M66" s="87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</row>
    <row r="67">
      <c r="A67" s="97"/>
      <c r="B67" s="121" t="s">
        <v>212</v>
      </c>
      <c r="C67" s="122" t="s">
        <v>213</v>
      </c>
      <c r="D67" s="123">
        <v>12000.0</v>
      </c>
      <c r="E67" s="112" t="s">
        <v>214</v>
      </c>
      <c r="F67" s="112" t="s">
        <v>215</v>
      </c>
      <c r="G67" s="112">
        <v>201000.0</v>
      </c>
      <c r="H67" s="112" t="s">
        <v>216</v>
      </c>
      <c r="I67" s="112" t="s">
        <v>217</v>
      </c>
      <c r="J67" s="112">
        <v>109000.0</v>
      </c>
      <c r="K67" s="87"/>
      <c r="L67" s="87"/>
      <c r="M67" s="87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</row>
    <row r="68">
      <c r="A68" s="97"/>
      <c r="B68" s="121" t="s">
        <v>218</v>
      </c>
      <c r="C68" s="130" t="str">
        <f>'Кошторис  витрат'!C182</f>
        <v>Костюм Марії</v>
      </c>
      <c r="D68" s="131">
        <f>'Кошторис  витрат'!G182</f>
        <v>7000</v>
      </c>
      <c r="E68" s="105"/>
      <c r="F68" s="105"/>
      <c r="G68" s="105"/>
      <c r="H68" s="105"/>
      <c r="I68" s="105"/>
      <c r="J68" s="105"/>
      <c r="K68" s="87"/>
      <c r="L68" s="87"/>
      <c r="M68" s="87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</row>
    <row r="69">
      <c r="A69" s="97"/>
      <c r="B69" s="121" t="s">
        <v>219</v>
      </c>
      <c r="C69" s="130" t="str">
        <f>'Кошторис  витрат'!C183</f>
        <v>Костюм Йосифа</v>
      </c>
      <c r="D69" s="131">
        <f>'Кошторис  витрат'!G183</f>
        <v>7000</v>
      </c>
      <c r="E69" s="105"/>
      <c r="F69" s="105"/>
      <c r="G69" s="105"/>
      <c r="H69" s="105"/>
      <c r="I69" s="105"/>
      <c r="J69" s="105"/>
      <c r="K69" s="87"/>
      <c r="L69" s="87"/>
      <c r="M69" s="87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</row>
    <row r="70">
      <c r="A70" s="97"/>
      <c r="B70" s="121" t="s">
        <v>220</v>
      </c>
      <c r="C70" s="130" t="str">
        <f>'Кошторис  витрат'!C184</f>
        <v>Костюм класичного вертепного ангела</v>
      </c>
      <c r="D70" s="131">
        <f>'Кошторис  витрат'!G184</f>
        <v>27000</v>
      </c>
      <c r="E70" s="105"/>
      <c r="F70" s="105"/>
      <c r="G70" s="105"/>
      <c r="H70" s="105"/>
      <c r="I70" s="105"/>
      <c r="J70" s="105"/>
      <c r="K70" s="87"/>
      <c r="L70" s="87"/>
      <c r="M70" s="87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</row>
    <row r="71">
      <c r="A71" s="97"/>
      <c r="B71" s="121" t="s">
        <v>221</v>
      </c>
      <c r="C71" s="130" t="str">
        <f>'Кошторис  витрат'!C185</f>
        <v>Костюм біблійного ангела</v>
      </c>
      <c r="D71" s="131">
        <f>'Кошторис  витрат'!G185</f>
        <v>16000</v>
      </c>
      <c r="E71" s="105"/>
      <c r="F71" s="105"/>
      <c r="G71" s="105"/>
      <c r="H71" s="105"/>
      <c r="I71" s="105"/>
      <c r="J71" s="105"/>
      <c r="K71" s="87"/>
      <c r="L71" s="87"/>
      <c r="M71" s="87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</row>
    <row r="72">
      <c r="A72" s="97"/>
      <c r="B72" s="121" t="s">
        <v>222</v>
      </c>
      <c r="C72" s="130" t="str">
        <f>'Кошторис  витрат'!C186</f>
        <v>Костюм ангела миру</v>
      </c>
      <c r="D72" s="131">
        <f>'Кошторис  витрат'!G186</f>
        <v>7000</v>
      </c>
      <c r="E72" s="105"/>
      <c r="F72" s="105"/>
      <c r="G72" s="105"/>
      <c r="H72" s="105"/>
      <c r="I72" s="105"/>
      <c r="J72" s="105"/>
      <c r="K72" s="87"/>
      <c r="L72" s="87"/>
      <c r="M72" s="87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</row>
    <row r="73">
      <c r="A73" s="97"/>
      <c r="B73" s="121" t="s">
        <v>223</v>
      </c>
      <c r="C73" s="130" t="str">
        <f>'Кошторис  витрат'!C187</f>
        <v>Костюм ангела України</v>
      </c>
      <c r="D73" s="131">
        <f>'Кошторис  витрат'!G187</f>
        <v>9000</v>
      </c>
      <c r="E73" s="105"/>
      <c r="F73" s="105"/>
      <c r="G73" s="105"/>
      <c r="H73" s="105"/>
      <c r="I73" s="105"/>
      <c r="J73" s="105"/>
      <c r="K73" s="87"/>
      <c r="L73" s="87"/>
      <c r="M73" s="87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</row>
    <row r="74">
      <c r="A74" s="97"/>
      <c r="B74" s="121" t="s">
        <v>224</v>
      </c>
      <c r="C74" s="130" t="str">
        <f>'Кошторис  витрат'!C188</f>
        <v>Костюм біблійного пастуха</v>
      </c>
      <c r="D74" s="131">
        <f>'Кошторис  витрат'!G188</f>
        <v>24000</v>
      </c>
      <c r="E74" s="105"/>
      <c r="F74" s="105"/>
      <c r="G74" s="105"/>
      <c r="H74" s="105"/>
      <c r="I74" s="107"/>
      <c r="J74" s="107"/>
      <c r="K74" s="87"/>
      <c r="L74" s="87"/>
      <c r="M74" s="87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</row>
    <row r="75">
      <c r="A75" s="97"/>
      <c r="B75" s="121" t="s">
        <v>225</v>
      </c>
      <c r="C75" s="130" t="str">
        <f>'Кошторис  витрат'!C189</f>
        <v>Костюм пастуха (традиційний український)</v>
      </c>
      <c r="D75" s="131">
        <f>'Кошторис  витрат'!G189</f>
        <v>28000</v>
      </c>
      <c r="E75" s="105"/>
      <c r="F75" s="105"/>
      <c r="G75" s="105"/>
      <c r="H75" s="105"/>
      <c r="I75" s="112" t="s">
        <v>226</v>
      </c>
      <c r="J75" s="112">
        <v>46000.0</v>
      </c>
      <c r="K75" s="87"/>
      <c r="L75" s="87"/>
      <c r="M75" s="87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</row>
    <row r="76">
      <c r="A76" s="97"/>
      <c r="B76" s="121" t="s">
        <v>227</v>
      </c>
      <c r="C76" s="130" t="str">
        <f>'Кошторис  витрат'!C190</f>
        <v>Костюм Мельхіора (волхв/мудрець)</v>
      </c>
      <c r="D76" s="131">
        <f>'Кошторис  витрат'!G190</f>
        <v>6000</v>
      </c>
      <c r="E76" s="105"/>
      <c r="F76" s="105"/>
      <c r="G76" s="105"/>
      <c r="H76" s="105"/>
      <c r="I76" s="105"/>
      <c r="J76" s="105"/>
      <c r="K76" s="87"/>
      <c r="L76" s="87"/>
      <c r="M76" s="87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</row>
    <row r="77">
      <c r="A77" s="97"/>
      <c r="B77" s="121" t="s">
        <v>228</v>
      </c>
      <c r="C77" s="122" t="s">
        <v>229</v>
      </c>
      <c r="D77" s="123">
        <v>12000.0</v>
      </c>
      <c r="E77" s="105"/>
      <c r="F77" s="105"/>
      <c r="G77" s="105"/>
      <c r="H77" s="105"/>
      <c r="I77" s="107"/>
      <c r="J77" s="107"/>
      <c r="K77" s="87"/>
      <c r="L77" s="87"/>
      <c r="M77" s="87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</row>
    <row r="78">
      <c r="A78" s="97"/>
      <c r="B78" s="121" t="s">
        <v>230</v>
      </c>
      <c r="C78" s="130" t="str">
        <f>'Кошторис  витрат'!C191</f>
        <v>Костюм Балтазар (волхв/мудрець)</v>
      </c>
      <c r="D78" s="131">
        <f>'Кошторис  витрат'!G191</f>
        <v>10000</v>
      </c>
      <c r="E78" s="105"/>
      <c r="F78" s="105"/>
      <c r="G78" s="105"/>
      <c r="H78" s="105"/>
      <c r="I78" s="112" t="s">
        <v>231</v>
      </c>
      <c r="J78" s="112">
        <v>46000.0</v>
      </c>
      <c r="K78" s="87"/>
      <c r="L78" s="87"/>
      <c r="M78" s="87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</row>
    <row r="79">
      <c r="A79" s="97"/>
      <c r="B79" s="121" t="s">
        <v>232</v>
      </c>
      <c r="C79" s="130" t="str">
        <f>'Кошторис  витрат'!C192</f>
        <v>Костюм Каспара (волхв/мудрець)</v>
      </c>
      <c r="D79" s="131">
        <f>'Кошторис  витрат'!G192</f>
        <v>10000</v>
      </c>
      <c r="E79" s="105"/>
      <c r="F79" s="105"/>
      <c r="G79" s="105"/>
      <c r="H79" s="105"/>
      <c r="I79" s="105"/>
      <c r="J79" s="105"/>
      <c r="K79" s="87"/>
      <c r="L79" s="87"/>
      <c r="M79" s="87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</row>
    <row r="80">
      <c r="A80" s="97"/>
      <c r="B80" s="121" t="s">
        <v>233</v>
      </c>
      <c r="C80" s="122" t="s">
        <v>234</v>
      </c>
      <c r="D80" s="123">
        <v>10000.0</v>
      </c>
      <c r="E80" s="105"/>
      <c r="F80" s="105"/>
      <c r="G80" s="105"/>
      <c r="H80" s="105"/>
      <c r="I80" s="105"/>
      <c r="J80" s="105"/>
      <c r="K80" s="87"/>
      <c r="L80" s="87"/>
      <c r="M80" s="87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</row>
    <row r="81">
      <c r="A81" s="97"/>
      <c r="B81" s="121" t="s">
        <v>235</v>
      </c>
      <c r="C81" s="130" t="str">
        <f>'Кошторис  витрат'!C194</f>
        <v>Костюм вояка Ірода</v>
      </c>
      <c r="D81" s="131">
        <f>'Кошторис  витрат'!G194</f>
        <v>16000</v>
      </c>
      <c r="E81" s="107"/>
      <c r="F81" s="107"/>
      <c r="G81" s="107"/>
      <c r="H81" s="107"/>
      <c r="I81" s="107"/>
      <c r="J81" s="107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</row>
    <row r="82">
      <c r="A82" s="97"/>
      <c r="B82" s="121" t="s">
        <v>236</v>
      </c>
      <c r="C82" s="109" t="s">
        <v>237</v>
      </c>
      <c r="D82" s="123">
        <v>4500.0</v>
      </c>
      <c r="E82" s="112" t="s">
        <v>238</v>
      </c>
      <c r="F82" s="112" t="s">
        <v>239</v>
      </c>
      <c r="G82" s="112">
        <v>45500.0</v>
      </c>
      <c r="H82" s="112" t="s">
        <v>240</v>
      </c>
      <c r="I82" s="112" t="s">
        <v>241</v>
      </c>
      <c r="J82" s="112">
        <v>45500.0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</row>
    <row r="83">
      <c r="A83" s="97"/>
      <c r="B83" s="121" t="s">
        <v>242</v>
      </c>
      <c r="C83" s="109" t="s">
        <v>243</v>
      </c>
      <c r="D83" s="123">
        <v>6000.0</v>
      </c>
      <c r="E83" s="105"/>
      <c r="F83" s="105"/>
      <c r="G83" s="105"/>
      <c r="H83" s="105"/>
      <c r="I83" s="105"/>
      <c r="J83" s="105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</row>
    <row r="84">
      <c r="A84" s="97"/>
      <c r="B84" s="121" t="s">
        <v>244</v>
      </c>
      <c r="C84" s="109" t="s">
        <v>245</v>
      </c>
      <c r="D84" s="123">
        <v>7000.0</v>
      </c>
      <c r="E84" s="105"/>
      <c r="F84" s="105"/>
      <c r="G84" s="105"/>
      <c r="H84" s="105"/>
      <c r="I84" s="105"/>
      <c r="J84" s="105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</row>
    <row r="85">
      <c r="A85" s="97"/>
      <c r="B85" s="121" t="s">
        <v>246</v>
      </c>
      <c r="C85" s="109" t="s">
        <v>247</v>
      </c>
      <c r="D85" s="123">
        <v>7000.0</v>
      </c>
      <c r="E85" s="105"/>
      <c r="F85" s="105"/>
      <c r="G85" s="105"/>
      <c r="H85" s="105"/>
      <c r="I85" s="105"/>
      <c r="J85" s="105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</row>
    <row r="86">
      <c r="A86" s="97"/>
      <c r="B86" s="121" t="s">
        <v>248</v>
      </c>
      <c r="C86" s="109" t="s">
        <v>249</v>
      </c>
      <c r="D86" s="123">
        <v>12000.0</v>
      </c>
      <c r="E86" s="105"/>
      <c r="F86" s="105"/>
      <c r="G86" s="105"/>
      <c r="H86" s="105"/>
      <c r="I86" s="105"/>
      <c r="J86" s="105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</row>
    <row r="87">
      <c r="A87" s="97"/>
      <c r="B87" s="121" t="s">
        <v>250</v>
      </c>
      <c r="C87" s="109" t="s">
        <v>251</v>
      </c>
      <c r="D87" s="123">
        <v>9000.0</v>
      </c>
      <c r="E87" s="107"/>
      <c r="F87" s="107"/>
      <c r="G87" s="107"/>
      <c r="H87" s="107"/>
      <c r="I87" s="107"/>
      <c r="J87" s="107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</row>
    <row r="88">
      <c r="A88" s="97"/>
      <c r="B88" s="121" t="s">
        <v>252</v>
      </c>
      <c r="C88" s="109" t="str">
        <f>'Кошторис  витрат'!C202</f>
        <v>Різдвяна вертепна зірка </v>
      </c>
      <c r="D88" s="123">
        <v>12000.0</v>
      </c>
      <c r="E88" s="125" t="s">
        <v>253</v>
      </c>
      <c r="F88" s="112" t="s">
        <v>254</v>
      </c>
      <c r="G88" s="102">
        <f>sum(D88:D94)</f>
        <v>35200</v>
      </c>
      <c r="H88" s="132"/>
      <c r="I88" s="112"/>
      <c r="J88" s="112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</row>
    <row r="89">
      <c r="A89" s="97"/>
      <c r="B89" s="121" t="s">
        <v>255</v>
      </c>
      <c r="C89" s="109" t="str">
        <f>'Кошторис  витрат'!C203</f>
        <v>Традиційна переносна стаєнка-вертеп</v>
      </c>
      <c r="D89" s="123">
        <v>12000.0</v>
      </c>
      <c r="E89" s="106"/>
      <c r="F89" s="105"/>
      <c r="G89" s="105"/>
      <c r="H89" s="117"/>
      <c r="I89" s="105"/>
      <c r="J89" s="105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</row>
    <row r="90">
      <c r="A90" s="97"/>
      <c r="B90" s="121" t="s">
        <v>256</v>
      </c>
      <c r="C90" s="109" t="str">
        <f>'Кошторис  витрат'!C204</f>
        <v>Посох біблійного пастуха (реквізит)</v>
      </c>
      <c r="D90" s="123">
        <v>3200.0</v>
      </c>
      <c r="E90" s="106"/>
      <c r="F90" s="105"/>
      <c r="G90" s="105"/>
      <c r="H90" s="117"/>
      <c r="I90" s="105"/>
      <c r="J90" s="105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</row>
    <row r="91">
      <c r="A91" s="97"/>
      <c r="B91" s="121" t="s">
        <v>257</v>
      </c>
      <c r="C91" s="109" t="str">
        <f>'Кошторис  витрат'!C205</f>
        <v>Традиційний український пастуший костур з дзвоником (реквізит)</v>
      </c>
      <c r="D91" s="123">
        <v>4000.0</v>
      </c>
      <c r="E91" s="106"/>
      <c r="F91" s="105"/>
      <c r="G91" s="105"/>
      <c r="H91" s="117"/>
      <c r="I91" s="105"/>
      <c r="J91" s="105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</row>
    <row r="92">
      <c r="A92" s="97"/>
      <c r="B92" s="121" t="s">
        <v>258</v>
      </c>
      <c r="C92" s="109" t="str">
        <f>'Кошторис  витрат'!C209</f>
        <v>Скіпетр Ірода Великого (реквізит)</v>
      </c>
      <c r="D92" s="123">
        <v>2000.0</v>
      </c>
      <c r="E92" s="106"/>
      <c r="F92" s="105"/>
      <c r="G92" s="105"/>
      <c r="H92" s="117"/>
      <c r="I92" s="105"/>
      <c r="J92" s="105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</row>
    <row r="93">
      <c r="A93" s="97"/>
      <c r="B93" s="121" t="s">
        <v>259</v>
      </c>
      <c r="C93" s="109" t="str">
        <f>'Кошторис  витрат'!C210</f>
        <v>Манускрипт книжника (реквізит)</v>
      </c>
      <c r="D93" s="123">
        <v>800.0</v>
      </c>
      <c r="E93" s="106"/>
      <c r="F93" s="105"/>
      <c r="G93" s="105"/>
      <c r="H93" s="117"/>
      <c r="I93" s="105"/>
      <c r="J93" s="105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</row>
    <row r="94">
      <c r="A94" s="97"/>
      <c r="B94" s="121" t="s">
        <v>260</v>
      </c>
      <c r="C94" s="133" t="str">
        <f>'Кошторис  витрат'!C211</f>
        <v>Коса смерті (реквізит)</v>
      </c>
      <c r="D94" s="123">
        <v>1200.0</v>
      </c>
      <c r="E94" s="108"/>
      <c r="F94" s="107"/>
      <c r="G94" s="107"/>
      <c r="H94" s="118"/>
      <c r="I94" s="107"/>
      <c r="J94" s="107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</row>
    <row r="95">
      <c r="A95" s="97"/>
      <c r="B95" s="98" t="s">
        <v>261</v>
      </c>
      <c r="C95" s="134" t="s">
        <v>262</v>
      </c>
      <c r="D95" s="135">
        <v>300.0</v>
      </c>
      <c r="E95" s="136" t="s">
        <v>263</v>
      </c>
      <c r="F95" s="137"/>
      <c r="G95" s="137">
        <f>sum(J95:J137)</f>
        <v>143</v>
      </c>
      <c r="H95" s="132" t="s">
        <v>264</v>
      </c>
      <c r="I95" s="104" t="s">
        <v>265</v>
      </c>
      <c r="J95" s="103">
        <v>2.0</v>
      </c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</row>
    <row r="96">
      <c r="A96" s="97"/>
      <c r="B96" s="105"/>
      <c r="C96" s="117"/>
      <c r="D96" s="105"/>
      <c r="E96" s="105"/>
      <c r="F96" s="105"/>
      <c r="G96" s="105"/>
      <c r="H96" s="117"/>
      <c r="I96" s="104" t="s">
        <v>266</v>
      </c>
      <c r="J96" s="103">
        <v>3.0</v>
      </c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</row>
    <row r="97">
      <c r="A97" s="97"/>
      <c r="B97" s="105"/>
      <c r="C97" s="117"/>
      <c r="D97" s="105"/>
      <c r="E97" s="105"/>
      <c r="F97" s="105"/>
      <c r="G97" s="105"/>
      <c r="H97" s="117"/>
      <c r="I97" s="104" t="s">
        <v>267</v>
      </c>
      <c r="J97" s="103">
        <v>3.0</v>
      </c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</row>
    <row r="98">
      <c r="A98" s="97"/>
      <c r="B98" s="105"/>
      <c r="C98" s="117"/>
      <c r="D98" s="105"/>
      <c r="E98" s="105"/>
      <c r="F98" s="105"/>
      <c r="G98" s="105"/>
      <c r="H98" s="117"/>
      <c r="I98" s="104" t="s">
        <v>268</v>
      </c>
      <c r="J98" s="103">
        <v>3.0</v>
      </c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</row>
    <row r="99">
      <c r="A99" s="97"/>
      <c r="B99" s="105"/>
      <c r="C99" s="117"/>
      <c r="D99" s="105"/>
      <c r="E99" s="105"/>
      <c r="F99" s="105"/>
      <c r="G99" s="105"/>
      <c r="H99" s="117"/>
      <c r="I99" s="104" t="s">
        <v>269</v>
      </c>
      <c r="J99" s="103">
        <v>3.0</v>
      </c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</row>
    <row r="100">
      <c r="A100" s="97"/>
      <c r="B100" s="105"/>
      <c r="C100" s="117"/>
      <c r="D100" s="105"/>
      <c r="E100" s="105"/>
      <c r="F100" s="105"/>
      <c r="G100" s="105"/>
      <c r="H100" s="117"/>
      <c r="I100" s="104" t="s">
        <v>270</v>
      </c>
      <c r="J100" s="103">
        <v>3.0</v>
      </c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</row>
    <row r="101">
      <c r="A101" s="97"/>
      <c r="B101" s="105"/>
      <c r="C101" s="117"/>
      <c r="D101" s="105"/>
      <c r="E101" s="105"/>
      <c r="F101" s="105"/>
      <c r="G101" s="105"/>
      <c r="H101" s="117"/>
      <c r="I101" s="104" t="s">
        <v>271</v>
      </c>
      <c r="J101" s="103">
        <v>3.0</v>
      </c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</row>
    <row r="102">
      <c r="A102" s="97"/>
      <c r="B102" s="105"/>
      <c r="C102" s="117"/>
      <c r="D102" s="105"/>
      <c r="E102" s="105"/>
      <c r="F102" s="105"/>
      <c r="G102" s="105"/>
      <c r="H102" s="117"/>
      <c r="I102" s="104" t="s">
        <v>272</v>
      </c>
      <c r="J102" s="103">
        <v>3.0</v>
      </c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</row>
    <row r="103">
      <c r="A103" s="97"/>
      <c r="B103" s="105"/>
      <c r="C103" s="117"/>
      <c r="D103" s="105"/>
      <c r="E103" s="105"/>
      <c r="F103" s="105"/>
      <c r="G103" s="105"/>
      <c r="H103" s="117"/>
      <c r="I103" s="104" t="s">
        <v>273</v>
      </c>
      <c r="J103" s="103">
        <v>3.0</v>
      </c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</row>
    <row r="104">
      <c r="A104" s="97"/>
      <c r="B104" s="105"/>
      <c r="C104" s="117"/>
      <c r="D104" s="105"/>
      <c r="E104" s="105"/>
      <c r="F104" s="105"/>
      <c r="G104" s="105"/>
      <c r="H104" s="117"/>
      <c r="I104" s="104" t="s">
        <v>274</v>
      </c>
      <c r="J104" s="103">
        <v>12.0</v>
      </c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</row>
    <row r="105">
      <c r="A105" s="97"/>
      <c r="B105" s="105"/>
      <c r="C105" s="117"/>
      <c r="D105" s="105"/>
      <c r="E105" s="105"/>
      <c r="F105" s="105"/>
      <c r="G105" s="105"/>
      <c r="H105" s="117"/>
      <c r="I105" s="104" t="s">
        <v>275</v>
      </c>
      <c r="J105" s="103">
        <v>2.0</v>
      </c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</row>
    <row r="106">
      <c r="A106" s="97"/>
      <c r="B106" s="105"/>
      <c r="C106" s="117"/>
      <c r="D106" s="105"/>
      <c r="E106" s="105"/>
      <c r="F106" s="105"/>
      <c r="G106" s="105"/>
      <c r="H106" s="117"/>
      <c r="I106" s="104" t="s">
        <v>276</v>
      </c>
      <c r="J106" s="103">
        <v>3.0</v>
      </c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</row>
    <row r="107">
      <c r="A107" s="97"/>
      <c r="B107" s="105"/>
      <c r="C107" s="117"/>
      <c r="D107" s="105"/>
      <c r="E107" s="105"/>
      <c r="F107" s="105"/>
      <c r="G107" s="105"/>
      <c r="H107" s="117"/>
      <c r="I107" s="104" t="s">
        <v>277</v>
      </c>
      <c r="J107" s="103">
        <v>3.0</v>
      </c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</row>
    <row r="108">
      <c r="A108" s="97"/>
      <c r="B108" s="105"/>
      <c r="C108" s="117"/>
      <c r="D108" s="105"/>
      <c r="E108" s="105"/>
      <c r="F108" s="105"/>
      <c r="G108" s="105"/>
      <c r="H108" s="117"/>
      <c r="I108" s="104" t="s">
        <v>278</v>
      </c>
      <c r="J108" s="103">
        <v>3.0</v>
      </c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</row>
    <row r="109">
      <c r="A109" s="97"/>
      <c r="B109" s="105"/>
      <c r="C109" s="117"/>
      <c r="D109" s="105"/>
      <c r="E109" s="105"/>
      <c r="F109" s="105"/>
      <c r="G109" s="105"/>
      <c r="H109" s="117"/>
      <c r="I109" s="104" t="s">
        <v>279</v>
      </c>
      <c r="J109" s="103">
        <v>3.0</v>
      </c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</row>
    <row r="110">
      <c r="A110" s="97"/>
      <c r="B110" s="105"/>
      <c r="C110" s="117"/>
      <c r="D110" s="105"/>
      <c r="E110" s="105"/>
      <c r="F110" s="105"/>
      <c r="G110" s="105"/>
      <c r="H110" s="117"/>
      <c r="I110" s="104" t="s">
        <v>280</v>
      </c>
      <c r="J110" s="103">
        <v>3.0</v>
      </c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</row>
    <row r="111">
      <c r="A111" s="97"/>
      <c r="B111" s="105"/>
      <c r="C111" s="117"/>
      <c r="D111" s="105"/>
      <c r="E111" s="105"/>
      <c r="F111" s="105"/>
      <c r="G111" s="105"/>
      <c r="H111" s="117"/>
      <c r="I111" s="104" t="s">
        <v>281</v>
      </c>
      <c r="J111" s="103">
        <v>3.0</v>
      </c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</row>
    <row r="112">
      <c r="A112" s="97"/>
      <c r="B112" s="105"/>
      <c r="C112" s="117"/>
      <c r="D112" s="105"/>
      <c r="E112" s="105"/>
      <c r="F112" s="105"/>
      <c r="G112" s="105"/>
      <c r="H112" s="117"/>
      <c r="I112" s="104" t="s">
        <v>282</v>
      </c>
      <c r="J112" s="103">
        <v>3.0</v>
      </c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</row>
    <row r="113">
      <c r="A113" s="97"/>
      <c r="B113" s="105"/>
      <c r="C113" s="117"/>
      <c r="D113" s="105"/>
      <c r="E113" s="105"/>
      <c r="F113" s="105"/>
      <c r="G113" s="105"/>
      <c r="H113" s="117"/>
      <c r="I113" s="104" t="s">
        <v>283</v>
      </c>
      <c r="J113" s="103">
        <v>3.0</v>
      </c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</row>
    <row r="114">
      <c r="A114" s="97"/>
      <c r="B114" s="105"/>
      <c r="C114" s="117"/>
      <c r="D114" s="105"/>
      <c r="E114" s="105"/>
      <c r="F114" s="105"/>
      <c r="G114" s="105"/>
      <c r="H114" s="117"/>
      <c r="I114" s="104" t="s">
        <v>284</v>
      </c>
      <c r="J114" s="103">
        <v>3.0</v>
      </c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</row>
    <row r="115">
      <c r="A115" s="97"/>
      <c r="B115" s="105"/>
      <c r="C115" s="117"/>
      <c r="D115" s="105"/>
      <c r="E115" s="105"/>
      <c r="F115" s="105"/>
      <c r="G115" s="105"/>
      <c r="H115" s="117"/>
      <c r="I115" s="104" t="s">
        <v>285</v>
      </c>
      <c r="J115" s="103">
        <v>3.0</v>
      </c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</row>
    <row r="116">
      <c r="A116" s="97"/>
      <c r="B116" s="105"/>
      <c r="C116" s="117"/>
      <c r="D116" s="105"/>
      <c r="E116" s="105"/>
      <c r="F116" s="105"/>
      <c r="G116" s="105"/>
      <c r="H116" s="117"/>
      <c r="I116" s="104" t="s">
        <v>286</v>
      </c>
      <c r="J116" s="103">
        <v>3.0</v>
      </c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</row>
    <row r="117">
      <c r="A117" s="97"/>
      <c r="B117" s="105"/>
      <c r="C117" s="117"/>
      <c r="D117" s="105"/>
      <c r="E117" s="105"/>
      <c r="F117" s="105"/>
      <c r="G117" s="105"/>
      <c r="H117" s="117"/>
      <c r="I117" s="104" t="s">
        <v>287</v>
      </c>
      <c r="J117" s="103">
        <v>3.0</v>
      </c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</row>
    <row r="118">
      <c r="A118" s="97"/>
      <c r="B118" s="105"/>
      <c r="C118" s="117"/>
      <c r="D118" s="105"/>
      <c r="E118" s="105"/>
      <c r="F118" s="105"/>
      <c r="G118" s="105"/>
      <c r="H118" s="117"/>
      <c r="I118" s="104" t="s">
        <v>288</v>
      </c>
      <c r="J118" s="103">
        <v>3.0</v>
      </c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</row>
    <row r="119">
      <c r="A119" s="97"/>
      <c r="B119" s="105"/>
      <c r="C119" s="117"/>
      <c r="D119" s="105"/>
      <c r="E119" s="105"/>
      <c r="F119" s="105"/>
      <c r="G119" s="105"/>
      <c r="H119" s="117"/>
      <c r="I119" s="104" t="s">
        <v>289</v>
      </c>
      <c r="J119" s="103">
        <v>3.0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</row>
    <row r="120">
      <c r="A120" s="97"/>
      <c r="B120" s="105"/>
      <c r="C120" s="117"/>
      <c r="D120" s="105"/>
      <c r="E120" s="105"/>
      <c r="F120" s="105"/>
      <c r="G120" s="105"/>
      <c r="H120" s="117"/>
      <c r="I120" s="104" t="s">
        <v>290</v>
      </c>
      <c r="J120" s="103">
        <v>3.0</v>
      </c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</row>
    <row r="121">
      <c r="A121" s="97"/>
      <c r="B121" s="105"/>
      <c r="C121" s="117"/>
      <c r="D121" s="105"/>
      <c r="E121" s="105"/>
      <c r="F121" s="105"/>
      <c r="G121" s="105"/>
      <c r="H121" s="117"/>
      <c r="I121" s="104" t="s">
        <v>291</v>
      </c>
      <c r="J121" s="103">
        <v>2.0</v>
      </c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</row>
    <row r="122">
      <c r="A122" s="97"/>
      <c r="B122" s="105"/>
      <c r="C122" s="117"/>
      <c r="D122" s="105"/>
      <c r="E122" s="105"/>
      <c r="F122" s="105"/>
      <c r="G122" s="105"/>
      <c r="H122" s="117"/>
      <c r="I122" s="104" t="s">
        <v>292</v>
      </c>
      <c r="J122" s="103">
        <v>3.0</v>
      </c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>
      <c r="A123" s="97"/>
      <c r="B123" s="105"/>
      <c r="C123" s="117"/>
      <c r="D123" s="105"/>
      <c r="E123" s="105"/>
      <c r="F123" s="105"/>
      <c r="G123" s="105"/>
      <c r="H123" s="117"/>
      <c r="I123" s="104" t="s">
        <v>293</v>
      </c>
      <c r="J123" s="103">
        <v>3.0</v>
      </c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>
      <c r="A124" s="97"/>
      <c r="B124" s="105"/>
      <c r="C124" s="117"/>
      <c r="D124" s="105"/>
      <c r="E124" s="105"/>
      <c r="F124" s="105"/>
      <c r="G124" s="105"/>
      <c r="H124" s="117"/>
      <c r="I124" s="104" t="s">
        <v>294</v>
      </c>
      <c r="J124" s="103">
        <v>3.0</v>
      </c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>
      <c r="A125" s="97"/>
      <c r="B125" s="105"/>
      <c r="C125" s="117"/>
      <c r="D125" s="105"/>
      <c r="E125" s="105"/>
      <c r="F125" s="105"/>
      <c r="G125" s="105"/>
      <c r="H125" s="117"/>
      <c r="I125" s="104" t="s">
        <v>295</v>
      </c>
      <c r="J125" s="103">
        <v>3.0</v>
      </c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>
      <c r="A126" s="97"/>
      <c r="B126" s="105"/>
      <c r="C126" s="117"/>
      <c r="D126" s="105"/>
      <c r="E126" s="105"/>
      <c r="F126" s="105"/>
      <c r="G126" s="105"/>
      <c r="H126" s="117"/>
      <c r="I126" s="104" t="s">
        <v>296</v>
      </c>
      <c r="J126" s="103">
        <v>3.0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>
      <c r="A127" s="97"/>
      <c r="B127" s="105"/>
      <c r="C127" s="117"/>
      <c r="D127" s="105"/>
      <c r="E127" s="105"/>
      <c r="F127" s="105"/>
      <c r="G127" s="105"/>
      <c r="H127" s="117"/>
      <c r="I127" s="104" t="s">
        <v>297</v>
      </c>
      <c r="J127" s="103">
        <v>3.0</v>
      </c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>
      <c r="A128" s="97"/>
      <c r="B128" s="105"/>
      <c r="C128" s="117"/>
      <c r="D128" s="105"/>
      <c r="E128" s="105"/>
      <c r="F128" s="105"/>
      <c r="G128" s="105"/>
      <c r="H128" s="117"/>
      <c r="I128" s="104" t="s">
        <v>298</v>
      </c>
      <c r="J128" s="103">
        <v>3.0</v>
      </c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>
      <c r="A129" s="97"/>
      <c r="B129" s="105"/>
      <c r="C129" s="117"/>
      <c r="D129" s="105"/>
      <c r="E129" s="105"/>
      <c r="F129" s="105"/>
      <c r="G129" s="105"/>
      <c r="H129" s="117"/>
      <c r="I129" s="104" t="s">
        <v>299</v>
      </c>
      <c r="J129" s="103">
        <v>12.0</v>
      </c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>
      <c r="A130" s="97"/>
      <c r="B130" s="105"/>
      <c r="C130" s="117"/>
      <c r="D130" s="105"/>
      <c r="E130" s="105"/>
      <c r="F130" s="105"/>
      <c r="G130" s="105"/>
      <c r="H130" s="117"/>
      <c r="I130" s="104" t="s">
        <v>300</v>
      </c>
      <c r="J130" s="103">
        <v>2.0</v>
      </c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>
      <c r="A131" s="97"/>
      <c r="B131" s="105"/>
      <c r="C131" s="117"/>
      <c r="D131" s="105"/>
      <c r="E131" s="105"/>
      <c r="F131" s="105"/>
      <c r="G131" s="105"/>
      <c r="H131" s="117"/>
      <c r="I131" s="104" t="s">
        <v>301</v>
      </c>
      <c r="J131" s="103">
        <v>3.0</v>
      </c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>
      <c r="A132" s="97"/>
      <c r="B132" s="105"/>
      <c r="C132" s="117"/>
      <c r="D132" s="105"/>
      <c r="E132" s="105"/>
      <c r="F132" s="105"/>
      <c r="G132" s="105"/>
      <c r="H132" s="117"/>
      <c r="I132" s="104" t="s">
        <v>302</v>
      </c>
      <c r="J132" s="103">
        <v>3.0</v>
      </c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>
      <c r="A133" s="97"/>
      <c r="B133" s="105"/>
      <c r="C133" s="117"/>
      <c r="D133" s="105"/>
      <c r="E133" s="105"/>
      <c r="F133" s="105"/>
      <c r="G133" s="105"/>
      <c r="H133" s="117"/>
      <c r="I133" s="104" t="s">
        <v>303</v>
      </c>
      <c r="J133" s="103">
        <v>3.0</v>
      </c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>
      <c r="A134" s="97"/>
      <c r="B134" s="105"/>
      <c r="C134" s="117"/>
      <c r="D134" s="105"/>
      <c r="E134" s="105"/>
      <c r="F134" s="105"/>
      <c r="G134" s="105"/>
      <c r="H134" s="117"/>
      <c r="I134" s="104" t="s">
        <v>304</v>
      </c>
      <c r="J134" s="103">
        <v>3.0</v>
      </c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>
      <c r="A135" s="97"/>
      <c r="B135" s="105"/>
      <c r="C135" s="117"/>
      <c r="D135" s="105"/>
      <c r="E135" s="105"/>
      <c r="F135" s="105"/>
      <c r="G135" s="105"/>
      <c r="H135" s="117"/>
      <c r="I135" s="104" t="s">
        <v>305</v>
      </c>
      <c r="J135" s="103">
        <v>3.0</v>
      </c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>
      <c r="A136" s="97"/>
      <c r="B136" s="105"/>
      <c r="C136" s="117"/>
      <c r="D136" s="105"/>
      <c r="E136" s="105"/>
      <c r="F136" s="105"/>
      <c r="G136" s="105"/>
      <c r="H136" s="117"/>
      <c r="I136" s="104" t="s">
        <v>306</v>
      </c>
      <c r="J136" s="103">
        <v>3.0</v>
      </c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>
      <c r="A137" s="97"/>
      <c r="B137" s="107"/>
      <c r="C137" s="118"/>
      <c r="D137" s="107"/>
      <c r="E137" s="107"/>
      <c r="F137" s="107"/>
      <c r="G137" s="107"/>
      <c r="H137" s="118"/>
      <c r="I137" s="104" t="s">
        <v>307</v>
      </c>
      <c r="J137" s="103">
        <v>3.0</v>
      </c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>
      <c r="A138" s="82"/>
      <c r="B138" s="138" t="s">
        <v>308</v>
      </c>
      <c r="C138" s="90"/>
      <c r="D138" s="139">
        <f>SUM(D11:D137)</f>
        <v>996570</v>
      </c>
      <c r="E138" s="140"/>
      <c r="F138" s="139"/>
      <c r="G138" s="141">
        <f>SUM(G11:G137)</f>
        <v>996413</v>
      </c>
      <c r="H138" s="140"/>
      <c r="I138" s="142"/>
      <c r="J138" s="141">
        <f>SUM(J11:J137)</f>
        <v>797248</v>
      </c>
      <c r="K138" s="87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ht="33.0" customHeight="1">
      <c r="A139" s="85"/>
      <c r="B139" s="85"/>
      <c r="C139" s="86"/>
      <c r="D139" s="87"/>
      <c r="E139" s="80"/>
      <c r="F139" s="87"/>
      <c r="G139" s="80"/>
      <c r="H139" s="80"/>
      <c r="I139" s="80"/>
      <c r="J139" s="80"/>
      <c r="K139" s="80"/>
      <c r="L139" s="80"/>
      <c r="M139" s="80"/>
      <c r="N139" s="80"/>
      <c r="O139" s="143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>
      <c r="A140" s="144"/>
      <c r="B140" s="145" t="s">
        <v>309</v>
      </c>
      <c r="C140" s="90"/>
      <c r="D140" s="91"/>
      <c r="E140" s="146" t="s">
        <v>59</v>
      </c>
      <c r="F140" s="90"/>
      <c r="G140" s="90"/>
      <c r="H140" s="90"/>
      <c r="I140" s="90"/>
      <c r="J140" s="91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>
      <c r="A141" s="97"/>
      <c r="B141" s="121" t="s">
        <v>310</v>
      </c>
      <c r="C141" s="109" t="str">
        <f>'Кошторис  витрат'!C143</f>
        <v>Створення нового розділу "Віртуальна Вертепна Виставка" на сайті "БойкоМандри" (веб-верстка)</v>
      </c>
      <c r="D141" s="147">
        <f>'Кошторис  витрат'!M143</f>
        <v>6000</v>
      </c>
      <c r="E141" s="127" t="s">
        <v>160</v>
      </c>
      <c r="F141" s="104" t="s">
        <v>160</v>
      </c>
      <c r="G141" s="103">
        <v>0.0</v>
      </c>
      <c r="H141" s="103" t="s">
        <v>160</v>
      </c>
      <c r="I141" s="104" t="s">
        <v>160</v>
      </c>
      <c r="J141" s="103">
        <v>0.0</v>
      </c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>
      <c r="A142" s="97"/>
      <c r="B142" s="121" t="s">
        <v>184</v>
      </c>
      <c r="C142" s="122" t="s">
        <v>185</v>
      </c>
      <c r="D142" s="104">
        <v>52350.0</v>
      </c>
      <c r="E142" s="127" t="s">
        <v>186</v>
      </c>
      <c r="F142" s="148" t="s">
        <v>311</v>
      </c>
      <c r="G142" s="103">
        <v>58250.0</v>
      </c>
      <c r="H142" s="103" t="s">
        <v>312</v>
      </c>
      <c r="I142" s="102" t="s">
        <v>313</v>
      </c>
      <c r="J142" s="140">
        <f>G142</f>
        <v>58250</v>
      </c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>
      <c r="A143" s="97"/>
      <c r="B143" s="121" t="s">
        <v>314</v>
      </c>
      <c r="C143" s="122" t="s">
        <v>315</v>
      </c>
      <c r="D143" s="104">
        <v>16000.0</v>
      </c>
      <c r="E143" s="127" t="s">
        <v>164</v>
      </c>
      <c r="F143" s="148" t="s">
        <v>316</v>
      </c>
      <c r="G143" s="103">
        <v>16000.0</v>
      </c>
      <c r="H143" s="103" t="s">
        <v>317</v>
      </c>
      <c r="I143" s="105"/>
      <c r="J143" s="103">
        <v>16000.0</v>
      </c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>
      <c r="A144" s="97"/>
      <c r="B144" s="121" t="s">
        <v>318</v>
      </c>
      <c r="C144" s="126" t="s">
        <v>319</v>
      </c>
      <c r="D144" s="104">
        <v>40000.0</v>
      </c>
      <c r="E144" s="140" t="s">
        <v>320</v>
      </c>
      <c r="F144" s="148" t="s">
        <v>321</v>
      </c>
      <c r="G144" s="147">
        <f>D144</f>
        <v>40000</v>
      </c>
      <c r="H144" s="103" t="s">
        <v>322</v>
      </c>
      <c r="I144" s="107"/>
      <c r="J144" s="147">
        <f>G144</f>
        <v>40000</v>
      </c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  <row r="145">
      <c r="A145" s="149"/>
      <c r="B145" s="150" t="s">
        <v>323</v>
      </c>
      <c r="C145" s="90"/>
      <c r="D145" s="139">
        <f>SUM(D141:D144)</f>
        <v>114350</v>
      </c>
      <c r="E145" s="140"/>
      <c r="F145" s="139"/>
      <c r="G145" s="139">
        <f>SUM(G141:G144)</f>
        <v>114250</v>
      </c>
      <c r="H145" s="140"/>
      <c r="I145" s="139"/>
      <c r="J145" s="139">
        <f>SUM(J141:J144)</f>
        <v>114250</v>
      </c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</row>
    <row r="146">
      <c r="A146" s="85"/>
      <c r="B146" s="85"/>
      <c r="C146" s="86"/>
      <c r="D146" s="87"/>
      <c r="E146" s="80"/>
      <c r="F146" s="87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</row>
    <row r="147">
      <c r="A147" s="85"/>
      <c r="B147" s="85"/>
      <c r="C147" s="151" t="s">
        <v>324</v>
      </c>
      <c r="D147" s="87"/>
      <c r="E147" s="80"/>
      <c r="F147" s="87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</row>
    <row r="148">
      <c r="A148" s="85"/>
      <c r="B148" s="85"/>
      <c r="C148" s="151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</row>
    <row r="149">
      <c r="A149" s="85"/>
      <c r="B149" s="85"/>
      <c r="C149" s="151" t="s">
        <v>325</v>
      </c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</row>
    <row r="150">
      <c r="A150" s="85"/>
      <c r="B150" s="85"/>
      <c r="C150" s="152" t="s">
        <v>326</v>
      </c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</row>
    <row r="151">
      <c r="A151" s="85"/>
      <c r="B151" s="85"/>
      <c r="C151" s="152" t="s">
        <v>327</v>
      </c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</row>
    <row r="152">
      <c r="A152" s="85"/>
      <c r="B152" s="85"/>
      <c r="C152" s="152" t="s">
        <v>328</v>
      </c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</row>
    <row r="153">
      <c r="A153" s="85"/>
      <c r="B153" s="85"/>
      <c r="C153" s="152" t="s">
        <v>329</v>
      </c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</row>
    <row r="154">
      <c r="A154" s="85"/>
      <c r="B154" s="85"/>
      <c r="C154" s="86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</row>
    <row r="155">
      <c r="A155" s="85"/>
      <c r="B155" s="85"/>
      <c r="C155" s="86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</row>
    <row r="156">
      <c r="A156" s="85"/>
      <c r="B156" s="85"/>
      <c r="C156" s="86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</row>
    <row r="157">
      <c r="A157" s="85"/>
      <c r="B157" s="85"/>
      <c r="C157" s="86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</row>
    <row r="158">
      <c r="A158" s="85"/>
      <c r="B158" s="85"/>
      <c r="C158" s="86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</row>
    <row r="159">
      <c r="A159" s="85"/>
      <c r="B159" s="85"/>
      <c r="C159" s="86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</row>
    <row r="160">
      <c r="A160" s="85"/>
      <c r="B160" s="85"/>
      <c r="C160" s="86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</row>
    <row r="161">
      <c r="A161" s="85"/>
      <c r="B161" s="85"/>
      <c r="C161" s="86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</row>
    <row r="162">
      <c r="A162" s="85"/>
      <c r="B162" s="85"/>
      <c r="C162" s="86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</row>
    <row r="163">
      <c r="A163" s="85"/>
      <c r="B163" s="85"/>
      <c r="C163" s="86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</row>
    <row r="164">
      <c r="A164" s="85"/>
      <c r="B164" s="85"/>
      <c r="C164" s="86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</row>
    <row r="165">
      <c r="A165" s="85"/>
      <c r="B165" s="85"/>
      <c r="C165" s="86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</row>
    <row r="166">
      <c r="A166" s="85"/>
      <c r="B166" s="85"/>
      <c r="C166" s="86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</row>
    <row r="167">
      <c r="A167" s="85"/>
      <c r="B167" s="85"/>
      <c r="C167" s="86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</row>
    <row r="168">
      <c r="A168" s="85"/>
      <c r="B168" s="85"/>
      <c r="C168" s="86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</row>
    <row r="169">
      <c r="A169" s="85"/>
      <c r="B169" s="85"/>
      <c r="C169" s="86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</row>
    <row r="170">
      <c r="A170" s="85"/>
      <c r="B170" s="85"/>
      <c r="C170" s="86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</row>
    <row r="171">
      <c r="A171" s="85"/>
      <c r="B171" s="85"/>
      <c r="C171" s="86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</row>
    <row r="172">
      <c r="A172" s="85"/>
      <c r="B172" s="85"/>
      <c r="C172" s="86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</row>
    <row r="173">
      <c r="A173" s="85"/>
      <c r="B173" s="85"/>
      <c r="C173" s="86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</row>
    <row r="174">
      <c r="A174" s="85"/>
      <c r="B174" s="85"/>
      <c r="C174" s="86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</row>
    <row r="175">
      <c r="A175" s="85"/>
      <c r="B175" s="85"/>
      <c r="C175" s="86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</row>
    <row r="176">
      <c r="A176" s="85"/>
      <c r="B176" s="85"/>
      <c r="C176" s="86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</row>
    <row r="177">
      <c r="A177" s="85"/>
      <c r="B177" s="85"/>
      <c r="C177" s="86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</row>
    <row r="178">
      <c r="A178" s="85"/>
      <c r="B178" s="85"/>
      <c r="C178" s="86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</row>
    <row r="179">
      <c r="A179" s="85"/>
      <c r="B179" s="85"/>
      <c r="C179" s="86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</row>
    <row r="180">
      <c r="A180" s="85"/>
      <c r="B180" s="85"/>
      <c r="C180" s="86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</row>
    <row r="181">
      <c r="A181" s="85"/>
      <c r="B181" s="85"/>
      <c r="C181" s="86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</row>
    <row r="182">
      <c r="A182" s="85"/>
      <c r="B182" s="85"/>
      <c r="C182" s="86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</row>
    <row r="183">
      <c r="A183" s="85"/>
      <c r="B183" s="85"/>
      <c r="C183" s="86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</row>
    <row r="184">
      <c r="A184" s="85"/>
      <c r="B184" s="85"/>
      <c r="C184" s="86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</row>
    <row r="185">
      <c r="A185" s="85"/>
      <c r="B185" s="85"/>
      <c r="C185" s="86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</row>
    <row r="186">
      <c r="A186" s="85"/>
      <c r="B186" s="85"/>
      <c r="C186" s="86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</row>
    <row r="187">
      <c r="A187" s="85"/>
      <c r="B187" s="85"/>
      <c r="C187" s="86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</row>
    <row r="188">
      <c r="A188" s="85"/>
      <c r="B188" s="85"/>
      <c r="C188" s="86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</row>
    <row r="189">
      <c r="A189" s="85"/>
      <c r="B189" s="85"/>
      <c r="C189" s="86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</row>
    <row r="190">
      <c r="A190" s="85"/>
      <c r="B190" s="85"/>
      <c r="C190" s="86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</row>
    <row r="191">
      <c r="A191" s="85"/>
      <c r="B191" s="85"/>
      <c r="C191" s="86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</row>
    <row r="192">
      <c r="A192" s="85"/>
      <c r="B192" s="85"/>
      <c r="C192" s="86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</row>
    <row r="193">
      <c r="A193" s="85"/>
      <c r="B193" s="85"/>
      <c r="C193" s="86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</row>
    <row r="194">
      <c r="A194" s="85"/>
      <c r="B194" s="85"/>
      <c r="C194" s="86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</row>
    <row r="195">
      <c r="A195" s="85"/>
      <c r="B195" s="85"/>
      <c r="C195" s="86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</row>
    <row r="196">
      <c r="A196" s="85"/>
      <c r="B196" s="85"/>
      <c r="C196" s="86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</row>
    <row r="197">
      <c r="A197" s="85"/>
      <c r="B197" s="85"/>
      <c r="C197" s="86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</row>
    <row r="198">
      <c r="A198" s="85"/>
      <c r="B198" s="85"/>
      <c r="C198" s="86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</row>
    <row r="199">
      <c r="A199" s="85"/>
      <c r="B199" s="85"/>
      <c r="C199" s="86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</row>
    <row r="200">
      <c r="A200" s="85"/>
      <c r="B200" s="85"/>
      <c r="C200" s="86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</row>
    <row r="201">
      <c r="A201" s="85"/>
      <c r="B201" s="85"/>
      <c r="C201" s="86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</row>
    <row r="202">
      <c r="A202" s="85"/>
      <c r="B202" s="85"/>
      <c r="C202" s="86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</row>
    <row r="203">
      <c r="A203" s="85"/>
      <c r="B203" s="85"/>
      <c r="C203" s="86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</row>
    <row r="204">
      <c r="A204" s="85"/>
      <c r="B204" s="85"/>
      <c r="C204" s="86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</row>
    <row r="205">
      <c r="A205" s="85"/>
      <c r="B205" s="85"/>
      <c r="C205" s="86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</row>
    <row r="206">
      <c r="A206" s="85"/>
      <c r="B206" s="85"/>
      <c r="C206" s="86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</row>
    <row r="207">
      <c r="A207" s="85"/>
      <c r="B207" s="85"/>
      <c r="C207" s="86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</row>
    <row r="208">
      <c r="A208" s="85"/>
      <c r="B208" s="85"/>
      <c r="C208" s="86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</row>
    <row r="209">
      <c r="A209" s="85"/>
      <c r="B209" s="85"/>
      <c r="C209" s="86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</row>
    <row r="210">
      <c r="A210" s="85"/>
      <c r="B210" s="85"/>
      <c r="C210" s="86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</row>
    <row r="211">
      <c r="A211" s="85"/>
      <c r="B211" s="85"/>
      <c r="C211" s="86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</row>
    <row r="212">
      <c r="A212" s="85"/>
      <c r="B212" s="85"/>
      <c r="C212" s="86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</row>
    <row r="213">
      <c r="A213" s="85"/>
      <c r="B213" s="85"/>
      <c r="C213" s="86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</row>
    <row r="214">
      <c r="A214" s="85"/>
      <c r="B214" s="85"/>
      <c r="C214" s="86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</row>
    <row r="215">
      <c r="A215" s="85"/>
      <c r="B215" s="85"/>
      <c r="C215" s="86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</row>
    <row r="216">
      <c r="A216" s="85"/>
      <c r="B216" s="85"/>
      <c r="C216" s="86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</row>
    <row r="217">
      <c r="A217" s="85"/>
      <c r="B217" s="85"/>
      <c r="C217" s="86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</row>
    <row r="218">
      <c r="A218" s="85"/>
      <c r="B218" s="85"/>
      <c r="C218" s="86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</row>
    <row r="219">
      <c r="A219" s="85"/>
      <c r="B219" s="85"/>
      <c r="C219" s="86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</row>
    <row r="220">
      <c r="A220" s="85"/>
      <c r="B220" s="85"/>
      <c r="C220" s="86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</row>
    <row r="221">
      <c r="A221" s="85"/>
      <c r="B221" s="85"/>
      <c r="C221" s="86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</row>
    <row r="222">
      <c r="A222" s="85"/>
      <c r="B222" s="85"/>
      <c r="C222" s="86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</row>
    <row r="223">
      <c r="A223" s="85"/>
      <c r="B223" s="85"/>
      <c r="C223" s="86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</row>
    <row r="224">
      <c r="A224" s="85"/>
      <c r="B224" s="85"/>
      <c r="C224" s="86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</row>
    <row r="225">
      <c r="A225" s="85"/>
      <c r="B225" s="85"/>
      <c r="C225" s="86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</row>
    <row r="226">
      <c r="A226" s="85"/>
      <c r="B226" s="85"/>
      <c r="C226" s="86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</row>
    <row r="227">
      <c r="A227" s="85"/>
      <c r="B227" s="85"/>
      <c r="C227" s="86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</row>
    <row r="228">
      <c r="A228" s="85"/>
      <c r="B228" s="85"/>
      <c r="C228" s="86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</row>
    <row r="229">
      <c r="A229" s="85"/>
      <c r="B229" s="85"/>
      <c r="C229" s="86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</row>
    <row r="230">
      <c r="A230" s="85"/>
      <c r="B230" s="85"/>
      <c r="C230" s="86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</row>
    <row r="231">
      <c r="A231" s="85"/>
      <c r="B231" s="85"/>
      <c r="C231" s="86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</row>
    <row r="232">
      <c r="A232" s="85"/>
      <c r="B232" s="85"/>
      <c r="C232" s="86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</row>
    <row r="233">
      <c r="A233" s="85"/>
      <c r="B233" s="85"/>
      <c r="C233" s="86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</row>
    <row r="234">
      <c r="A234" s="85"/>
      <c r="B234" s="85"/>
      <c r="C234" s="86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</row>
    <row r="235">
      <c r="A235" s="85"/>
      <c r="B235" s="85"/>
      <c r="C235" s="86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</row>
    <row r="236">
      <c r="A236" s="85"/>
      <c r="B236" s="85"/>
      <c r="C236" s="86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</row>
    <row r="237">
      <c r="A237" s="85"/>
      <c r="B237" s="85"/>
      <c r="C237" s="86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</row>
    <row r="238">
      <c r="A238" s="85"/>
      <c r="B238" s="85"/>
      <c r="C238" s="86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</row>
    <row r="239">
      <c r="A239" s="85"/>
      <c r="B239" s="85"/>
      <c r="C239" s="86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</row>
    <row r="240">
      <c r="A240" s="85"/>
      <c r="B240" s="85"/>
      <c r="C240" s="86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</row>
    <row r="241">
      <c r="A241" s="85"/>
      <c r="B241" s="85"/>
      <c r="C241" s="86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</row>
    <row r="242">
      <c r="A242" s="85"/>
      <c r="B242" s="85"/>
      <c r="C242" s="86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</row>
    <row r="243">
      <c r="A243" s="85"/>
      <c r="B243" s="85"/>
      <c r="C243" s="86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</row>
    <row r="244">
      <c r="A244" s="85"/>
      <c r="B244" s="85"/>
      <c r="C244" s="86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</row>
    <row r="245">
      <c r="A245" s="85"/>
      <c r="B245" s="85"/>
      <c r="C245" s="86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</row>
    <row r="246">
      <c r="A246" s="85"/>
      <c r="B246" s="85"/>
      <c r="C246" s="86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</row>
    <row r="247">
      <c r="A247" s="85"/>
      <c r="B247" s="85"/>
      <c r="C247" s="86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</row>
    <row r="248">
      <c r="A248" s="85"/>
      <c r="B248" s="85"/>
      <c r="C248" s="86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</row>
    <row r="249">
      <c r="A249" s="85"/>
      <c r="B249" s="85"/>
      <c r="C249" s="86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</row>
    <row r="250">
      <c r="A250" s="85"/>
      <c r="B250" s="85"/>
      <c r="C250" s="86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</row>
    <row r="251">
      <c r="A251" s="85"/>
      <c r="B251" s="85"/>
      <c r="C251" s="86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</row>
    <row r="252">
      <c r="A252" s="85"/>
      <c r="B252" s="85"/>
      <c r="C252" s="86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</row>
    <row r="253">
      <c r="A253" s="85"/>
      <c r="B253" s="85"/>
      <c r="C253" s="86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</row>
    <row r="254">
      <c r="A254" s="85"/>
      <c r="B254" s="85"/>
      <c r="C254" s="86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</row>
    <row r="255">
      <c r="A255" s="85"/>
      <c r="B255" s="85"/>
      <c r="C255" s="86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</row>
    <row r="256">
      <c r="A256" s="85"/>
      <c r="B256" s="85"/>
      <c r="C256" s="86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</row>
    <row r="257">
      <c r="A257" s="85"/>
      <c r="B257" s="85"/>
      <c r="C257" s="86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</row>
    <row r="258">
      <c r="A258" s="85"/>
      <c r="B258" s="85"/>
      <c r="C258" s="86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</row>
    <row r="259">
      <c r="A259" s="85"/>
      <c r="B259" s="85"/>
      <c r="C259" s="86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</row>
    <row r="260">
      <c r="A260" s="85"/>
      <c r="B260" s="85"/>
      <c r="C260" s="86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</row>
    <row r="261">
      <c r="A261" s="85"/>
      <c r="B261" s="85"/>
      <c r="C261" s="86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</row>
    <row r="262">
      <c r="A262" s="85"/>
      <c r="B262" s="85"/>
      <c r="C262" s="86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</row>
    <row r="263">
      <c r="A263" s="85"/>
      <c r="B263" s="85"/>
      <c r="C263" s="86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</row>
    <row r="264">
      <c r="A264" s="85"/>
      <c r="B264" s="85"/>
      <c r="C264" s="86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</row>
    <row r="265">
      <c r="A265" s="85"/>
      <c r="B265" s="85"/>
      <c r="C265" s="86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</row>
    <row r="266">
      <c r="A266" s="85"/>
      <c r="B266" s="85"/>
      <c r="C266" s="86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</row>
    <row r="267">
      <c r="A267" s="85"/>
      <c r="B267" s="85"/>
      <c r="C267" s="86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</row>
    <row r="268">
      <c r="A268" s="85"/>
      <c r="B268" s="85"/>
      <c r="C268" s="86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</row>
    <row r="269">
      <c r="A269" s="85"/>
      <c r="B269" s="85"/>
      <c r="C269" s="86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</row>
    <row r="270">
      <c r="A270" s="85"/>
      <c r="B270" s="85"/>
      <c r="C270" s="86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</row>
    <row r="271">
      <c r="A271" s="85"/>
      <c r="B271" s="85"/>
      <c r="C271" s="86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</row>
    <row r="272">
      <c r="A272" s="85"/>
      <c r="B272" s="85"/>
      <c r="C272" s="86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</row>
    <row r="273">
      <c r="A273" s="85"/>
      <c r="B273" s="85"/>
      <c r="C273" s="86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</row>
    <row r="274">
      <c r="A274" s="85"/>
      <c r="B274" s="85"/>
      <c r="C274" s="86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</row>
    <row r="275">
      <c r="A275" s="85"/>
      <c r="B275" s="85"/>
      <c r="C275" s="86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</row>
    <row r="276">
      <c r="A276" s="85"/>
      <c r="B276" s="85"/>
      <c r="C276" s="86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</row>
    <row r="277">
      <c r="A277" s="85"/>
      <c r="B277" s="85"/>
      <c r="C277" s="86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</row>
    <row r="278">
      <c r="A278" s="85"/>
      <c r="B278" s="85"/>
      <c r="C278" s="86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</row>
    <row r="279">
      <c r="A279" s="85"/>
      <c r="B279" s="85"/>
      <c r="C279" s="86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</row>
    <row r="280">
      <c r="A280" s="85"/>
      <c r="B280" s="85"/>
      <c r="C280" s="86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</row>
    <row r="281">
      <c r="A281" s="85"/>
      <c r="B281" s="85"/>
      <c r="C281" s="86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</row>
    <row r="282">
      <c r="A282" s="85"/>
      <c r="B282" s="85"/>
      <c r="C282" s="86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</row>
    <row r="283">
      <c r="A283" s="85"/>
      <c r="B283" s="85"/>
      <c r="C283" s="86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</row>
    <row r="284">
      <c r="A284" s="85"/>
      <c r="B284" s="85"/>
      <c r="C284" s="86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</row>
    <row r="285">
      <c r="A285" s="85"/>
      <c r="B285" s="85"/>
      <c r="C285" s="86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</row>
    <row r="286">
      <c r="A286" s="85"/>
      <c r="B286" s="85"/>
      <c r="C286" s="86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</row>
    <row r="287">
      <c r="A287" s="85"/>
      <c r="B287" s="85"/>
      <c r="C287" s="86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</row>
    <row r="288">
      <c r="A288" s="85"/>
      <c r="B288" s="85"/>
      <c r="C288" s="86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</row>
    <row r="289">
      <c r="A289" s="85"/>
      <c r="B289" s="85"/>
      <c r="C289" s="86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</row>
    <row r="290">
      <c r="A290" s="85"/>
      <c r="B290" s="85"/>
      <c r="C290" s="86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</row>
    <row r="291">
      <c r="A291" s="85"/>
      <c r="B291" s="85"/>
      <c r="C291" s="86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</row>
    <row r="292">
      <c r="A292" s="85"/>
      <c r="B292" s="85"/>
      <c r="C292" s="86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</row>
    <row r="293">
      <c r="A293" s="85"/>
      <c r="B293" s="85"/>
      <c r="C293" s="86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</row>
    <row r="294">
      <c r="A294" s="85"/>
      <c r="B294" s="85"/>
      <c r="C294" s="86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</row>
    <row r="295">
      <c r="A295" s="85"/>
      <c r="B295" s="85"/>
      <c r="C295" s="86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</row>
    <row r="296">
      <c r="A296" s="85"/>
      <c r="B296" s="85"/>
      <c r="C296" s="86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</row>
    <row r="297">
      <c r="A297" s="85"/>
      <c r="B297" s="85"/>
      <c r="C297" s="86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</row>
    <row r="298">
      <c r="A298" s="85"/>
      <c r="B298" s="85"/>
      <c r="C298" s="86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</row>
    <row r="299">
      <c r="A299" s="85"/>
      <c r="B299" s="85"/>
      <c r="C299" s="86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</row>
    <row r="300">
      <c r="A300" s="85"/>
      <c r="B300" s="85"/>
      <c r="C300" s="86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</row>
    <row r="301">
      <c r="A301" s="85"/>
      <c r="B301" s="85"/>
      <c r="C301" s="86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</row>
    <row r="302">
      <c r="A302" s="85"/>
      <c r="B302" s="85"/>
      <c r="C302" s="86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</row>
    <row r="303">
      <c r="A303" s="85"/>
      <c r="B303" s="85"/>
      <c r="C303" s="86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</row>
    <row r="304">
      <c r="A304" s="85"/>
      <c r="B304" s="85"/>
      <c r="C304" s="86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</row>
    <row r="305">
      <c r="A305" s="85"/>
      <c r="B305" s="85"/>
      <c r="C305" s="86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</row>
    <row r="306">
      <c r="A306" s="85"/>
      <c r="B306" s="85"/>
      <c r="C306" s="86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</row>
    <row r="307">
      <c r="A307" s="85"/>
      <c r="B307" s="85"/>
      <c r="C307" s="86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</row>
    <row r="308">
      <c r="A308" s="85"/>
      <c r="B308" s="85"/>
      <c r="C308" s="86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</row>
    <row r="309">
      <c r="A309" s="85"/>
      <c r="B309" s="85"/>
      <c r="C309" s="86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</row>
    <row r="310">
      <c r="A310" s="85"/>
      <c r="B310" s="85"/>
      <c r="C310" s="86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</row>
    <row r="311">
      <c r="A311" s="85"/>
      <c r="B311" s="85"/>
      <c r="C311" s="86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</row>
    <row r="312">
      <c r="A312" s="85"/>
      <c r="B312" s="85"/>
      <c r="C312" s="86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</row>
    <row r="313">
      <c r="A313" s="85"/>
      <c r="B313" s="85"/>
      <c r="C313" s="86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</row>
    <row r="314">
      <c r="A314" s="85"/>
      <c r="B314" s="85"/>
      <c r="C314" s="86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</row>
    <row r="315">
      <c r="A315" s="85"/>
      <c r="B315" s="85"/>
      <c r="C315" s="86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</row>
    <row r="316">
      <c r="A316" s="85"/>
      <c r="B316" s="85"/>
      <c r="C316" s="86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</row>
    <row r="317">
      <c r="A317" s="85"/>
      <c r="B317" s="85"/>
      <c r="C317" s="86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</row>
    <row r="318">
      <c r="A318" s="85"/>
      <c r="B318" s="85"/>
      <c r="C318" s="86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</row>
    <row r="319">
      <c r="A319" s="85"/>
      <c r="B319" s="85"/>
      <c r="C319" s="86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</row>
    <row r="320">
      <c r="A320" s="85"/>
      <c r="B320" s="85"/>
      <c r="C320" s="86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</row>
    <row r="321">
      <c r="A321" s="85"/>
      <c r="B321" s="85"/>
      <c r="C321" s="86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</row>
    <row r="322">
      <c r="A322" s="85"/>
      <c r="B322" s="85"/>
      <c r="C322" s="86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</row>
    <row r="323">
      <c r="A323" s="85"/>
      <c r="B323" s="85"/>
      <c r="C323" s="86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</row>
    <row r="324">
      <c r="A324" s="85"/>
      <c r="B324" s="85"/>
      <c r="C324" s="86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</row>
    <row r="325">
      <c r="A325" s="85"/>
      <c r="B325" s="85"/>
      <c r="C325" s="86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</row>
    <row r="326">
      <c r="A326" s="85"/>
      <c r="B326" s="85"/>
      <c r="C326" s="86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</row>
    <row r="327">
      <c r="A327" s="85"/>
      <c r="B327" s="85"/>
      <c r="C327" s="86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</row>
    <row r="328">
      <c r="A328" s="85"/>
      <c r="B328" s="85"/>
      <c r="C328" s="86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</row>
    <row r="329">
      <c r="A329" s="85"/>
      <c r="B329" s="85"/>
      <c r="C329" s="86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</row>
    <row r="330">
      <c r="A330" s="85"/>
      <c r="B330" s="85"/>
      <c r="C330" s="86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</row>
    <row r="331">
      <c r="A331" s="85"/>
      <c r="B331" s="85"/>
      <c r="C331" s="86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</row>
    <row r="332">
      <c r="A332" s="85"/>
      <c r="B332" s="85"/>
      <c r="C332" s="86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</row>
    <row r="333">
      <c r="A333" s="85"/>
      <c r="B333" s="85"/>
      <c r="C333" s="86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</row>
    <row r="334">
      <c r="A334" s="85"/>
      <c r="B334" s="85"/>
      <c r="C334" s="86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</row>
    <row r="335">
      <c r="A335" s="85"/>
      <c r="B335" s="85"/>
      <c r="C335" s="86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</row>
    <row r="336">
      <c r="A336" s="85"/>
      <c r="B336" s="85"/>
      <c r="C336" s="86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</row>
    <row r="337">
      <c r="A337" s="85"/>
      <c r="B337" s="85"/>
      <c r="C337" s="86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</row>
    <row r="338">
      <c r="A338" s="85"/>
      <c r="B338" s="85"/>
      <c r="C338" s="86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</row>
    <row r="339">
      <c r="A339" s="85"/>
      <c r="B339" s="85"/>
      <c r="C339" s="86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</row>
    <row r="340">
      <c r="A340" s="85"/>
      <c r="B340" s="85"/>
      <c r="C340" s="86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</row>
    <row r="341">
      <c r="A341" s="85"/>
      <c r="B341" s="85"/>
      <c r="C341" s="86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</row>
    <row r="342">
      <c r="A342" s="85"/>
      <c r="B342" s="85"/>
      <c r="C342" s="86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</row>
    <row r="343">
      <c r="A343" s="85"/>
      <c r="B343" s="85"/>
      <c r="C343" s="86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</row>
    <row r="344">
      <c r="A344" s="85"/>
      <c r="B344" s="85"/>
      <c r="C344" s="86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</row>
    <row r="345">
      <c r="A345" s="85"/>
      <c r="B345" s="85"/>
      <c r="C345" s="86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</row>
    <row r="346">
      <c r="A346" s="85"/>
      <c r="B346" s="85"/>
      <c r="C346" s="86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</row>
    <row r="347">
      <c r="A347" s="85"/>
      <c r="B347" s="85"/>
      <c r="C347" s="86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</row>
    <row r="348">
      <c r="A348" s="85"/>
      <c r="B348" s="85"/>
      <c r="C348" s="86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</row>
    <row r="349">
      <c r="A349" s="85"/>
      <c r="B349" s="85"/>
      <c r="C349" s="86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</row>
    <row r="350">
      <c r="A350" s="85"/>
      <c r="B350" s="85"/>
      <c r="C350" s="86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</row>
    <row r="351">
      <c r="A351" s="85"/>
      <c r="B351" s="85"/>
      <c r="C351" s="86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</row>
    <row r="352">
      <c r="A352" s="85"/>
      <c r="B352" s="85"/>
      <c r="C352" s="86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</row>
    <row r="353">
      <c r="A353" s="85"/>
      <c r="B353" s="85"/>
      <c r="C353" s="86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</row>
    <row r="354">
      <c r="A354" s="85"/>
      <c r="B354" s="85"/>
      <c r="C354" s="86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</row>
    <row r="355">
      <c r="A355" s="85"/>
      <c r="B355" s="85"/>
      <c r="C355" s="86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</row>
    <row r="356">
      <c r="A356" s="85"/>
      <c r="B356" s="85"/>
      <c r="C356" s="86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</row>
    <row r="357">
      <c r="A357" s="85"/>
      <c r="B357" s="85"/>
      <c r="C357" s="86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</row>
    <row r="358">
      <c r="A358" s="85"/>
      <c r="B358" s="85"/>
      <c r="C358" s="86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</row>
    <row r="359">
      <c r="A359" s="85"/>
      <c r="B359" s="85"/>
      <c r="C359" s="86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</row>
    <row r="360">
      <c r="A360" s="85"/>
      <c r="B360" s="85"/>
      <c r="C360" s="86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</row>
    <row r="361">
      <c r="A361" s="85"/>
      <c r="B361" s="85"/>
      <c r="C361" s="86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</row>
    <row r="362">
      <c r="A362" s="85"/>
      <c r="B362" s="85"/>
      <c r="C362" s="86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</row>
    <row r="363">
      <c r="A363" s="85"/>
      <c r="B363" s="85"/>
      <c r="C363" s="86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</row>
    <row r="364">
      <c r="A364" s="85"/>
      <c r="B364" s="85"/>
      <c r="C364" s="86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</row>
    <row r="365">
      <c r="A365" s="85"/>
      <c r="B365" s="85"/>
      <c r="C365" s="86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</row>
    <row r="366">
      <c r="A366" s="85"/>
      <c r="B366" s="85"/>
      <c r="C366" s="86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</row>
    <row r="367">
      <c r="A367" s="85"/>
      <c r="B367" s="85"/>
      <c r="C367" s="86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</row>
    <row r="368">
      <c r="A368" s="85"/>
      <c r="B368" s="85"/>
      <c r="C368" s="86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</row>
    <row r="369">
      <c r="A369" s="85"/>
      <c r="B369" s="85"/>
      <c r="C369" s="86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</row>
    <row r="370">
      <c r="A370" s="85"/>
      <c r="B370" s="85"/>
      <c r="C370" s="86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</row>
    <row r="371">
      <c r="A371" s="85"/>
      <c r="B371" s="85"/>
      <c r="C371" s="86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</row>
    <row r="372">
      <c r="A372" s="85"/>
      <c r="B372" s="85"/>
      <c r="C372" s="86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</row>
    <row r="373">
      <c r="A373" s="85"/>
      <c r="B373" s="85"/>
      <c r="C373" s="86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</row>
    <row r="374">
      <c r="A374" s="85"/>
      <c r="B374" s="85"/>
      <c r="C374" s="86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</row>
    <row r="375">
      <c r="A375" s="85"/>
      <c r="B375" s="85"/>
      <c r="C375" s="86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</row>
    <row r="376">
      <c r="A376" s="85"/>
      <c r="B376" s="85"/>
      <c r="C376" s="86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</row>
    <row r="377">
      <c r="A377" s="85"/>
      <c r="B377" s="85"/>
      <c r="C377" s="86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</row>
    <row r="378">
      <c r="A378" s="85"/>
      <c r="B378" s="85"/>
      <c r="C378" s="86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</row>
    <row r="379">
      <c r="A379" s="85"/>
      <c r="B379" s="85"/>
      <c r="C379" s="86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</row>
    <row r="380">
      <c r="A380" s="85"/>
      <c r="B380" s="85"/>
      <c r="C380" s="86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</row>
    <row r="381">
      <c r="A381" s="85"/>
      <c r="B381" s="85"/>
      <c r="C381" s="86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</row>
    <row r="382">
      <c r="A382" s="85"/>
      <c r="B382" s="85"/>
      <c r="C382" s="86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</row>
    <row r="383">
      <c r="A383" s="85"/>
      <c r="B383" s="85"/>
      <c r="C383" s="86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</row>
    <row r="384">
      <c r="A384" s="85"/>
      <c r="B384" s="85"/>
      <c r="C384" s="86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</row>
    <row r="385">
      <c r="A385" s="85"/>
      <c r="B385" s="85"/>
      <c r="C385" s="86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</row>
    <row r="386">
      <c r="A386" s="85"/>
      <c r="B386" s="85"/>
      <c r="C386" s="86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</row>
    <row r="387">
      <c r="A387" s="85"/>
      <c r="B387" s="85"/>
      <c r="C387" s="86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</row>
    <row r="388">
      <c r="A388" s="85"/>
      <c r="B388" s="85"/>
      <c r="C388" s="86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</row>
    <row r="389">
      <c r="A389" s="85"/>
      <c r="B389" s="85"/>
      <c r="C389" s="86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</row>
    <row r="390">
      <c r="A390" s="85"/>
      <c r="B390" s="85"/>
      <c r="C390" s="86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</row>
    <row r="391">
      <c r="A391" s="85"/>
      <c r="B391" s="85"/>
      <c r="C391" s="86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</row>
    <row r="392">
      <c r="A392" s="85"/>
      <c r="B392" s="85"/>
      <c r="C392" s="86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</row>
    <row r="393">
      <c r="A393" s="85"/>
      <c r="B393" s="85"/>
      <c r="C393" s="86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</row>
    <row r="394">
      <c r="A394" s="85"/>
      <c r="B394" s="85"/>
      <c r="C394" s="86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</row>
    <row r="395">
      <c r="A395" s="85"/>
      <c r="B395" s="85"/>
      <c r="C395" s="86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</row>
    <row r="396">
      <c r="A396" s="85"/>
      <c r="B396" s="85"/>
      <c r="C396" s="86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</row>
    <row r="397">
      <c r="A397" s="85"/>
      <c r="B397" s="85"/>
      <c r="C397" s="86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</row>
    <row r="398">
      <c r="A398" s="85"/>
      <c r="B398" s="85"/>
      <c r="C398" s="86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</row>
    <row r="399">
      <c r="A399" s="85"/>
      <c r="B399" s="85"/>
      <c r="C399" s="86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</row>
    <row r="400">
      <c r="A400" s="85"/>
      <c r="B400" s="85"/>
      <c r="C400" s="86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</row>
    <row r="401">
      <c r="A401" s="85"/>
      <c r="B401" s="85"/>
      <c r="C401" s="86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</row>
    <row r="402">
      <c r="A402" s="85"/>
      <c r="B402" s="85"/>
      <c r="C402" s="86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</row>
    <row r="403">
      <c r="A403" s="85"/>
      <c r="B403" s="85"/>
      <c r="C403" s="86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</row>
    <row r="404">
      <c r="A404" s="85"/>
      <c r="B404" s="85"/>
      <c r="C404" s="86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</row>
    <row r="405">
      <c r="A405" s="85"/>
      <c r="B405" s="85"/>
      <c r="C405" s="86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</row>
    <row r="406">
      <c r="A406" s="85"/>
      <c r="B406" s="85"/>
      <c r="C406" s="86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</row>
    <row r="407">
      <c r="A407" s="85"/>
      <c r="B407" s="85"/>
      <c r="C407" s="86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</row>
    <row r="408">
      <c r="A408" s="85"/>
      <c r="B408" s="85"/>
      <c r="C408" s="86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</row>
    <row r="409">
      <c r="A409" s="85"/>
      <c r="B409" s="85"/>
      <c r="C409" s="86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</row>
    <row r="410">
      <c r="A410" s="85"/>
      <c r="B410" s="85"/>
      <c r="C410" s="86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</row>
    <row r="411">
      <c r="A411" s="85"/>
      <c r="B411" s="85"/>
      <c r="C411" s="86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</row>
    <row r="412">
      <c r="A412" s="85"/>
      <c r="B412" s="85"/>
      <c r="C412" s="86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</row>
    <row r="413">
      <c r="A413" s="85"/>
      <c r="B413" s="85"/>
      <c r="C413" s="86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</row>
    <row r="414">
      <c r="A414" s="85"/>
      <c r="B414" s="85"/>
      <c r="C414" s="86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</row>
    <row r="415">
      <c r="A415" s="85"/>
      <c r="B415" s="85"/>
      <c r="C415" s="86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</row>
    <row r="416">
      <c r="A416" s="85"/>
      <c r="B416" s="85"/>
      <c r="C416" s="86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</row>
    <row r="417">
      <c r="A417" s="85"/>
      <c r="B417" s="85"/>
      <c r="C417" s="86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</row>
    <row r="418">
      <c r="A418" s="85"/>
      <c r="B418" s="85"/>
      <c r="C418" s="86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</row>
    <row r="419">
      <c r="A419" s="85"/>
      <c r="B419" s="85"/>
      <c r="C419" s="86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</row>
    <row r="420">
      <c r="A420" s="85"/>
      <c r="B420" s="85"/>
      <c r="C420" s="86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</row>
    <row r="421">
      <c r="A421" s="85"/>
      <c r="B421" s="85"/>
      <c r="C421" s="86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</row>
    <row r="422">
      <c r="A422" s="85"/>
      <c r="B422" s="85"/>
      <c r="C422" s="86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</row>
    <row r="423">
      <c r="A423" s="85"/>
      <c r="B423" s="85"/>
      <c r="C423" s="86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</row>
    <row r="424">
      <c r="A424" s="85"/>
      <c r="B424" s="85"/>
      <c r="C424" s="86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</row>
    <row r="425">
      <c r="A425" s="85"/>
      <c r="B425" s="85"/>
      <c r="C425" s="86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</row>
    <row r="426">
      <c r="A426" s="85"/>
      <c r="B426" s="85"/>
      <c r="C426" s="86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</row>
    <row r="427">
      <c r="A427" s="85"/>
      <c r="B427" s="85"/>
      <c r="C427" s="86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</row>
    <row r="428">
      <c r="A428" s="85"/>
      <c r="B428" s="85"/>
      <c r="C428" s="86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</row>
    <row r="429">
      <c r="A429" s="85"/>
      <c r="B429" s="85"/>
      <c r="C429" s="86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</row>
    <row r="430">
      <c r="A430" s="85"/>
      <c r="B430" s="85"/>
      <c r="C430" s="86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</row>
    <row r="431">
      <c r="A431" s="85"/>
      <c r="B431" s="85"/>
      <c r="C431" s="86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</row>
    <row r="432">
      <c r="A432" s="85"/>
      <c r="B432" s="85"/>
      <c r="C432" s="86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</row>
    <row r="433">
      <c r="A433" s="85"/>
      <c r="B433" s="85"/>
      <c r="C433" s="86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</row>
    <row r="434">
      <c r="A434" s="85"/>
      <c r="B434" s="85"/>
      <c r="C434" s="86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</row>
    <row r="435">
      <c r="A435" s="85"/>
      <c r="B435" s="85"/>
      <c r="C435" s="86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</row>
    <row r="436">
      <c r="A436" s="85"/>
      <c r="B436" s="85"/>
      <c r="C436" s="86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</row>
    <row r="437">
      <c r="A437" s="85"/>
      <c r="B437" s="85"/>
      <c r="C437" s="86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</row>
    <row r="438">
      <c r="A438" s="85"/>
      <c r="B438" s="85"/>
      <c r="C438" s="86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</row>
    <row r="439">
      <c r="A439" s="85"/>
      <c r="B439" s="85"/>
      <c r="C439" s="86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</row>
    <row r="440">
      <c r="A440" s="85"/>
      <c r="B440" s="85"/>
      <c r="C440" s="86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</row>
    <row r="441">
      <c r="A441" s="85"/>
      <c r="B441" s="85"/>
      <c r="C441" s="86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</row>
    <row r="442">
      <c r="A442" s="85"/>
      <c r="B442" s="85"/>
      <c r="C442" s="86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</row>
    <row r="443">
      <c r="A443" s="85"/>
      <c r="B443" s="85"/>
      <c r="C443" s="86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</row>
    <row r="444">
      <c r="A444" s="85"/>
      <c r="B444" s="85"/>
      <c r="C444" s="86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</row>
    <row r="445">
      <c r="A445" s="85"/>
      <c r="B445" s="85"/>
      <c r="C445" s="86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</row>
    <row r="446">
      <c r="A446" s="85"/>
      <c r="B446" s="85"/>
      <c r="C446" s="86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</row>
    <row r="447">
      <c r="A447" s="85"/>
      <c r="B447" s="85"/>
      <c r="C447" s="86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</row>
    <row r="448">
      <c r="A448" s="85"/>
      <c r="B448" s="85"/>
      <c r="C448" s="86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</row>
    <row r="449">
      <c r="A449" s="85"/>
      <c r="B449" s="85"/>
      <c r="C449" s="86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</row>
    <row r="450">
      <c r="A450" s="85"/>
      <c r="B450" s="85"/>
      <c r="C450" s="86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</row>
    <row r="451">
      <c r="A451" s="85"/>
      <c r="B451" s="85"/>
      <c r="C451" s="86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</row>
    <row r="452">
      <c r="A452" s="85"/>
      <c r="B452" s="85"/>
      <c r="C452" s="86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</row>
    <row r="453">
      <c r="A453" s="85"/>
      <c r="B453" s="85"/>
      <c r="C453" s="86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</row>
    <row r="454">
      <c r="A454" s="85"/>
      <c r="B454" s="85"/>
      <c r="C454" s="86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</row>
    <row r="455">
      <c r="A455" s="85"/>
      <c r="B455" s="85"/>
      <c r="C455" s="86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</row>
    <row r="456">
      <c r="A456" s="85"/>
      <c r="B456" s="85"/>
      <c r="C456" s="86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</row>
    <row r="457">
      <c r="A457" s="85"/>
      <c r="B457" s="85"/>
      <c r="C457" s="86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</row>
    <row r="458">
      <c r="A458" s="85"/>
      <c r="B458" s="85"/>
      <c r="C458" s="86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</row>
    <row r="459">
      <c r="A459" s="85"/>
      <c r="B459" s="85"/>
      <c r="C459" s="86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</row>
    <row r="460">
      <c r="A460" s="85"/>
      <c r="B460" s="85"/>
      <c r="C460" s="86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</row>
    <row r="461">
      <c r="A461" s="85"/>
      <c r="B461" s="85"/>
      <c r="C461" s="86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</row>
    <row r="462">
      <c r="A462" s="85"/>
      <c r="B462" s="85"/>
      <c r="C462" s="86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</row>
    <row r="463">
      <c r="A463" s="85"/>
      <c r="B463" s="85"/>
      <c r="C463" s="86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</row>
    <row r="464">
      <c r="A464" s="85"/>
      <c r="B464" s="85"/>
      <c r="C464" s="86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</row>
    <row r="465">
      <c r="A465" s="85"/>
      <c r="B465" s="85"/>
      <c r="C465" s="86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</row>
    <row r="466">
      <c r="A466" s="85"/>
      <c r="B466" s="85"/>
      <c r="C466" s="86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</row>
    <row r="467">
      <c r="A467" s="85"/>
      <c r="B467" s="85"/>
      <c r="C467" s="86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</row>
    <row r="468">
      <c r="A468" s="85"/>
      <c r="B468" s="85"/>
      <c r="C468" s="86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</row>
    <row r="469">
      <c r="A469" s="85"/>
      <c r="B469" s="85"/>
      <c r="C469" s="86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</row>
    <row r="470">
      <c r="A470" s="85"/>
      <c r="B470" s="85"/>
      <c r="C470" s="86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</row>
    <row r="471">
      <c r="A471" s="85"/>
      <c r="B471" s="85"/>
      <c r="C471" s="86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</row>
    <row r="472">
      <c r="A472" s="85"/>
      <c r="B472" s="85"/>
      <c r="C472" s="86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</row>
    <row r="473">
      <c r="A473" s="85"/>
      <c r="B473" s="85"/>
      <c r="C473" s="86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</row>
    <row r="474">
      <c r="A474" s="85"/>
      <c r="B474" s="85"/>
      <c r="C474" s="86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</row>
    <row r="475">
      <c r="A475" s="85"/>
      <c r="B475" s="85"/>
      <c r="C475" s="86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</row>
    <row r="476">
      <c r="A476" s="85"/>
      <c r="B476" s="85"/>
      <c r="C476" s="86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</row>
    <row r="477">
      <c r="A477" s="85"/>
      <c r="B477" s="85"/>
      <c r="C477" s="86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</row>
    <row r="478">
      <c r="A478" s="85"/>
      <c r="B478" s="85"/>
      <c r="C478" s="86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</row>
    <row r="479">
      <c r="A479" s="85"/>
      <c r="B479" s="85"/>
      <c r="C479" s="86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</row>
    <row r="480">
      <c r="A480" s="85"/>
      <c r="B480" s="85"/>
      <c r="C480" s="86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</row>
    <row r="481">
      <c r="A481" s="85"/>
      <c r="B481" s="85"/>
      <c r="C481" s="86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</row>
    <row r="482">
      <c r="A482" s="85"/>
      <c r="B482" s="85"/>
      <c r="C482" s="86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</row>
    <row r="483">
      <c r="A483" s="85"/>
      <c r="B483" s="85"/>
      <c r="C483" s="86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</row>
    <row r="484">
      <c r="A484" s="85"/>
      <c r="B484" s="85"/>
      <c r="C484" s="86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</row>
    <row r="485">
      <c r="A485" s="85"/>
      <c r="B485" s="85"/>
      <c r="C485" s="86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</row>
    <row r="486">
      <c r="A486" s="85"/>
      <c r="B486" s="85"/>
      <c r="C486" s="86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</row>
    <row r="487">
      <c r="A487" s="85"/>
      <c r="B487" s="85"/>
      <c r="C487" s="86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</row>
    <row r="488">
      <c r="A488" s="85"/>
      <c r="B488" s="85"/>
      <c r="C488" s="86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</row>
    <row r="489">
      <c r="A489" s="85"/>
      <c r="B489" s="85"/>
      <c r="C489" s="86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</row>
    <row r="490">
      <c r="A490" s="85"/>
      <c r="B490" s="85"/>
      <c r="C490" s="86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</row>
    <row r="491">
      <c r="A491" s="85"/>
      <c r="B491" s="85"/>
      <c r="C491" s="86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</row>
    <row r="492">
      <c r="A492" s="85"/>
      <c r="B492" s="85"/>
      <c r="C492" s="86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</row>
    <row r="493">
      <c r="A493" s="85"/>
      <c r="B493" s="85"/>
      <c r="C493" s="86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</row>
    <row r="494">
      <c r="A494" s="85"/>
      <c r="B494" s="85"/>
      <c r="C494" s="86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</row>
    <row r="495">
      <c r="A495" s="85"/>
      <c r="B495" s="85"/>
      <c r="C495" s="86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</row>
    <row r="496">
      <c r="A496" s="85"/>
      <c r="B496" s="85"/>
      <c r="C496" s="86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</row>
    <row r="497">
      <c r="A497" s="85"/>
      <c r="B497" s="85"/>
      <c r="C497" s="86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</row>
    <row r="498">
      <c r="A498" s="85"/>
      <c r="B498" s="85"/>
      <c r="C498" s="86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</row>
    <row r="499">
      <c r="A499" s="85"/>
      <c r="B499" s="85"/>
      <c r="C499" s="86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</row>
    <row r="500">
      <c r="A500" s="85"/>
      <c r="B500" s="85"/>
      <c r="C500" s="86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</row>
    <row r="501">
      <c r="A501" s="85"/>
      <c r="B501" s="85"/>
      <c r="C501" s="86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</row>
    <row r="502">
      <c r="A502" s="85"/>
      <c r="B502" s="85"/>
      <c r="C502" s="86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</row>
    <row r="503">
      <c r="A503" s="85"/>
      <c r="B503" s="85"/>
      <c r="C503" s="86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</row>
    <row r="504">
      <c r="A504" s="85"/>
      <c r="B504" s="85"/>
      <c r="C504" s="86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</row>
    <row r="505">
      <c r="A505" s="85"/>
      <c r="B505" s="85"/>
      <c r="C505" s="86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</row>
    <row r="506">
      <c r="A506" s="85"/>
      <c r="B506" s="85"/>
      <c r="C506" s="86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</row>
    <row r="507">
      <c r="A507" s="85"/>
      <c r="B507" s="85"/>
      <c r="C507" s="86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</row>
    <row r="508">
      <c r="A508" s="85"/>
      <c r="B508" s="85"/>
      <c r="C508" s="86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</row>
    <row r="509">
      <c r="A509" s="85"/>
      <c r="B509" s="85"/>
      <c r="C509" s="86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</row>
    <row r="510">
      <c r="A510" s="85"/>
      <c r="B510" s="85"/>
      <c r="C510" s="86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</row>
    <row r="511">
      <c r="A511" s="85"/>
      <c r="B511" s="85"/>
      <c r="C511" s="86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</row>
    <row r="512">
      <c r="A512" s="85"/>
      <c r="B512" s="85"/>
      <c r="C512" s="86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</row>
    <row r="513">
      <c r="A513" s="85"/>
      <c r="B513" s="85"/>
      <c r="C513" s="86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</row>
    <row r="514">
      <c r="A514" s="85"/>
      <c r="B514" s="85"/>
      <c r="C514" s="86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</row>
    <row r="515">
      <c r="A515" s="85"/>
      <c r="B515" s="85"/>
      <c r="C515" s="86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</row>
    <row r="516">
      <c r="A516" s="85"/>
      <c r="B516" s="85"/>
      <c r="C516" s="86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</row>
    <row r="517">
      <c r="A517" s="85"/>
      <c r="B517" s="85"/>
      <c r="C517" s="86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</row>
    <row r="518">
      <c r="A518" s="85"/>
      <c r="B518" s="85"/>
      <c r="C518" s="86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</row>
    <row r="519">
      <c r="A519" s="85"/>
      <c r="B519" s="85"/>
      <c r="C519" s="86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</row>
    <row r="520">
      <c r="A520" s="85"/>
      <c r="B520" s="85"/>
      <c r="C520" s="86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</row>
    <row r="521">
      <c r="A521" s="85"/>
      <c r="B521" s="85"/>
      <c r="C521" s="86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</row>
    <row r="522">
      <c r="A522" s="85"/>
      <c r="B522" s="85"/>
      <c r="C522" s="86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</row>
    <row r="523">
      <c r="A523" s="85"/>
      <c r="B523" s="85"/>
      <c r="C523" s="86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</row>
    <row r="524">
      <c r="A524" s="85"/>
      <c r="B524" s="85"/>
      <c r="C524" s="86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</row>
    <row r="525">
      <c r="A525" s="85"/>
      <c r="B525" s="85"/>
      <c r="C525" s="86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</row>
    <row r="526">
      <c r="A526" s="85"/>
      <c r="B526" s="85"/>
      <c r="C526" s="86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</row>
    <row r="527">
      <c r="A527" s="85"/>
      <c r="B527" s="85"/>
      <c r="C527" s="86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</row>
    <row r="528">
      <c r="A528" s="85"/>
      <c r="B528" s="85"/>
      <c r="C528" s="86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</row>
    <row r="529">
      <c r="A529" s="85"/>
      <c r="B529" s="85"/>
      <c r="C529" s="86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</row>
    <row r="530">
      <c r="A530" s="85"/>
      <c r="B530" s="85"/>
      <c r="C530" s="86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</row>
    <row r="531">
      <c r="A531" s="85"/>
      <c r="B531" s="85"/>
      <c r="C531" s="86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</row>
    <row r="532">
      <c r="A532" s="85"/>
      <c r="B532" s="85"/>
      <c r="C532" s="86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</row>
    <row r="533">
      <c r="A533" s="85"/>
      <c r="B533" s="85"/>
      <c r="C533" s="86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</row>
    <row r="534">
      <c r="A534" s="85"/>
      <c r="B534" s="85"/>
      <c r="C534" s="86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</row>
    <row r="535">
      <c r="A535" s="85"/>
      <c r="B535" s="85"/>
      <c r="C535" s="86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</row>
    <row r="536">
      <c r="A536" s="85"/>
      <c r="B536" s="85"/>
      <c r="C536" s="86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</row>
    <row r="537">
      <c r="A537" s="85"/>
      <c r="B537" s="85"/>
      <c r="C537" s="86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</row>
    <row r="538">
      <c r="A538" s="85"/>
      <c r="B538" s="85"/>
      <c r="C538" s="86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</row>
    <row r="539">
      <c r="A539" s="85"/>
      <c r="B539" s="85"/>
      <c r="C539" s="86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</row>
    <row r="540">
      <c r="A540" s="85"/>
      <c r="B540" s="85"/>
      <c r="C540" s="86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</row>
    <row r="541">
      <c r="A541" s="85"/>
      <c r="B541" s="85"/>
      <c r="C541" s="86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</row>
    <row r="542">
      <c r="A542" s="85"/>
      <c r="B542" s="85"/>
      <c r="C542" s="86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</row>
    <row r="543">
      <c r="A543" s="85"/>
      <c r="B543" s="85"/>
      <c r="C543" s="86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</row>
    <row r="544">
      <c r="A544" s="85"/>
      <c r="B544" s="85"/>
      <c r="C544" s="86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</row>
    <row r="545">
      <c r="A545" s="85"/>
      <c r="B545" s="85"/>
      <c r="C545" s="86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</row>
    <row r="546">
      <c r="A546" s="85"/>
      <c r="B546" s="85"/>
      <c r="C546" s="86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</row>
    <row r="547">
      <c r="A547" s="85"/>
      <c r="B547" s="85"/>
      <c r="C547" s="86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</row>
    <row r="548">
      <c r="A548" s="85"/>
      <c r="B548" s="85"/>
      <c r="C548" s="86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</row>
    <row r="549">
      <c r="A549" s="85"/>
      <c r="B549" s="85"/>
      <c r="C549" s="86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</row>
    <row r="550">
      <c r="A550" s="85"/>
      <c r="B550" s="85"/>
      <c r="C550" s="86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</row>
    <row r="551">
      <c r="A551" s="85"/>
      <c r="B551" s="85"/>
      <c r="C551" s="86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</row>
    <row r="552">
      <c r="A552" s="85"/>
      <c r="B552" s="85"/>
      <c r="C552" s="86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</row>
    <row r="553">
      <c r="A553" s="85"/>
      <c r="B553" s="85"/>
      <c r="C553" s="86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</row>
    <row r="554">
      <c r="A554" s="85"/>
      <c r="B554" s="85"/>
      <c r="C554" s="86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</row>
    <row r="555">
      <c r="A555" s="85"/>
      <c r="B555" s="85"/>
      <c r="C555" s="86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</row>
    <row r="556">
      <c r="A556" s="85"/>
      <c r="B556" s="85"/>
      <c r="C556" s="86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</row>
    <row r="557">
      <c r="A557" s="85"/>
      <c r="B557" s="85"/>
      <c r="C557" s="86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</row>
    <row r="558">
      <c r="A558" s="85"/>
      <c r="B558" s="85"/>
      <c r="C558" s="86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</row>
    <row r="559">
      <c r="A559" s="85"/>
      <c r="B559" s="85"/>
      <c r="C559" s="86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</row>
    <row r="560">
      <c r="A560" s="85"/>
      <c r="B560" s="85"/>
      <c r="C560" s="86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</row>
    <row r="561">
      <c r="A561" s="85"/>
      <c r="B561" s="85"/>
      <c r="C561" s="86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</row>
    <row r="562">
      <c r="A562" s="85"/>
      <c r="B562" s="85"/>
      <c r="C562" s="86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</row>
    <row r="563">
      <c r="A563" s="85"/>
      <c r="B563" s="85"/>
      <c r="C563" s="86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</row>
    <row r="564">
      <c r="A564" s="85"/>
      <c r="B564" s="85"/>
      <c r="C564" s="86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</row>
    <row r="565">
      <c r="A565" s="85"/>
      <c r="B565" s="85"/>
      <c r="C565" s="86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</row>
    <row r="566">
      <c r="A566" s="85"/>
      <c r="B566" s="85"/>
      <c r="C566" s="86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</row>
    <row r="567">
      <c r="A567" s="85"/>
      <c r="B567" s="85"/>
      <c r="C567" s="86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</row>
    <row r="568">
      <c r="A568" s="85"/>
      <c r="B568" s="85"/>
      <c r="C568" s="86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</row>
    <row r="569">
      <c r="A569" s="85"/>
      <c r="B569" s="85"/>
      <c r="C569" s="86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</row>
    <row r="570">
      <c r="A570" s="85"/>
      <c r="B570" s="85"/>
      <c r="C570" s="86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</row>
    <row r="571">
      <c r="A571" s="85"/>
      <c r="B571" s="85"/>
      <c r="C571" s="86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</row>
    <row r="572">
      <c r="A572" s="85"/>
      <c r="B572" s="85"/>
      <c r="C572" s="86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</row>
    <row r="573">
      <c r="A573" s="85"/>
      <c r="B573" s="85"/>
      <c r="C573" s="86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</row>
    <row r="574">
      <c r="A574" s="85"/>
      <c r="B574" s="85"/>
      <c r="C574" s="86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</row>
    <row r="575">
      <c r="A575" s="85"/>
      <c r="B575" s="85"/>
      <c r="C575" s="86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</row>
    <row r="576">
      <c r="A576" s="85"/>
      <c r="B576" s="85"/>
      <c r="C576" s="86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</row>
    <row r="577">
      <c r="A577" s="85"/>
      <c r="B577" s="85"/>
      <c r="C577" s="86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</row>
    <row r="578">
      <c r="A578" s="85"/>
      <c r="B578" s="85"/>
      <c r="C578" s="86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</row>
    <row r="579">
      <c r="A579" s="85"/>
      <c r="B579" s="85"/>
      <c r="C579" s="86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</row>
    <row r="580">
      <c r="A580" s="85"/>
      <c r="B580" s="85"/>
      <c r="C580" s="86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</row>
    <row r="581">
      <c r="A581" s="85"/>
      <c r="B581" s="85"/>
      <c r="C581" s="86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</row>
    <row r="582">
      <c r="A582" s="85"/>
      <c r="B582" s="85"/>
      <c r="C582" s="86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</row>
    <row r="583">
      <c r="A583" s="85"/>
      <c r="B583" s="85"/>
      <c r="C583" s="86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</row>
    <row r="584">
      <c r="A584" s="85"/>
      <c r="B584" s="85"/>
      <c r="C584" s="86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</row>
    <row r="585">
      <c r="A585" s="85"/>
      <c r="B585" s="85"/>
      <c r="C585" s="86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</row>
    <row r="586">
      <c r="A586" s="85"/>
      <c r="B586" s="85"/>
      <c r="C586" s="86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</row>
    <row r="587">
      <c r="A587" s="85"/>
      <c r="B587" s="85"/>
      <c r="C587" s="86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</row>
    <row r="588">
      <c r="A588" s="85"/>
      <c r="B588" s="85"/>
      <c r="C588" s="86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</row>
    <row r="589">
      <c r="A589" s="85"/>
      <c r="B589" s="85"/>
      <c r="C589" s="86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</row>
    <row r="590">
      <c r="A590" s="85"/>
      <c r="B590" s="85"/>
      <c r="C590" s="86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</row>
    <row r="591">
      <c r="A591" s="85"/>
      <c r="B591" s="85"/>
      <c r="C591" s="86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</row>
    <row r="592">
      <c r="A592" s="85"/>
      <c r="B592" s="85"/>
      <c r="C592" s="86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</row>
    <row r="593">
      <c r="A593" s="85"/>
      <c r="B593" s="85"/>
      <c r="C593" s="86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</row>
    <row r="594">
      <c r="A594" s="85"/>
      <c r="B594" s="85"/>
      <c r="C594" s="86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</row>
    <row r="595">
      <c r="A595" s="85"/>
      <c r="B595" s="85"/>
      <c r="C595" s="86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</row>
    <row r="596">
      <c r="A596" s="85"/>
      <c r="B596" s="85"/>
      <c r="C596" s="86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</row>
    <row r="597">
      <c r="A597" s="85"/>
      <c r="B597" s="85"/>
      <c r="C597" s="86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</row>
    <row r="598">
      <c r="A598" s="85"/>
      <c r="B598" s="85"/>
      <c r="C598" s="86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</row>
    <row r="599">
      <c r="A599" s="85"/>
      <c r="B599" s="85"/>
      <c r="C599" s="86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</row>
    <row r="600">
      <c r="A600" s="85"/>
      <c r="B600" s="85"/>
      <c r="C600" s="86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</row>
    <row r="601">
      <c r="A601" s="85"/>
      <c r="B601" s="85"/>
      <c r="C601" s="86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</row>
    <row r="602">
      <c r="A602" s="85"/>
      <c r="B602" s="85"/>
      <c r="C602" s="86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</row>
    <row r="603">
      <c r="A603" s="85"/>
      <c r="B603" s="85"/>
      <c r="C603" s="86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</row>
    <row r="604">
      <c r="A604" s="85"/>
      <c r="B604" s="85"/>
      <c r="C604" s="86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</row>
    <row r="605">
      <c r="A605" s="85"/>
      <c r="B605" s="85"/>
      <c r="C605" s="86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</row>
    <row r="606">
      <c r="A606" s="85"/>
      <c r="B606" s="85"/>
      <c r="C606" s="86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</row>
    <row r="607">
      <c r="A607" s="85"/>
      <c r="B607" s="85"/>
      <c r="C607" s="86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</row>
    <row r="608">
      <c r="A608" s="85"/>
      <c r="B608" s="85"/>
      <c r="C608" s="86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</row>
    <row r="609">
      <c r="A609" s="85"/>
      <c r="B609" s="85"/>
      <c r="C609" s="86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</row>
    <row r="610">
      <c r="A610" s="85"/>
      <c r="B610" s="85"/>
      <c r="C610" s="86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</row>
    <row r="611">
      <c r="A611" s="85"/>
      <c r="B611" s="85"/>
      <c r="C611" s="86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</row>
    <row r="612">
      <c r="A612" s="85"/>
      <c r="B612" s="85"/>
      <c r="C612" s="86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</row>
    <row r="613">
      <c r="A613" s="85"/>
      <c r="B613" s="85"/>
      <c r="C613" s="86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</row>
    <row r="614">
      <c r="A614" s="85"/>
      <c r="B614" s="85"/>
      <c r="C614" s="86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</row>
    <row r="615">
      <c r="A615" s="85"/>
      <c r="B615" s="85"/>
      <c r="C615" s="86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</row>
    <row r="616">
      <c r="A616" s="85"/>
      <c r="B616" s="85"/>
      <c r="C616" s="86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</row>
    <row r="617">
      <c r="A617" s="85"/>
      <c r="B617" s="85"/>
      <c r="C617" s="86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</row>
    <row r="618">
      <c r="A618" s="85"/>
      <c r="B618" s="85"/>
      <c r="C618" s="86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</row>
    <row r="619">
      <c r="A619" s="85"/>
      <c r="B619" s="85"/>
      <c r="C619" s="86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</row>
    <row r="620">
      <c r="A620" s="85"/>
      <c r="B620" s="85"/>
      <c r="C620" s="86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</row>
    <row r="621">
      <c r="A621" s="85"/>
      <c r="B621" s="85"/>
      <c r="C621" s="86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</row>
    <row r="622">
      <c r="A622" s="85"/>
      <c r="B622" s="85"/>
      <c r="C622" s="86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</row>
    <row r="623">
      <c r="A623" s="85"/>
      <c r="B623" s="85"/>
      <c r="C623" s="86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</row>
    <row r="624">
      <c r="A624" s="85"/>
      <c r="B624" s="85"/>
      <c r="C624" s="86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</row>
    <row r="625">
      <c r="A625" s="85"/>
      <c r="B625" s="85"/>
      <c r="C625" s="86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</row>
    <row r="626">
      <c r="A626" s="85"/>
      <c r="B626" s="85"/>
      <c r="C626" s="86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</row>
    <row r="627">
      <c r="A627" s="85"/>
      <c r="B627" s="85"/>
      <c r="C627" s="86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</row>
    <row r="628">
      <c r="A628" s="85"/>
      <c r="B628" s="85"/>
      <c r="C628" s="86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</row>
    <row r="629">
      <c r="A629" s="85"/>
      <c r="B629" s="85"/>
      <c r="C629" s="86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</row>
    <row r="630">
      <c r="A630" s="85"/>
      <c r="B630" s="85"/>
      <c r="C630" s="86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</row>
    <row r="631">
      <c r="A631" s="85"/>
      <c r="B631" s="85"/>
      <c r="C631" s="86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</row>
    <row r="632">
      <c r="A632" s="85"/>
      <c r="B632" s="85"/>
      <c r="C632" s="86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</row>
    <row r="633">
      <c r="A633" s="85"/>
      <c r="B633" s="85"/>
      <c r="C633" s="86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</row>
    <row r="634">
      <c r="A634" s="85"/>
      <c r="B634" s="85"/>
      <c r="C634" s="86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</row>
    <row r="635">
      <c r="A635" s="85"/>
      <c r="B635" s="85"/>
      <c r="C635" s="86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</row>
    <row r="636">
      <c r="A636" s="85"/>
      <c r="B636" s="85"/>
      <c r="C636" s="86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</row>
    <row r="637">
      <c r="A637" s="85"/>
      <c r="B637" s="85"/>
      <c r="C637" s="86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</row>
    <row r="638">
      <c r="A638" s="85"/>
      <c r="B638" s="85"/>
      <c r="C638" s="86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</row>
    <row r="639">
      <c r="A639" s="85"/>
      <c r="B639" s="85"/>
      <c r="C639" s="86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</row>
    <row r="640">
      <c r="A640" s="85"/>
      <c r="B640" s="85"/>
      <c r="C640" s="86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</row>
    <row r="641">
      <c r="A641" s="85"/>
      <c r="B641" s="85"/>
      <c r="C641" s="86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</row>
    <row r="642">
      <c r="A642" s="85"/>
      <c r="B642" s="85"/>
      <c r="C642" s="86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</row>
    <row r="643">
      <c r="A643" s="85"/>
      <c r="B643" s="85"/>
      <c r="C643" s="86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</row>
    <row r="644">
      <c r="A644" s="85"/>
      <c r="B644" s="85"/>
      <c r="C644" s="86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</row>
    <row r="645">
      <c r="A645" s="85"/>
      <c r="B645" s="85"/>
      <c r="C645" s="86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</row>
    <row r="646">
      <c r="A646" s="85"/>
      <c r="B646" s="85"/>
      <c r="C646" s="86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</row>
    <row r="647">
      <c r="A647" s="85"/>
      <c r="B647" s="85"/>
      <c r="C647" s="86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</row>
    <row r="648">
      <c r="A648" s="85"/>
      <c r="B648" s="85"/>
      <c r="C648" s="86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</row>
    <row r="649">
      <c r="A649" s="85"/>
      <c r="B649" s="85"/>
      <c r="C649" s="86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</row>
    <row r="650">
      <c r="A650" s="85"/>
      <c r="B650" s="85"/>
      <c r="C650" s="86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</row>
    <row r="651">
      <c r="A651" s="85"/>
      <c r="B651" s="85"/>
      <c r="C651" s="86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</row>
    <row r="652">
      <c r="A652" s="85"/>
      <c r="B652" s="85"/>
      <c r="C652" s="86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</row>
    <row r="653">
      <c r="A653" s="85"/>
      <c r="B653" s="85"/>
      <c r="C653" s="86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</row>
    <row r="654">
      <c r="A654" s="85"/>
      <c r="B654" s="85"/>
      <c r="C654" s="86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</row>
    <row r="655">
      <c r="A655" s="85"/>
      <c r="B655" s="85"/>
      <c r="C655" s="86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</row>
    <row r="656">
      <c r="A656" s="85"/>
      <c r="B656" s="85"/>
      <c r="C656" s="86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</row>
    <row r="657">
      <c r="A657" s="85"/>
      <c r="B657" s="85"/>
      <c r="C657" s="86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</row>
    <row r="658">
      <c r="A658" s="85"/>
      <c r="B658" s="85"/>
      <c r="C658" s="86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</row>
    <row r="659">
      <c r="A659" s="85"/>
      <c r="B659" s="85"/>
      <c r="C659" s="86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</row>
    <row r="660">
      <c r="A660" s="85"/>
      <c r="B660" s="85"/>
      <c r="C660" s="86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</row>
    <row r="661">
      <c r="A661" s="85"/>
      <c r="B661" s="85"/>
      <c r="C661" s="86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</row>
    <row r="662">
      <c r="A662" s="85"/>
      <c r="B662" s="85"/>
      <c r="C662" s="86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</row>
    <row r="663">
      <c r="A663" s="85"/>
      <c r="B663" s="85"/>
      <c r="C663" s="86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</row>
    <row r="664">
      <c r="A664" s="85"/>
      <c r="B664" s="85"/>
      <c r="C664" s="86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</row>
    <row r="665">
      <c r="A665" s="85"/>
      <c r="B665" s="85"/>
      <c r="C665" s="86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</row>
    <row r="666">
      <c r="A666" s="85"/>
      <c r="B666" s="85"/>
      <c r="C666" s="86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</row>
    <row r="667">
      <c r="A667" s="85"/>
      <c r="B667" s="85"/>
      <c r="C667" s="86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</row>
    <row r="668">
      <c r="A668" s="85"/>
      <c r="B668" s="85"/>
      <c r="C668" s="86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</row>
    <row r="669">
      <c r="A669" s="85"/>
      <c r="B669" s="85"/>
      <c r="C669" s="86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</row>
    <row r="670">
      <c r="A670" s="85"/>
      <c r="B670" s="85"/>
      <c r="C670" s="86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</row>
    <row r="671">
      <c r="A671" s="85"/>
      <c r="B671" s="85"/>
      <c r="C671" s="86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</row>
    <row r="672">
      <c r="A672" s="85"/>
      <c r="B672" s="85"/>
      <c r="C672" s="86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</row>
    <row r="673">
      <c r="A673" s="85"/>
      <c r="B673" s="85"/>
      <c r="C673" s="86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</row>
    <row r="674">
      <c r="A674" s="85"/>
      <c r="B674" s="85"/>
      <c r="C674" s="86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</row>
    <row r="675">
      <c r="A675" s="85"/>
      <c r="B675" s="85"/>
      <c r="C675" s="86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</row>
    <row r="676">
      <c r="A676" s="85"/>
      <c r="B676" s="85"/>
      <c r="C676" s="86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</row>
    <row r="677">
      <c r="A677" s="85"/>
      <c r="B677" s="85"/>
      <c r="C677" s="86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</row>
    <row r="678">
      <c r="A678" s="85"/>
      <c r="B678" s="85"/>
      <c r="C678" s="86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</row>
    <row r="679">
      <c r="A679" s="85"/>
      <c r="B679" s="85"/>
      <c r="C679" s="86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</row>
    <row r="680">
      <c r="A680" s="85"/>
      <c r="B680" s="85"/>
      <c r="C680" s="86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</row>
    <row r="681">
      <c r="A681" s="85"/>
      <c r="B681" s="85"/>
      <c r="C681" s="86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</row>
    <row r="682">
      <c r="A682" s="85"/>
      <c r="B682" s="85"/>
      <c r="C682" s="86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</row>
    <row r="683">
      <c r="A683" s="85"/>
      <c r="B683" s="85"/>
      <c r="C683" s="86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</row>
    <row r="684">
      <c r="A684" s="85"/>
      <c r="B684" s="85"/>
      <c r="C684" s="86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</row>
    <row r="685">
      <c r="A685" s="85"/>
      <c r="B685" s="85"/>
      <c r="C685" s="86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</row>
    <row r="686">
      <c r="A686" s="85"/>
      <c r="B686" s="85"/>
      <c r="C686" s="86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</row>
    <row r="687">
      <c r="A687" s="85"/>
      <c r="B687" s="85"/>
      <c r="C687" s="86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</row>
    <row r="688">
      <c r="A688" s="85"/>
      <c r="B688" s="85"/>
      <c r="C688" s="86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</row>
    <row r="689">
      <c r="A689" s="85"/>
      <c r="B689" s="85"/>
      <c r="C689" s="86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</row>
    <row r="690">
      <c r="A690" s="85"/>
      <c r="B690" s="85"/>
      <c r="C690" s="86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</row>
    <row r="691">
      <c r="A691" s="85"/>
      <c r="B691" s="85"/>
      <c r="C691" s="86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</row>
    <row r="692">
      <c r="A692" s="85"/>
      <c r="B692" s="85"/>
      <c r="C692" s="86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</row>
    <row r="693">
      <c r="A693" s="85"/>
      <c r="B693" s="85"/>
      <c r="C693" s="86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</row>
    <row r="694">
      <c r="A694" s="85"/>
      <c r="B694" s="85"/>
      <c r="C694" s="86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</row>
    <row r="695">
      <c r="A695" s="85"/>
      <c r="B695" s="85"/>
      <c r="C695" s="86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</row>
    <row r="696">
      <c r="A696" s="85"/>
      <c r="B696" s="85"/>
      <c r="C696" s="86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</row>
    <row r="697">
      <c r="A697" s="85"/>
      <c r="B697" s="85"/>
      <c r="C697" s="86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</row>
    <row r="698">
      <c r="A698" s="85"/>
      <c r="B698" s="85"/>
      <c r="C698" s="86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</row>
    <row r="699">
      <c r="A699" s="85"/>
      <c r="B699" s="85"/>
      <c r="C699" s="86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</row>
    <row r="700">
      <c r="A700" s="85"/>
      <c r="B700" s="85"/>
      <c r="C700" s="86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</row>
    <row r="701">
      <c r="A701" s="85"/>
      <c r="B701" s="85"/>
      <c r="C701" s="86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</row>
    <row r="702">
      <c r="A702" s="85"/>
      <c r="B702" s="85"/>
      <c r="C702" s="86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</row>
    <row r="703">
      <c r="A703" s="85"/>
      <c r="B703" s="85"/>
      <c r="C703" s="86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</row>
    <row r="704">
      <c r="A704" s="85"/>
      <c r="B704" s="85"/>
      <c r="C704" s="86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</row>
    <row r="705">
      <c r="A705" s="85"/>
      <c r="B705" s="85"/>
      <c r="C705" s="86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</row>
    <row r="706">
      <c r="A706" s="85"/>
      <c r="B706" s="85"/>
      <c r="C706" s="86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</row>
    <row r="707">
      <c r="A707" s="85"/>
      <c r="B707" s="85"/>
      <c r="C707" s="86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</row>
    <row r="708">
      <c r="A708" s="85"/>
      <c r="B708" s="85"/>
      <c r="C708" s="86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</row>
    <row r="709">
      <c r="A709" s="85"/>
      <c r="B709" s="85"/>
      <c r="C709" s="86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</row>
    <row r="710">
      <c r="A710" s="85"/>
      <c r="B710" s="85"/>
      <c r="C710" s="86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</row>
    <row r="711">
      <c r="A711" s="85"/>
      <c r="B711" s="85"/>
      <c r="C711" s="86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</row>
    <row r="712">
      <c r="A712" s="85"/>
      <c r="B712" s="85"/>
      <c r="C712" s="86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</row>
    <row r="713">
      <c r="A713" s="85"/>
      <c r="B713" s="85"/>
      <c r="C713" s="86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</row>
    <row r="714">
      <c r="A714" s="85"/>
      <c r="B714" s="85"/>
      <c r="C714" s="86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</row>
    <row r="715">
      <c r="A715" s="85"/>
      <c r="B715" s="85"/>
      <c r="C715" s="86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</row>
    <row r="716">
      <c r="A716" s="85"/>
      <c r="B716" s="85"/>
      <c r="C716" s="86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</row>
    <row r="717">
      <c r="A717" s="85"/>
      <c r="B717" s="85"/>
      <c r="C717" s="86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</row>
    <row r="718">
      <c r="A718" s="85"/>
      <c r="B718" s="85"/>
      <c r="C718" s="86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</row>
    <row r="719">
      <c r="A719" s="85"/>
      <c r="B719" s="85"/>
      <c r="C719" s="86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</row>
    <row r="720">
      <c r="A720" s="85"/>
      <c r="B720" s="85"/>
      <c r="C720" s="86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</row>
    <row r="721">
      <c r="A721" s="85"/>
      <c r="B721" s="85"/>
      <c r="C721" s="86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</row>
    <row r="722">
      <c r="A722" s="85"/>
      <c r="B722" s="85"/>
      <c r="C722" s="86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</row>
    <row r="723">
      <c r="A723" s="85"/>
      <c r="B723" s="85"/>
      <c r="C723" s="86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</row>
    <row r="724">
      <c r="A724" s="85"/>
      <c r="B724" s="85"/>
      <c r="C724" s="86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</row>
    <row r="725">
      <c r="A725" s="85"/>
      <c r="B725" s="85"/>
      <c r="C725" s="86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</row>
    <row r="726">
      <c r="A726" s="85"/>
      <c r="B726" s="85"/>
      <c r="C726" s="86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</row>
    <row r="727">
      <c r="A727" s="85"/>
      <c r="B727" s="85"/>
      <c r="C727" s="86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</row>
    <row r="728">
      <c r="A728" s="85"/>
      <c r="B728" s="85"/>
      <c r="C728" s="86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</row>
    <row r="729">
      <c r="A729" s="85"/>
      <c r="B729" s="85"/>
      <c r="C729" s="86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</row>
    <row r="730">
      <c r="A730" s="85"/>
      <c r="B730" s="85"/>
      <c r="C730" s="86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</row>
    <row r="731">
      <c r="A731" s="85"/>
      <c r="B731" s="85"/>
      <c r="C731" s="86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</row>
    <row r="732">
      <c r="A732" s="85"/>
      <c r="B732" s="85"/>
      <c r="C732" s="86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</row>
    <row r="733">
      <c r="A733" s="85"/>
      <c r="B733" s="85"/>
      <c r="C733" s="86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</row>
    <row r="734">
      <c r="A734" s="85"/>
      <c r="B734" s="85"/>
      <c r="C734" s="86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</row>
    <row r="735">
      <c r="A735" s="85"/>
      <c r="B735" s="85"/>
      <c r="C735" s="86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</row>
    <row r="736">
      <c r="A736" s="85"/>
      <c r="B736" s="85"/>
      <c r="C736" s="86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</row>
    <row r="737">
      <c r="A737" s="85"/>
      <c r="B737" s="85"/>
      <c r="C737" s="86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</row>
    <row r="738">
      <c r="A738" s="85"/>
      <c r="B738" s="85"/>
      <c r="C738" s="86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</row>
    <row r="739">
      <c r="A739" s="85"/>
      <c r="B739" s="85"/>
      <c r="C739" s="86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</row>
    <row r="740">
      <c r="A740" s="85"/>
      <c r="B740" s="85"/>
      <c r="C740" s="86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</row>
    <row r="741">
      <c r="A741" s="85"/>
      <c r="B741" s="85"/>
      <c r="C741" s="86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</row>
    <row r="742">
      <c r="A742" s="85"/>
      <c r="B742" s="85"/>
      <c r="C742" s="86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</row>
    <row r="743">
      <c r="A743" s="85"/>
      <c r="B743" s="85"/>
      <c r="C743" s="86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</row>
    <row r="744">
      <c r="A744" s="85"/>
      <c r="B744" s="85"/>
      <c r="C744" s="86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</row>
    <row r="745">
      <c r="A745" s="85"/>
      <c r="B745" s="85"/>
      <c r="C745" s="86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</row>
    <row r="746">
      <c r="A746" s="85"/>
      <c r="B746" s="85"/>
      <c r="C746" s="86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</row>
    <row r="747">
      <c r="A747" s="85"/>
      <c r="B747" s="85"/>
      <c r="C747" s="86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</row>
    <row r="748">
      <c r="A748" s="85"/>
      <c r="B748" s="85"/>
      <c r="C748" s="86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</row>
    <row r="749">
      <c r="A749" s="85"/>
      <c r="B749" s="85"/>
      <c r="C749" s="86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</row>
    <row r="750">
      <c r="A750" s="85"/>
      <c r="B750" s="85"/>
      <c r="C750" s="86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</row>
    <row r="751">
      <c r="A751" s="85"/>
      <c r="B751" s="85"/>
      <c r="C751" s="86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</row>
    <row r="752">
      <c r="A752" s="85"/>
      <c r="B752" s="85"/>
      <c r="C752" s="86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</row>
    <row r="753">
      <c r="A753" s="85"/>
      <c r="B753" s="85"/>
      <c r="C753" s="86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</row>
    <row r="754">
      <c r="A754" s="85"/>
      <c r="B754" s="85"/>
      <c r="C754" s="86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</row>
    <row r="755">
      <c r="A755" s="85"/>
      <c r="B755" s="85"/>
      <c r="C755" s="86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</row>
    <row r="756">
      <c r="A756" s="85"/>
      <c r="B756" s="85"/>
      <c r="C756" s="86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</row>
    <row r="757">
      <c r="A757" s="85"/>
      <c r="B757" s="85"/>
      <c r="C757" s="86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</row>
    <row r="758">
      <c r="A758" s="85"/>
      <c r="B758" s="85"/>
      <c r="C758" s="86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</row>
    <row r="759">
      <c r="A759" s="85"/>
      <c r="B759" s="85"/>
      <c r="C759" s="86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</row>
    <row r="760">
      <c r="A760" s="85"/>
      <c r="B760" s="85"/>
      <c r="C760" s="86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</row>
    <row r="761">
      <c r="A761" s="85"/>
      <c r="B761" s="85"/>
      <c r="C761" s="86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</row>
    <row r="762">
      <c r="A762" s="85"/>
      <c r="B762" s="85"/>
      <c r="C762" s="86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</row>
    <row r="763">
      <c r="A763" s="85"/>
      <c r="B763" s="85"/>
      <c r="C763" s="86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</row>
    <row r="764">
      <c r="A764" s="85"/>
      <c r="B764" s="85"/>
      <c r="C764" s="86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</row>
    <row r="765">
      <c r="A765" s="85"/>
      <c r="B765" s="85"/>
      <c r="C765" s="86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</row>
    <row r="766">
      <c r="A766" s="85"/>
      <c r="B766" s="85"/>
      <c r="C766" s="86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</row>
    <row r="767">
      <c r="A767" s="85"/>
      <c r="B767" s="85"/>
      <c r="C767" s="86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</row>
    <row r="768">
      <c r="A768" s="85"/>
      <c r="B768" s="85"/>
      <c r="C768" s="86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</row>
    <row r="769">
      <c r="A769" s="85"/>
      <c r="B769" s="85"/>
      <c r="C769" s="86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</row>
    <row r="770">
      <c r="A770" s="85"/>
      <c r="B770" s="85"/>
      <c r="C770" s="86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</row>
    <row r="771">
      <c r="A771" s="85"/>
      <c r="B771" s="85"/>
      <c r="C771" s="86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</row>
    <row r="772">
      <c r="A772" s="85"/>
      <c r="B772" s="85"/>
      <c r="C772" s="86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</row>
    <row r="773">
      <c r="A773" s="85"/>
      <c r="B773" s="85"/>
      <c r="C773" s="86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</row>
    <row r="774">
      <c r="A774" s="85"/>
      <c r="B774" s="85"/>
      <c r="C774" s="86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</row>
    <row r="775">
      <c r="A775" s="85"/>
      <c r="B775" s="85"/>
      <c r="C775" s="86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</row>
    <row r="776">
      <c r="A776" s="85"/>
      <c r="B776" s="85"/>
      <c r="C776" s="86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</row>
    <row r="777">
      <c r="A777" s="85"/>
      <c r="B777" s="85"/>
      <c r="C777" s="86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</row>
    <row r="778">
      <c r="A778" s="85"/>
      <c r="B778" s="85"/>
      <c r="C778" s="86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</row>
    <row r="779">
      <c r="A779" s="85"/>
      <c r="B779" s="85"/>
      <c r="C779" s="86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</row>
    <row r="780">
      <c r="A780" s="85"/>
      <c r="B780" s="85"/>
      <c r="C780" s="86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</row>
    <row r="781">
      <c r="A781" s="85"/>
      <c r="B781" s="85"/>
      <c r="C781" s="86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</row>
    <row r="782">
      <c r="A782" s="85"/>
      <c r="B782" s="85"/>
      <c r="C782" s="86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</row>
    <row r="783">
      <c r="A783" s="85"/>
      <c r="B783" s="85"/>
      <c r="C783" s="86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</row>
    <row r="784">
      <c r="A784" s="85"/>
      <c r="B784" s="85"/>
      <c r="C784" s="86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</row>
    <row r="785">
      <c r="A785" s="85"/>
      <c r="B785" s="85"/>
      <c r="C785" s="86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</row>
    <row r="786">
      <c r="A786" s="85"/>
      <c r="B786" s="85"/>
      <c r="C786" s="86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</row>
    <row r="787">
      <c r="A787" s="85"/>
      <c r="B787" s="85"/>
      <c r="C787" s="86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</row>
    <row r="788">
      <c r="A788" s="85"/>
      <c r="B788" s="85"/>
      <c r="C788" s="86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</row>
    <row r="789">
      <c r="A789" s="85"/>
      <c r="B789" s="85"/>
      <c r="C789" s="86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</row>
    <row r="790">
      <c r="A790" s="85"/>
      <c r="B790" s="85"/>
      <c r="C790" s="86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</row>
    <row r="791">
      <c r="A791" s="85"/>
      <c r="B791" s="85"/>
      <c r="C791" s="86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</row>
    <row r="792">
      <c r="A792" s="85"/>
      <c r="B792" s="85"/>
      <c r="C792" s="86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</row>
    <row r="793">
      <c r="A793" s="85"/>
      <c r="B793" s="85"/>
      <c r="C793" s="86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</row>
    <row r="794">
      <c r="A794" s="85"/>
      <c r="B794" s="85"/>
      <c r="C794" s="86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</row>
    <row r="795">
      <c r="A795" s="85"/>
      <c r="B795" s="85"/>
      <c r="C795" s="86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</row>
    <row r="796">
      <c r="A796" s="85"/>
      <c r="B796" s="85"/>
      <c r="C796" s="86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</row>
    <row r="797">
      <c r="A797" s="85"/>
      <c r="B797" s="85"/>
      <c r="C797" s="86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</row>
    <row r="798">
      <c r="A798" s="85"/>
      <c r="B798" s="85"/>
      <c r="C798" s="86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</row>
    <row r="799">
      <c r="A799" s="85"/>
      <c r="B799" s="85"/>
      <c r="C799" s="86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</row>
    <row r="800">
      <c r="A800" s="85"/>
      <c r="B800" s="85"/>
      <c r="C800" s="86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</row>
    <row r="801">
      <c r="A801" s="85"/>
      <c r="B801" s="85"/>
      <c r="C801" s="86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</row>
    <row r="802">
      <c r="A802" s="85"/>
      <c r="B802" s="85"/>
      <c r="C802" s="86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</row>
    <row r="803">
      <c r="A803" s="85"/>
      <c r="B803" s="85"/>
      <c r="C803" s="86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</row>
    <row r="804">
      <c r="A804" s="85"/>
      <c r="B804" s="85"/>
      <c r="C804" s="86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</row>
    <row r="805">
      <c r="A805" s="85"/>
      <c r="B805" s="85"/>
      <c r="C805" s="86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</row>
    <row r="806">
      <c r="A806" s="85"/>
      <c r="B806" s="85"/>
      <c r="C806" s="86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</row>
    <row r="807">
      <c r="A807" s="85"/>
      <c r="B807" s="85"/>
      <c r="C807" s="86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</row>
    <row r="808">
      <c r="A808" s="85"/>
      <c r="B808" s="85"/>
      <c r="C808" s="86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</row>
    <row r="809">
      <c r="A809" s="85"/>
      <c r="B809" s="85"/>
      <c r="C809" s="86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</row>
    <row r="810">
      <c r="A810" s="85"/>
      <c r="B810" s="85"/>
      <c r="C810" s="86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</row>
    <row r="811">
      <c r="A811" s="85"/>
      <c r="B811" s="85"/>
      <c r="C811" s="86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</row>
    <row r="812">
      <c r="A812" s="85"/>
      <c r="B812" s="85"/>
      <c r="C812" s="86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</row>
    <row r="813">
      <c r="A813" s="85"/>
      <c r="B813" s="85"/>
      <c r="C813" s="86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</row>
    <row r="814">
      <c r="A814" s="85"/>
      <c r="B814" s="85"/>
      <c r="C814" s="86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</row>
    <row r="815">
      <c r="A815" s="85"/>
      <c r="B815" s="85"/>
      <c r="C815" s="86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</row>
    <row r="816">
      <c r="A816" s="85"/>
      <c r="B816" s="85"/>
      <c r="C816" s="86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</row>
    <row r="817">
      <c r="A817" s="85"/>
      <c r="B817" s="85"/>
      <c r="C817" s="86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</row>
    <row r="818">
      <c r="A818" s="85"/>
      <c r="B818" s="85"/>
      <c r="C818" s="86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</row>
    <row r="819">
      <c r="A819" s="85"/>
      <c r="B819" s="85"/>
      <c r="C819" s="86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</row>
    <row r="820">
      <c r="A820" s="85"/>
      <c r="B820" s="85"/>
      <c r="C820" s="86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</row>
    <row r="821">
      <c r="A821" s="85"/>
      <c r="B821" s="85"/>
      <c r="C821" s="86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</row>
    <row r="822">
      <c r="A822" s="85"/>
      <c r="B822" s="85"/>
      <c r="C822" s="86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</row>
    <row r="823">
      <c r="A823" s="85"/>
      <c r="B823" s="85"/>
      <c r="C823" s="86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</row>
    <row r="824">
      <c r="A824" s="85"/>
      <c r="B824" s="85"/>
      <c r="C824" s="86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</row>
    <row r="825">
      <c r="A825" s="85"/>
      <c r="B825" s="85"/>
      <c r="C825" s="86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</row>
    <row r="826">
      <c r="A826" s="85"/>
      <c r="B826" s="85"/>
      <c r="C826" s="86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</row>
    <row r="827">
      <c r="A827" s="85"/>
      <c r="B827" s="85"/>
      <c r="C827" s="86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</row>
    <row r="828">
      <c r="A828" s="85"/>
      <c r="B828" s="85"/>
      <c r="C828" s="86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</row>
    <row r="829">
      <c r="A829" s="85"/>
      <c r="B829" s="85"/>
      <c r="C829" s="86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</row>
    <row r="830">
      <c r="A830" s="85"/>
      <c r="B830" s="85"/>
      <c r="C830" s="86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</row>
    <row r="831">
      <c r="A831" s="85"/>
      <c r="B831" s="85"/>
      <c r="C831" s="86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</row>
    <row r="832">
      <c r="A832" s="85"/>
      <c r="B832" s="85"/>
      <c r="C832" s="86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</row>
    <row r="833">
      <c r="A833" s="85"/>
      <c r="B833" s="85"/>
      <c r="C833" s="86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</row>
    <row r="834">
      <c r="A834" s="85"/>
      <c r="B834" s="85"/>
      <c r="C834" s="86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</row>
    <row r="835">
      <c r="A835" s="85"/>
      <c r="B835" s="85"/>
      <c r="C835" s="86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</row>
    <row r="836">
      <c r="A836" s="85"/>
      <c r="B836" s="85"/>
      <c r="C836" s="86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</row>
    <row r="837">
      <c r="A837" s="85"/>
      <c r="B837" s="85"/>
      <c r="C837" s="86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</row>
    <row r="838">
      <c r="A838" s="85"/>
      <c r="B838" s="85"/>
      <c r="C838" s="86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</row>
    <row r="839">
      <c r="A839" s="85"/>
      <c r="B839" s="85"/>
      <c r="C839" s="86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</row>
    <row r="840">
      <c r="A840" s="85"/>
      <c r="B840" s="85"/>
      <c r="C840" s="86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</row>
    <row r="841">
      <c r="A841" s="85"/>
      <c r="B841" s="85"/>
      <c r="C841" s="86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</row>
    <row r="842">
      <c r="A842" s="85"/>
      <c r="B842" s="85"/>
      <c r="C842" s="86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</row>
    <row r="843">
      <c r="A843" s="85"/>
      <c r="B843" s="85"/>
      <c r="C843" s="86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</row>
    <row r="844">
      <c r="A844" s="85"/>
      <c r="B844" s="85"/>
      <c r="C844" s="86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</row>
    <row r="845">
      <c r="A845" s="85"/>
      <c r="B845" s="85"/>
      <c r="C845" s="86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</row>
    <row r="846">
      <c r="A846" s="85"/>
      <c r="B846" s="85"/>
      <c r="C846" s="86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</row>
    <row r="847">
      <c r="A847" s="85"/>
      <c r="B847" s="85"/>
      <c r="C847" s="86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</row>
    <row r="848">
      <c r="A848" s="85"/>
      <c r="B848" s="85"/>
      <c r="C848" s="86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</row>
    <row r="849">
      <c r="A849" s="85"/>
      <c r="B849" s="85"/>
      <c r="C849" s="86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</row>
    <row r="850">
      <c r="A850" s="85"/>
      <c r="B850" s="85"/>
      <c r="C850" s="86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</row>
    <row r="851">
      <c r="A851" s="85"/>
      <c r="B851" s="85"/>
      <c r="C851" s="86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</row>
    <row r="852">
      <c r="A852" s="85"/>
      <c r="B852" s="85"/>
      <c r="C852" s="86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</row>
    <row r="853">
      <c r="A853" s="85"/>
      <c r="B853" s="85"/>
      <c r="C853" s="86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</row>
    <row r="854">
      <c r="A854" s="85"/>
      <c r="B854" s="85"/>
      <c r="C854" s="86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</row>
    <row r="855">
      <c r="A855" s="85"/>
      <c r="B855" s="85"/>
      <c r="C855" s="86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</row>
    <row r="856">
      <c r="A856" s="85"/>
      <c r="B856" s="85"/>
      <c r="C856" s="86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</row>
    <row r="857">
      <c r="A857" s="85"/>
      <c r="B857" s="85"/>
      <c r="C857" s="86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</row>
    <row r="858">
      <c r="A858" s="85"/>
      <c r="B858" s="85"/>
      <c r="C858" s="86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</row>
    <row r="859">
      <c r="A859" s="85"/>
      <c r="B859" s="85"/>
      <c r="C859" s="86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</row>
    <row r="860">
      <c r="A860" s="85"/>
      <c r="B860" s="85"/>
      <c r="C860" s="86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</row>
    <row r="861">
      <c r="A861" s="85"/>
      <c r="B861" s="85"/>
      <c r="C861" s="86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</row>
    <row r="862">
      <c r="A862" s="85"/>
      <c r="B862" s="85"/>
      <c r="C862" s="86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</row>
    <row r="863">
      <c r="A863" s="85"/>
      <c r="B863" s="85"/>
      <c r="C863" s="86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</row>
    <row r="864">
      <c r="A864" s="85"/>
      <c r="B864" s="85"/>
      <c r="C864" s="86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</row>
    <row r="865">
      <c r="A865" s="85"/>
      <c r="B865" s="85"/>
      <c r="C865" s="86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</row>
    <row r="866">
      <c r="A866" s="85"/>
      <c r="B866" s="85"/>
      <c r="C866" s="86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</row>
    <row r="867">
      <c r="A867" s="85"/>
      <c r="B867" s="85"/>
      <c r="C867" s="86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</row>
    <row r="868">
      <c r="A868" s="85"/>
      <c r="B868" s="85"/>
      <c r="C868" s="86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</row>
    <row r="869">
      <c r="A869" s="85"/>
      <c r="B869" s="85"/>
      <c r="C869" s="86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</row>
    <row r="870">
      <c r="A870" s="85"/>
      <c r="B870" s="85"/>
      <c r="C870" s="86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</row>
    <row r="871">
      <c r="A871" s="85"/>
      <c r="B871" s="85"/>
      <c r="C871" s="86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</row>
    <row r="872">
      <c r="A872" s="85"/>
      <c r="B872" s="85"/>
      <c r="C872" s="86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</row>
    <row r="873">
      <c r="A873" s="85"/>
      <c r="B873" s="85"/>
      <c r="C873" s="86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</row>
    <row r="874">
      <c r="A874" s="85"/>
      <c r="B874" s="85"/>
      <c r="C874" s="86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</row>
    <row r="875">
      <c r="A875" s="85"/>
      <c r="B875" s="85"/>
      <c r="C875" s="86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</row>
    <row r="876">
      <c r="A876" s="85"/>
      <c r="B876" s="85"/>
      <c r="C876" s="86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</row>
    <row r="877">
      <c r="A877" s="85"/>
      <c r="B877" s="85"/>
      <c r="C877" s="86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</row>
    <row r="878">
      <c r="A878" s="85"/>
      <c r="B878" s="85"/>
      <c r="C878" s="86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</row>
    <row r="879">
      <c r="A879" s="85"/>
      <c r="B879" s="85"/>
      <c r="C879" s="86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</row>
    <row r="880">
      <c r="A880" s="85"/>
      <c r="B880" s="85"/>
      <c r="C880" s="86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</row>
    <row r="881">
      <c r="A881" s="85"/>
      <c r="B881" s="85"/>
      <c r="C881" s="86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</row>
    <row r="882">
      <c r="A882" s="85"/>
      <c r="B882" s="85"/>
      <c r="C882" s="86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</row>
    <row r="883">
      <c r="A883" s="85"/>
      <c r="B883" s="85"/>
      <c r="C883" s="86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</row>
    <row r="884">
      <c r="A884" s="85"/>
      <c r="B884" s="85"/>
      <c r="C884" s="86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</row>
    <row r="885">
      <c r="A885" s="85"/>
      <c r="B885" s="85"/>
      <c r="C885" s="86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</row>
    <row r="886">
      <c r="A886" s="85"/>
      <c r="B886" s="85"/>
      <c r="C886" s="86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</row>
    <row r="887">
      <c r="A887" s="85"/>
      <c r="B887" s="85"/>
      <c r="C887" s="86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</row>
    <row r="888">
      <c r="A888" s="85"/>
      <c r="B888" s="85"/>
      <c r="C888" s="86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</row>
    <row r="889">
      <c r="A889" s="85"/>
      <c r="B889" s="85"/>
      <c r="C889" s="86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</row>
    <row r="890">
      <c r="A890" s="85"/>
      <c r="B890" s="85"/>
      <c r="C890" s="86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</row>
    <row r="891">
      <c r="A891" s="85"/>
      <c r="B891" s="85"/>
      <c r="C891" s="86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</row>
    <row r="892">
      <c r="A892" s="85"/>
      <c r="B892" s="85"/>
      <c r="C892" s="86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</row>
    <row r="893">
      <c r="A893" s="85"/>
      <c r="B893" s="85"/>
      <c r="C893" s="86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</row>
    <row r="894">
      <c r="A894" s="85"/>
      <c r="B894" s="85"/>
      <c r="C894" s="86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</row>
    <row r="895">
      <c r="A895" s="85"/>
      <c r="B895" s="85"/>
      <c r="C895" s="86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</row>
    <row r="896">
      <c r="A896" s="85"/>
      <c r="B896" s="85"/>
      <c r="C896" s="86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</row>
    <row r="897">
      <c r="A897" s="85"/>
      <c r="B897" s="85"/>
      <c r="C897" s="86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</row>
    <row r="898">
      <c r="A898" s="85"/>
      <c r="B898" s="85"/>
      <c r="C898" s="86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</row>
    <row r="899">
      <c r="A899" s="85"/>
      <c r="B899" s="85"/>
      <c r="C899" s="86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</row>
    <row r="900">
      <c r="A900" s="85"/>
      <c r="B900" s="85"/>
      <c r="C900" s="86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</row>
    <row r="901">
      <c r="A901" s="85"/>
      <c r="B901" s="85"/>
      <c r="C901" s="86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</row>
    <row r="902">
      <c r="A902" s="85"/>
      <c r="B902" s="85"/>
      <c r="C902" s="86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</row>
    <row r="903">
      <c r="A903" s="85"/>
      <c r="B903" s="85"/>
      <c r="C903" s="86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</row>
    <row r="904">
      <c r="A904" s="85"/>
      <c r="B904" s="85"/>
      <c r="C904" s="86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</row>
    <row r="905">
      <c r="A905" s="85"/>
      <c r="B905" s="85"/>
      <c r="C905" s="86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</row>
    <row r="906">
      <c r="A906" s="85"/>
      <c r="B906" s="85"/>
      <c r="C906" s="86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</row>
    <row r="907">
      <c r="A907" s="85"/>
      <c r="B907" s="85"/>
      <c r="C907" s="86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</row>
    <row r="908">
      <c r="A908" s="85"/>
      <c r="B908" s="85"/>
      <c r="C908" s="86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</row>
    <row r="909">
      <c r="A909" s="85"/>
      <c r="B909" s="85"/>
      <c r="C909" s="86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</row>
    <row r="910">
      <c r="A910" s="85"/>
      <c r="B910" s="85"/>
      <c r="C910" s="86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</row>
    <row r="911">
      <c r="A911" s="85"/>
      <c r="B911" s="85"/>
      <c r="C911" s="86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</row>
    <row r="912">
      <c r="A912" s="85"/>
      <c r="B912" s="85"/>
      <c r="C912" s="86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</row>
    <row r="913">
      <c r="A913" s="85"/>
      <c r="B913" s="85"/>
      <c r="C913" s="86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</row>
    <row r="914">
      <c r="A914" s="85"/>
      <c r="B914" s="85"/>
      <c r="C914" s="86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</row>
    <row r="915">
      <c r="A915" s="85"/>
      <c r="B915" s="85"/>
      <c r="C915" s="86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</row>
    <row r="916">
      <c r="A916" s="85"/>
      <c r="B916" s="85"/>
      <c r="C916" s="86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</row>
    <row r="917">
      <c r="A917" s="85"/>
      <c r="B917" s="85"/>
      <c r="C917" s="86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</row>
    <row r="918">
      <c r="A918" s="85"/>
      <c r="B918" s="85"/>
      <c r="C918" s="86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</row>
    <row r="919">
      <c r="A919" s="85"/>
      <c r="B919" s="85"/>
      <c r="C919" s="86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</row>
    <row r="920">
      <c r="A920" s="85"/>
      <c r="B920" s="85"/>
      <c r="C920" s="86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</row>
    <row r="921">
      <c r="A921" s="85"/>
      <c r="B921" s="85"/>
      <c r="C921" s="86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</row>
    <row r="922">
      <c r="A922" s="85"/>
      <c r="B922" s="85"/>
      <c r="C922" s="86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</row>
    <row r="923">
      <c r="A923" s="85"/>
      <c r="B923" s="85"/>
      <c r="C923" s="86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</row>
    <row r="924">
      <c r="A924" s="85"/>
      <c r="B924" s="85"/>
      <c r="C924" s="86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</row>
    <row r="925">
      <c r="A925" s="85"/>
      <c r="B925" s="85"/>
      <c r="C925" s="86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</row>
    <row r="926">
      <c r="A926" s="85"/>
      <c r="B926" s="85"/>
      <c r="C926" s="86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</row>
    <row r="927">
      <c r="A927" s="85"/>
      <c r="B927" s="85"/>
      <c r="C927" s="86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</row>
    <row r="928">
      <c r="A928" s="85"/>
      <c r="B928" s="85"/>
      <c r="C928" s="86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</row>
    <row r="929">
      <c r="A929" s="85"/>
      <c r="B929" s="85"/>
      <c r="C929" s="86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</row>
    <row r="930">
      <c r="A930" s="85"/>
      <c r="B930" s="85"/>
      <c r="C930" s="86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</row>
    <row r="931">
      <c r="A931" s="85"/>
      <c r="B931" s="85"/>
      <c r="C931" s="86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</row>
    <row r="932">
      <c r="A932" s="85"/>
      <c r="B932" s="85"/>
      <c r="C932" s="86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</row>
    <row r="933">
      <c r="A933" s="85"/>
      <c r="B933" s="85"/>
      <c r="C933" s="86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</row>
    <row r="934">
      <c r="A934" s="85"/>
      <c r="B934" s="85"/>
      <c r="C934" s="86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</row>
    <row r="935">
      <c r="A935" s="85"/>
      <c r="B935" s="85"/>
      <c r="C935" s="86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</row>
    <row r="936">
      <c r="A936" s="85"/>
      <c r="B936" s="85"/>
      <c r="C936" s="86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</row>
    <row r="937">
      <c r="A937" s="85"/>
      <c r="B937" s="85"/>
      <c r="C937" s="86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</row>
    <row r="938">
      <c r="A938" s="85"/>
      <c r="B938" s="85"/>
      <c r="C938" s="86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</row>
    <row r="939">
      <c r="A939" s="85"/>
      <c r="B939" s="85"/>
      <c r="C939" s="86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</row>
    <row r="940">
      <c r="A940" s="85"/>
      <c r="B940" s="85"/>
      <c r="C940" s="86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</row>
    <row r="941">
      <c r="A941" s="85"/>
      <c r="B941" s="85"/>
      <c r="C941" s="86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</row>
    <row r="942">
      <c r="A942" s="85"/>
      <c r="B942" s="85"/>
      <c r="C942" s="86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</row>
    <row r="943">
      <c r="A943" s="85"/>
      <c r="B943" s="85"/>
      <c r="C943" s="86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</row>
    <row r="944">
      <c r="A944" s="85"/>
      <c r="B944" s="85"/>
      <c r="C944" s="86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</row>
    <row r="945">
      <c r="A945" s="85"/>
      <c r="B945" s="85"/>
      <c r="C945" s="86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</row>
    <row r="946">
      <c r="A946" s="85"/>
      <c r="B946" s="85"/>
      <c r="C946" s="86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</row>
    <row r="947">
      <c r="A947" s="85"/>
      <c r="B947" s="85"/>
      <c r="C947" s="86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</row>
    <row r="948">
      <c r="A948" s="85"/>
      <c r="B948" s="85"/>
      <c r="C948" s="86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</row>
    <row r="949">
      <c r="A949" s="85"/>
      <c r="B949" s="85"/>
      <c r="C949" s="86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</row>
    <row r="950">
      <c r="A950" s="85"/>
      <c r="B950" s="85"/>
      <c r="C950" s="86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</row>
    <row r="951">
      <c r="A951" s="85"/>
      <c r="B951" s="85"/>
      <c r="C951" s="86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</row>
    <row r="952">
      <c r="A952" s="85"/>
      <c r="B952" s="85"/>
      <c r="C952" s="86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</row>
    <row r="953">
      <c r="A953" s="85"/>
      <c r="B953" s="85"/>
      <c r="C953" s="86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</row>
    <row r="954">
      <c r="A954" s="85"/>
      <c r="B954" s="85"/>
      <c r="C954" s="86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</row>
    <row r="955">
      <c r="A955" s="85"/>
      <c r="B955" s="85"/>
      <c r="C955" s="86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</row>
    <row r="956">
      <c r="A956" s="85"/>
      <c r="B956" s="85"/>
      <c r="C956" s="86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</row>
    <row r="957">
      <c r="A957" s="85"/>
      <c r="B957" s="85"/>
      <c r="C957" s="86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</row>
    <row r="958">
      <c r="A958" s="85"/>
      <c r="B958" s="85"/>
      <c r="C958" s="86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</row>
    <row r="959">
      <c r="A959" s="85"/>
      <c r="B959" s="85"/>
      <c r="C959" s="86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</row>
    <row r="960">
      <c r="A960" s="85"/>
      <c r="B960" s="85"/>
      <c r="C960" s="86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</row>
    <row r="961">
      <c r="A961" s="85"/>
      <c r="B961" s="85"/>
      <c r="C961" s="86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</row>
    <row r="962">
      <c r="A962" s="85"/>
      <c r="B962" s="85"/>
      <c r="C962" s="86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</row>
    <row r="963">
      <c r="A963" s="85"/>
      <c r="B963" s="85"/>
      <c r="C963" s="86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</row>
    <row r="964">
      <c r="A964" s="85"/>
      <c r="B964" s="85"/>
      <c r="C964" s="86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</row>
    <row r="965">
      <c r="A965" s="85"/>
      <c r="B965" s="85"/>
      <c r="C965" s="86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</row>
    <row r="966">
      <c r="A966" s="85"/>
      <c r="B966" s="85"/>
      <c r="C966" s="86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</row>
    <row r="967">
      <c r="A967" s="85"/>
      <c r="B967" s="85"/>
      <c r="C967" s="86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</row>
    <row r="968">
      <c r="A968" s="85"/>
      <c r="B968" s="85"/>
      <c r="C968" s="86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</row>
    <row r="969">
      <c r="A969" s="85"/>
      <c r="B969" s="85"/>
      <c r="C969" s="86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</row>
    <row r="970">
      <c r="A970" s="85"/>
      <c r="B970" s="85"/>
      <c r="C970" s="86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</row>
    <row r="971">
      <c r="A971" s="85"/>
      <c r="B971" s="85"/>
      <c r="C971" s="86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</row>
    <row r="972">
      <c r="A972" s="85"/>
      <c r="B972" s="85"/>
      <c r="C972" s="86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</row>
    <row r="973">
      <c r="A973" s="85"/>
      <c r="B973" s="85"/>
      <c r="C973" s="86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</row>
    <row r="974">
      <c r="A974" s="85"/>
      <c r="B974" s="85"/>
      <c r="C974" s="86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</row>
    <row r="975">
      <c r="A975" s="85"/>
      <c r="B975" s="85"/>
      <c r="C975" s="86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</row>
    <row r="976">
      <c r="A976" s="85"/>
      <c r="B976" s="85"/>
      <c r="C976" s="86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</row>
    <row r="977">
      <c r="A977" s="85"/>
      <c r="B977" s="85"/>
      <c r="C977" s="86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</row>
    <row r="978">
      <c r="A978" s="85"/>
      <c r="B978" s="85"/>
      <c r="C978" s="86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</row>
    <row r="979">
      <c r="A979" s="85"/>
      <c r="B979" s="85"/>
      <c r="C979" s="86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</row>
    <row r="980">
      <c r="A980" s="85"/>
      <c r="B980" s="85"/>
      <c r="C980" s="86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</row>
    <row r="981">
      <c r="A981" s="85"/>
      <c r="B981" s="85"/>
      <c r="C981" s="86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</row>
    <row r="982">
      <c r="A982" s="85"/>
      <c r="B982" s="85"/>
      <c r="C982" s="86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</row>
    <row r="983">
      <c r="A983" s="85"/>
      <c r="B983" s="85"/>
      <c r="C983" s="86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</row>
    <row r="984">
      <c r="A984" s="85"/>
      <c r="B984" s="85"/>
      <c r="C984" s="86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</row>
    <row r="985">
      <c r="A985" s="85"/>
      <c r="B985" s="85"/>
      <c r="C985" s="86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</row>
    <row r="986">
      <c r="A986" s="85"/>
      <c r="B986" s="85"/>
      <c r="C986" s="86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</row>
    <row r="987">
      <c r="A987" s="85"/>
      <c r="B987" s="85"/>
      <c r="C987" s="86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</row>
    <row r="988">
      <c r="A988" s="85"/>
      <c r="B988" s="85"/>
      <c r="C988" s="86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</row>
    <row r="989">
      <c r="A989" s="85"/>
      <c r="B989" s="85"/>
      <c r="C989" s="86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</row>
    <row r="990">
      <c r="A990" s="85"/>
      <c r="B990" s="85"/>
      <c r="C990" s="86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</row>
    <row r="991">
      <c r="A991" s="85"/>
      <c r="B991" s="85"/>
      <c r="C991" s="86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</row>
    <row r="992">
      <c r="A992" s="85"/>
      <c r="B992" s="85"/>
      <c r="C992" s="86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</row>
    <row r="993">
      <c r="A993" s="85"/>
      <c r="B993" s="85"/>
      <c r="C993" s="86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</row>
    <row r="994">
      <c r="A994" s="85"/>
      <c r="B994" s="85"/>
      <c r="C994" s="86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</row>
    <row r="995">
      <c r="A995" s="85"/>
      <c r="B995" s="85"/>
      <c r="C995" s="86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</row>
    <row r="996">
      <c r="A996" s="85"/>
      <c r="B996" s="85"/>
      <c r="C996" s="86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</row>
    <row r="997">
      <c r="A997" s="85"/>
      <c r="B997" s="85"/>
      <c r="C997" s="86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</row>
    <row r="998">
      <c r="A998" s="85"/>
      <c r="B998" s="85"/>
      <c r="C998" s="86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</row>
    <row r="999">
      <c r="A999" s="85"/>
      <c r="B999" s="85"/>
      <c r="C999" s="86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</row>
    <row r="1000">
      <c r="A1000" s="85"/>
      <c r="B1000" s="85"/>
      <c r="C1000" s="86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</row>
    <row r="1001">
      <c r="A1001" s="85"/>
      <c r="B1001" s="85"/>
      <c r="C1001" s="86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</row>
    <row r="1002">
      <c r="A1002" s="85"/>
      <c r="B1002" s="85"/>
      <c r="C1002" s="86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</row>
    <row r="1003">
      <c r="A1003" s="85"/>
      <c r="B1003" s="85"/>
      <c r="C1003" s="86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</row>
    <row r="1004">
      <c r="A1004" s="85"/>
      <c r="B1004" s="85"/>
      <c r="C1004" s="86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</row>
    <row r="1005">
      <c r="A1005" s="85"/>
      <c r="B1005" s="85"/>
      <c r="C1005" s="86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  <c r="X1005" s="80"/>
      <c r="Y1005" s="80"/>
      <c r="Z1005" s="80"/>
      <c r="AA1005" s="80"/>
    </row>
    <row r="1006">
      <c r="A1006" s="85"/>
      <c r="B1006" s="85"/>
      <c r="C1006" s="86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  <c r="U1006" s="80"/>
      <c r="V1006" s="80"/>
      <c r="W1006" s="80"/>
      <c r="X1006" s="80"/>
      <c r="Y1006" s="80"/>
      <c r="Z1006" s="80"/>
      <c r="AA1006" s="80"/>
    </row>
    <row r="1007">
      <c r="A1007" s="85"/>
      <c r="B1007" s="85"/>
      <c r="C1007" s="86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  <c r="U1007" s="80"/>
      <c r="V1007" s="80"/>
      <c r="W1007" s="80"/>
      <c r="X1007" s="80"/>
      <c r="Y1007" s="80"/>
      <c r="Z1007" s="80"/>
      <c r="AA1007" s="80"/>
    </row>
    <row r="1008">
      <c r="A1008" s="85"/>
      <c r="B1008" s="85"/>
      <c r="C1008" s="86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  <c r="X1008" s="80"/>
      <c r="Y1008" s="80"/>
      <c r="Z1008" s="80"/>
      <c r="AA1008" s="80"/>
    </row>
    <row r="1009">
      <c r="A1009" s="85"/>
      <c r="B1009" s="85"/>
      <c r="C1009" s="86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  <c r="X1009" s="80"/>
      <c r="Y1009" s="80"/>
      <c r="Z1009" s="80"/>
      <c r="AA1009" s="80"/>
    </row>
    <row r="1010">
      <c r="A1010" s="85"/>
      <c r="B1010" s="85"/>
      <c r="C1010" s="86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  <c r="X1010" s="80"/>
      <c r="Y1010" s="80"/>
      <c r="Z1010" s="80"/>
      <c r="AA1010" s="80"/>
    </row>
    <row r="1011">
      <c r="A1011" s="85"/>
      <c r="B1011" s="85"/>
      <c r="C1011" s="86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  <c r="U1011" s="80"/>
      <c r="V1011" s="80"/>
      <c r="W1011" s="80"/>
      <c r="X1011" s="80"/>
      <c r="Y1011" s="80"/>
      <c r="Z1011" s="80"/>
      <c r="AA1011" s="80"/>
    </row>
    <row r="1012">
      <c r="A1012" s="85"/>
      <c r="B1012" s="85"/>
      <c r="C1012" s="86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  <c r="U1012" s="80"/>
      <c r="V1012" s="80"/>
      <c r="W1012" s="80"/>
      <c r="X1012" s="80"/>
      <c r="Y1012" s="80"/>
      <c r="Z1012" s="80"/>
      <c r="AA1012" s="80"/>
    </row>
    <row r="1013">
      <c r="A1013" s="85"/>
      <c r="B1013" s="85"/>
      <c r="C1013" s="86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80"/>
      <c r="Z1013" s="80"/>
      <c r="AA1013" s="80"/>
    </row>
    <row r="1014">
      <c r="A1014" s="85"/>
      <c r="B1014" s="85"/>
      <c r="C1014" s="86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80"/>
      <c r="Z1014" s="80"/>
      <c r="AA1014" s="80"/>
    </row>
    <row r="1015">
      <c r="A1015" s="85"/>
      <c r="B1015" s="85"/>
      <c r="C1015" s="86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0"/>
      <c r="W1015" s="80"/>
      <c r="X1015" s="80"/>
      <c r="Y1015" s="80"/>
      <c r="Z1015" s="80"/>
      <c r="AA1015" s="80"/>
    </row>
    <row r="1016">
      <c r="A1016" s="85"/>
      <c r="B1016" s="85"/>
      <c r="C1016" s="86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0"/>
      <c r="W1016" s="80"/>
      <c r="X1016" s="80"/>
      <c r="Y1016" s="80"/>
      <c r="Z1016" s="80"/>
      <c r="AA1016" s="80"/>
    </row>
    <row r="1017">
      <c r="A1017" s="85"/>
      <c r="B1017" s="85"/>
      <c r="C1017" s="86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  <c r="U1017" s="80"/>
      <c r="V1017" s="80"/>
      <c r="W1017" s="80"/>
      <c r="X1017" s="80"/>
      <c r="Y1017" s="80"/>
      <c r="Z1017" s="80"/>
      <c r="AA1017" s="80"/>
    </row>
    <row r="1018">
      <c r="A1018" s="85"/>
      <c r="B1018" s="85"/>
      <c r="C1018" s="86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  <c r="U1018" s="80"/>
      <c r="V1018" s="80"/>
      <c r="W1018" s="80"/>
      <c r="X1018" s="80"/>
      <c r="Y1018" s="80"/>
      <c r="Z1018" s="80"/>
      <c r="AA1018" s="80"/>
    </row>
    <row r="1019">
      <c r="A1019" s="85"/>
      <c r="B1019" s="85"/>
      <c r="C1019" s="86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  <c r="U1019" s="80"/>
      <c r="V1019" s="80"/>
      <c r="W1019" s="80"/>
      <c r="X1019" s="80"/>
      <c r="Y1019" s="80"/>
      <c r="Z1019" s="80"/>
      <c r="AA1019" s="80"/>
    </row>
    <row r="1020">
      <c r="A1020" s="85"/>
      <c r="B1020" s="85"/>
      <c r="C1020" s="86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  <c r="U1020" s="80"/>
      <c r="V1020" s="80"/>
      <c r="W1020" s="80"/>
      <c r="X1020" s="80"/>
      <c r="Y1020" s="80"/>
      <c r="Z1020" s="80"/>
      <c r="AA1020" s="80"/>
    </row>
    <row r="1021">
      <c r="A1021" s="85"/>
      <c r="B1021" s="85"/>
      <c r="C1021" s="86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80"/>
      <c r="Z1021" s="80"/>
      <c r="AA1021" s="80"/>
    </row>
    <row r="1022">
      <c r="A1022" s="85"/>
      <c r="B1022" s="85"/>
      <c r="C1022" s="86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80"/>
      <c r="Z1022" s="80"/>
      <c r="AA1022" s="80"/>
    </row>
    <row r="1023">
      <c r="A1023" s="85"/>
      <c r="B1023" s="85"/>
      <c r="C1023" s="86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  <c r="U1023" s="80"/>
      <c r="V1023" s="80"/>
      <c r="W1023" s="80"/>
      <c r="X1023" s="80"/>
      <c r="Y1023" s="80"/>
      <c r="Z1023" s="80"/>
      <c r="AA1023" s="80"/>
    </row>
    <row r="1024">
      <c r="A1024" s="85"/>
      <c r="B1024" s="85"/>
      <c r="C1024" s="86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0"/>
      <c r="W1024" s="80"/>
      <c r="X1024" s="80"/>
      <c r="Y1024" s="80"/>
      <c r="Z1024" s="80"/>
      <c r="AA1024" s="80"/>
    </row>
    <row r="1025">
      <c r="A1025" s="85"/>
      <c r="B1025" s="85"/>
      <c r="C1025" s="86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  <c r="U1025" s="80"/>
      <c r="V1025" s="80"/>
      <c r="W1025" s="80"/>
      <c r="X1025" s="80"/>
      <c r="Y1025" s="80"/>
      <c r="Z1025" s="80"/>
      <c r="AA1025" s="80"/>
    </row>
    <row r="1026">
      <c r="A1026" s="85"/>
      <c r="B1026" s="85"/>
      <c r="C1026" s="86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  <c r="U1026" s="80"/>
      <c r="V1026" s="80"/>
      <c r="W1026" s="80"/>
      <c r="X1026" s="80"/>
      <c r="Y1026" s="80"/>
      <c r="Z1026" s="80"/>
      <c r="AA1026" s="80"/>
    </row>
    <row r="1027">
      <c r="A1027" s="85"/>
      <c r="B1027" s="85"/>
      <c r="C1027" s="86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  <c r="U1027" s="80"/>
      <c r="V1027" s="80"/>
      <c r="W1027" s="80"/>
      <c r="X1027" s="80"/>
      <c r="Y1027" s="80"/>
      <c r="Z1027" s="80"/>
      <c r="AA1027" s="80"/>
    </row>
    <row r="1028">
      <c r="A1028" s="85"/>
      <c r="B1028" s="85"/>
      <c r="C1028" s="86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  <c r="U1028" s="80"/>
      <c r="V1028" s="80"/>
      <c r="W1028" s="80"/>
      <c r="X1028" s="80"/>
      <c r="Y1028" s="80"/>
      <c r="Z1028" s="80"/>
      <c r="AA1028" s="80"/>
    </row>
    <row r="1029">
      <c r="A1029" s="85"/>
      <c r="B1029" s="85"/>
      <c r="C1029" s="86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0"/>
      <c r="W1029" s="80"/>
      <c r="X1029" s="80"/>
      <c r="Y1029" s="80"/>
      <c r="Z1029" s="80"/>
      <c r="AA1029" s="80"/>
    </row>
    <row r="1030">
      <c r="A1030" s="85"/>
      <c r="B1030" s="85"/>
      <c r="C1030" s="86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  <c r="U1030" s="80"/>
      <c r="V1030" s="80"/>
      <c r="W1030" s="80"/>
      <c r="X1030" s="80"/>
      <c r="Y1030" s="80"/>
      <c r="Z1030" s="80"/>
      <c r="AA1030" s="80"/>
    </row>
    <row r="1031">
      <c r="A1031" s="85"/>
      <c r="B1031" s="85"/>
      <c r="C1031" s="86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  <c r="U1031" s="80"/>
      <c r="V1031" s="80"/>
      <c r="W1031" s="80"/>
      <c r="X1031" s="80"/>
      <c r="Y1031" s="80"/>
      <c r="Z1031" s="80"/>
      <c r="AA1031" s="80"/>
    </row>
    <row r="1032">
      <c r="A1032" s="85"/>
      <c r="B1032" s="85"/>
      <c r="C1032" s="86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  <c r="U1032" s="80"/>
      <c r="V1032" s="80"/>
      <c r="W1032" s="80"/>
      <c r="X1032" s="80"/>
      <c r="Y1032" s="80"/>
      <c r="Z1032" s="80"/>
      <c r="AA1032" s="80"/>
    </row>
    <row r="1033">
      <c r="A1033" s="85"/>
      <c r="B1033" s="85"/>
      <c r="C1033" s="86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  <c r="U1033" s="80"/>
      <c r="V1033" s="80"/>
      <c r="W1033" s="80"/>
      <c r="X1033" s="80"/>
      <c r="Y1033" s="80"/>
      <c r="Z1033" s="80"/>
      <c r="AA1033" s="80"/>
    </row>
    <row r="1034">
      <c r="A1034" s="85"/>
      <c r="B1034" s="85"/>
      <c r="C1034" s="86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  <c r="U1034" s="80"/>
      <c r="V1034" s="80"/>
      <c r="W1034" s="80"/>
      <c r="X1034" s="80"/>
      <c r="Y1034" s="80"/>
      <c r="Z1034" s="80"/>
      <c r="AA1034" s="80"/>
    </row>
    <row r="1035">
      <c r="A1035" s="85"/>
      <c r="B1035" s="85"/>
      <c r="C1035" s="86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  <c r="U1035" s="80"/>
      <c r="V1035" s="80"/>
      <c r="W1035" s="80"/>
      <c r="X1035" s="80"/>
      <c r="Y1035" s="80"/>
      <c r="Z1035" s="80"/>
      <c r="AA1035" s="80"/>
    </row>
    <row r="1036">
      <c r="A1036" s="85"/>
      <c r="B1036" s="85"/>
      <c r="C1036" s="86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  <c r="U1036" s="80"/>
      <c r="V1036" s="80"/>
      <c r="W1036" s="80"/>
      <c r="X1036" s="80"/>
      <c r="Y1036" s="80"/>
      <c r="Z1036" s="80"/>
      <c r="AA1036" s="80"/>
    </row>
    <row r="1037">
      <c r="A1037" s="85"/>
      <c r="B1037" s="85"/>
      <c r="C1037" s="86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  <c r="U1037" s="80"/>
      <c r="V1037" s="80"/>
      <c r="W1037" s="80"/>
      <c r="X1037" s="80"/>
      <c r="Y1037" s="80"/>
      <c r="Z1037" s="80"/>
      <c r="AA1037" s="80"/>
    </row>
    <row r="1038">
      <c r="A1038" s="85"/>
      <c r="B1038" s="85"/>
      <c r="C1038" s="86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0"/>
      <c r="R1038" s="80"/>
      <c r="S1038" s="80"/>
      <c r="T1038" s="80"/>
      <c r="U1038" s="80"/>
      <c r="V1038" s="80"/>
      <c r="W1038" s="80"/>
      <c r="X1038" s="80"/>
      <c r="Y1038" s="80"/>
      <c r="Z1038" s="80"/>
      <c r="AA1038" s="80"/>
    </row>
    <row r="1039">
      <c r="A1039" s="85"/>
      <c r="B1039" s="85"/>
      <c r="C1039" s="86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0"/>
      <c r="R1039" s="80"/>
      <c r="S1039" s="80"/>
      <c r="T1039" s="80"/>
      <c r="U1039" s="80"/>
      <c r="V1039" s="80"/>
      <c r="W1039" s="80"/>
      <c r="X1039" s="80"/>
      <c r="Y1039" s="80"/>
      <c r="Z1039" s="80"/>
      <c r="AA1039" s="80"/>
    </row>
    <row r="1040">
      <c r="A1040" s="85"/>
      <c r="B1040" s="85"/>
      <c r="C1040" s="86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0"/>
      <c r="R1040" s="80"/>
      <c r="S1040" s="80"/>
      <c r="T1040" s="80"/>
      <c r="U1040" s="80"/>
      <c r="V1040" s="80"/>
      <c r="W1040" s="80"/>
      <c r="X1040" s="80"/>
      <c r="Y1040" s="80"/>
      <c r="Z1040" s="80"/>
      <c r="AA1040" s="80"/>
    </row>
    <row r="1041">
      <c r="A1041" s="85"/>
      <c r="B1041" s="85"/>
      <c r="C1041" s="86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  <c r="U1041" s="80"/>
      <c r="V1041" s="80"/>
      <c r="W1041" s="80"/>
      <c r="X1041" s="80"/>
      <c r="Y1041" s="80"/>
      <c r="Z1041" s="80"/>
      <c r="AA1041" s="80"/>
    </row>
    <row r="1042">
      <c r="A1042" s="85"/>
      <c r="B1042" s="85"/>
      <c r="C1042" s="86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  <c r="U1042" s="80"/>
      <c r="V1042" s="80"/>
      <c r="W1042" s="80"/>
      <c r="X1042" s="80"/>
      <c r="Y1042" s="80"/>
      <c r="Z1042" s="80"/>
      <c r="AA1042" s="80"/>
    </row>
    <row r="1043">
      <c r="A1043" s="85"/>
      <c r="B1043" s="85"/>
      <c r="C1043" s="86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  <c r="U1043" s="80"/>
      <c r="V1043" s="80"/>
      <c r="W1043" s="80"/>
      <c r="X1043" s="80"/>
      <c r="Y1043" s="80"/>
      <c r="Z1043" s="80"/>
      <c r="AA1043" s="80"/>
    </row>
    <row r="1044">
      <c r="A1044" s="85"/>
      <c r="B1044" s="85"/>
      <c r="C1044" s="86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  <c r="U1044" s="80"/>
      <c r="V1044" s="80"/>
      <c r="W1044" s="80"/>
      <c r="X1044" s="80"/>
      <c r="Y1044" s="80"/>
      <c r="Z1044" s="80"/>
      <c r="AA1044" s="80"/>
    </row>
    <row r="1045">
      <c r="A1045" s="85"/>
      <c r="B1045" s="85"/>
      <c r="C1045" s="86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  <c r="U1045" s="80"/>
      <c r="V1045" s="80"/>
      <c r="W1045" s="80"/>
      <c r="X1045" s="80"/>
      <c r="Y1045" s="80"/>
      <c r="Z1045" s="80"/>
      <c r="AA1045" s="80"/>
    </row>
    <row r="1046">
      <c r="A1046" s="85"/>
      <c r="B1046" s="85"/>
      <c r="C1046" s="86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  <c r="U1046" s="80"/>
      <c r="V1046" s="80"/>
      <c r="W1046" s="80"/>
      <c r="X1046" s="80"/>
      <c r="Y1046" s="80"/>
      <c r="Z1046" s="80"/>
      <c r="AA1046" s="80"/>
    </row>
    <row r="1047">
      <c r="A1047" s="85"/>
      <c r="B1047" s="85"/>
      <c r="C1047" s="86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  <c r="U1047" s="80"/>
      <c r="V1047" s="80"/>
      <c r="W1047" s="80"/>
      <c r="X1047" s="80"/>
      <c r="Y1047" s="80"/>
      <c r="Z1047" s="80"/>
      <c r="AA1047" s="80"/>
    </row>
    <row r="1048">
      <c r="A1048" s="85"/>
      <c r="B1048" s="85"/>
      <c r="C1048" s="86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  <c r="U1048" s="80"/>
      <c r="V1048" s="80"/>
      <c r="W1048" s="80"/>
      <c r="X1048" s="80"/>
      <c r="Y1048" s="80"/>
      <c r="Z1048" s="80"/>
      <c r="AA1048" s="80"/>
    </row>
    <row r="1049">
      <c r="A1049" s="85"/>
      <c r="B1049" s="85"/>
      <c r="C1049" s="86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  <c r="U1049" s="80"/>
      <c r="V1049" s="80"/>
      <c r="W1049" s="80"/>
      <c r="X1049" s="80"/>
      <c r="Y1049" s="80"/>
      <c r="Z1049" s="80"/>
      <c r="AA1049" s="80"/>
    </row>
    <row r="1050">
      <c r="A1050" s="85"/>
      <c r="B1050" s="85"/>
      <c r="C1050" s="86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  <c r="U1050" s="80"/>
      <c r="V1050" s="80"/>
      <c r="W1050" s="80"/>
      <c r="X1050" s="80"/>
      <c r="Y1050" s="80"/>
      <c r="Z1050" s="80"/>
      <c r="AA1050" s="80"/>
    </row>
    <row r="1051">
      <c r="A1051" s="85"/>
      <c r="B1051" s="85"/>
      <c r="C1051" s="86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  <c r="U1051" s="80"/>
      <c r="V1051" s="80"/>
      <c r="W1051" s="80"/>
      <c r="X1051" s="80"/>
      <c r="Y1051" s="80"/>
      <c r="Z1051" s="80"/>
      <c r="AA1051" s="80"/>
    </row>
    <row r="1052">
      <c r="A1052" s="85"/>
      <c r="B1052" s="85"/>
      <c r="C1052" s="86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  <c r="U1052" s="80"/>
      <c r="V1052" s="80"/>
      <c r="W1052" s="80"/>
      <c r="X1052" s="80"/>
      <c r="Y1052" s="80"/>
      <c r="Z1052" s="80"/>
      <c r="AA1052" s="80"/>
    </row>
    <row r="1053">
      <c r="A1053" s="85"/>
      <c r="B1053" s="85"/>
      <c r="C1053" s="86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  <c r="U1053" s="80"/>
      <c r="V1053" s="80"/>
      <c r="W1053" s="80"/>
      <c r="X1053" s="80"/>
      <c r="Y1053" s="80"/>
      <c r="Z1053" s="80"/>
      <c r="AA1053" s="80"/>
    </row>
    <row r="1054">
      <c r="A1054" s="85"/>
      <c r="B1054" s="85"/>
      <c r="C1054" s="86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  <c r="U1054" s="80"/>
      <c r="V1054" s="80"/>
      <c r="W1054" s="80"/>
      <c r="X1054" s="80"/>
      <c r="Y1054" s="80"/>
      <c r="Z1054" s="80"/>
      <c r="AA1054" s="80"/>
    </row>
    <row r="1055">
      <c r="A1055" s="85"/>
      <c r="B1055" s="85"/>
      <c r="C1055" s="86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0"/>
      <c r="R1055" s="80"/>
      <c r="S1055" s="80"/>
      <c r="T1055" s="80"/>
      <c r="U1055" s="80"/>
      <c r="V1055" s="80"/>
      <c r="W1055" s="80"/>
      <c r="X1055" s="80"/>
      <c r="Y1055" s="80"/>
      <c r="Z1055" s="80"/>
      <c r="AA1055" s="80"/>
    </row>
    <row r="1056">
      <c r="A1056" s="85"/>
      <c r="B1056" s="85"/>
      <c r="C1056" s="86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0"/>
      <c r="R1056" s="80"/>
      <c r="S1056" s="80"/>
      <c r="T1056" s="80"/>
      <c r="U1056" s="80"/>
      <c r="V1056" s="80"/>
      <c r="W1056" s="80"/>
      <c r="X1056" s="80"/>
      <c r="Y1056" s="80"/>
      <c r="Z1056" s="80"/>
      <c r="AA1056" s="80"/>
    </row>
    <row r="1057">
      <c r="A1057" s="85"/>
      <c r="B1057" s="85"/>
      <c r="C1057" s="86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0"/>
      <c r="R1057" s="80"/>
      <c r="S1057" s="80"/>
      <c r="T1057" s="80"/>
      <c r="U1057" s="80"/>
      <c r="V1057" s="80"/>
      <c r="W1057" s="80"/>
      <c r="X1057" s="80"/>
      <c r="Y1057" s="80"/>
      <c r="Z1057" s="80"/>
      <c r="AA1057" s="80"/>
    </row>
    <row r="1058">
      <c r="A1058" s="85"/>
      <c r="B1058" s="85"/>
      <c r="C1058" s="86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0"/>
      <c r="R1058" s="80"/>
      <c r="S1058" s="80"/>
      <c r="T1058" s="80"/>
      <c r="U1058" s="80"/>
      <c r="V1058" s="80"/>
      <c r="W1058" s="80"/>
      <c r="X1058" s="80"/>
      <c r="Y1058" s="80"/>
      <c r="Z1058" s="80"/>
      <c r="AA1058" s="80"/>
    </row>
    <row r="1059">
      <c r="A1059" s="85"/>
      <c r="B1059" s="85"/>
      <c r="C1059" s="86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80"/>
      <c r="S1059" s="80"/>
      <c r="T1059" s="80"/>
      <c r="U1059" s="80"/>
      <c r="V1059" s="80"/>
      <c r="W1059" s="80"/>
      <c r="X1059" s="80"/>
      <c r="Y1059" s="80"/>
      <c r="Z1059" s="80"/>
      <c r="AA1059" s="80"/>
    </row>
    <row r="1060">
      <c r="A1060" s="85"/>
      <c r="B1060" s="85"/>
      <c r="C1060" s="86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80"/>
      <c r="S1060" s="80"/>
      <c r="T1060" s="80"/>
      <c r="U1060" s="80"/>
      <c r="V1060" s="80"/>
      <c r="W1060" s="80"/>
      <c r="X1060" s="80"/>
      <c r="Y1060" s="80"/>
      <c r="Z1060" s="80"/>
      <c r="AA1060" s="80"/>
    </row>
    <row r="1061">
      <c r="A1061" s="85"/>
      <c r="B1061" s="85"/>
      <c r="C1061" s="86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80"/>
      <c r="S1061" s="80"/>
      <c r="T1061" s="80"/>
      <c r="U1061" s="80"/>
      <c r="V1061" s="80"/>
      <c r="W1061" s="80"/>
      <c r="X1061" s="80"/>
      <c r="Y1061" s="80"/>
      <c r="Z1061" s="80"/>
      <c r="AA1061" s="80"/>
    </row>
    <row r="1062">
      <c r="A1062" s="85"/>
      <c r="B1062" s="85"/>
      <c r="C1062" s="86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80"/>
      <c r="S1062" s="80"/>
      <c r="T1062" s="80"/>
      <c r="U1062" s="80"/>
      <c r="V1062" s="80"/>
      <c r="W1062" s="80"/>
      <c r="X1062" s="80"/>
      <c r="Y1062" s="80"/>
      <c r="Z1062" s="80"/>
      <c r="AA1062" s="80"/>
    </row>
    <row r="1063">
      <c r="A1063" s="85"/>
      <c r="B1063" s="85"/>
      <c r="C1063" s="86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80"/>
      <c r="S1063" s="80"/>
      <c r="T1063" s="80"/>
      <c r="U1063" s="80"/>
      <c r="V1063" s="80"/>
      <c r="W1063" s="80"/>
      <c r="X1063" s="80"/>
      <c r="Y1063" s="80"/>
      <c r="Z1063" s="80"/>
      <c r="AA1063" s="80"/>
    </row>
    <row r="1064">
      <c r="A1064" s="85"/>
      <c r="B1064" s="85"/>
      <c r="C1064" s="86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  <c r="U1064" s="80"/>
      <c r="V1064" s="80"/>
      <c r="W1064" s="80"/>
      <c r="X1064" s="80"/>
      <c r="Y1064" s="80"/>
      <c r="Z1064" s="80"/>
      <c r="AA1064" s="80"/>
    </row>
    <row r="1065">
      <c r="A1065" s="85"/>
      <c r="B1065" s="85"/>
      <c r="C1065" s="86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  <c r="U1065" s="80"/>
      <c r="V1065" s="80"/>
      <c r="W1065" s="80"/>
      <c r="X1065" s="80"/>
      <c r="Y1065" s="80"/>
      <c r="Z1065" s="80"/>
      <c r="AA1065" s="80"/>
    </row>
    <row r="1066">
      <c r="A1066" s="85"/>
      <c r="B1066" s="85"/>
      <c r="C1066" s="86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  <c r="U1066" s="80"/>
      <c r="V1066" s="80"/>
      <c r="W1066" s="80"/>
      <c r="X1066" s="80"/>
      <c r="Y1066" s="80"/>
      <c r="Z1066" s="80"/>
      <c r="AA1066" s="80"/>
    </row>
    <row r="1067">
      <c r="A1067" s="85"/>
      <c r="B1067" s="85"/>
      <c r="C1067" s="86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  <c r="U1067" s="80"/>
      <c r="V1067" s="80"/>
      <c r="W1067" s="80"/>
      <c r="X1067" s="80"/>
      <c r="Y1067" s="80"/>
      <c r="Z1067" s="80"/>
      <c r="AA1067" s="80"/>
    </row>
    <row r="1068">
      <c r="A1068" s="85"/>
      <c r="B1068" s="85"/>
      <c r="C1068" s="86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  <c r="U1068" s="80"/>
      <c r="V1068" s="80"/>
      <c r="W1068" s="80"/>
      <c r="X1068" s="80"/>
      <c r="Y1068" s="80"/>
      <c r="Z1068" s="80"/>
      <c r="AA1068" s="80"/>
    </row>
    <row r="1069">
      <c r="A1069" s="85"/>
      <c r="B1069" s="85"/>
      <c r="C1069" s="86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  <c r="U1069" s="80"/>
      <c r="V1069" s="80"/>
      <c r="W1069" s="80"/>
      <c r="X1069" s="80"/>
      <c r="Y1069" s="80"/>
      <c r="Z1069" s="80"/>
      <c r="AA1069" s="80"/>
    </row>
    <row r="1070">
      <c r="A1070" s="85"/>
      <c r="B1070" s="85"/>
      <c r="C1070" s="86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  <c r="U1070" s="80"/>
      <c r="V1070" s="80"/>
      <c r="W1070" s="80"/>
      <c r="X1070" s="80"/>
      <c r="Y1070" s="80"/>
      <c r="Z1070" s="80"/>
      <c r="AA1070" s="80"/>
    </row>
    <row r="1071">
      <c r="A1071" s="85"/>
      <c r="B1071" s="85"/>
      <c r="C1071" s="86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  <c r="U1071" s="80"/>
      <c r="V1071" s="80"/>
      <c r="W1071" s="80"/>
      <c r="X1071" s="80"/>
      <c r="Y1071" s="80"/>
      <c r="Z1071" s="80"/>
      <c r="AA1071" s="80"/>
    </row>
    <row r="1072">
      <c r="A1072" s="85"/>
      <c r="B1072" s="85"/>
      <c r="C1072" s="86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80"/>
      <c r="S1072" s="80"/>
      <c r="T1072" s="80"/>
      <c r="U1072" s="80"/>
      <c r="V1072" s="80"/>
      <c r="W1072" s="80"/>
      <c r="X1072" s="80"/>
      <c r="Y1072" s="80"/>
      <c r="Z1072" s="80"/>
      <c r="AA1072" s="80"/>
    </row>
    <row r="1073">
      <c r="A1073" s="85"/>
      <c r="B1073" s="85"/>
      <c r="C1073" s="86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  <c r="S1073" s="80"/>
      <c r="T1073" s="80"/>
      <c r="U1073" s="80"/>
      <c r="V1073" s="80"/>
      <c r="W1073" s="80"/>
      <c r="X1073" s="80"/>
      <c r="Y1073" s="80"/>
      <c r="Z1073" s="80"/>
      <c r="AA1073" s="80"/>
    </row>
    <row r="1074">
      <c r="A1074" s="85"/>
      <c r="B1074" s="85"/>
      <c r="C1074" s="86"/>
      <c r="D1074" s="80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  <c r="P1074" s="80"/>
      <c r="Q1074" s="80"/>
      <c r="R1074" s="80"/>
      <c r="S1074" s="80"/>
      <c r="T1074" s="80"/>
      <c r="U1074" s="80"/>
      <c r="V1074" s="80"/>
      <c r="W1074" s="80"/>
      <c r="X1074" s="80"/>
      <c r="Y1074" s="80"/>
      <c r="Z1074" s="80"/>
      <c r="AA1074" s="80"/>
    </row>
    <row r="1075">
      <c r="A1075" s="85"/>
      <c r="B1075" s="85"/>
      <c r="C1075" s="86"/>
      <c r="D1075" s="80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  <c r="P1075" s="80"/>
      <c r="Q1075" s="80"/>
      <c r="R1075" s="80"/>
      <c r="S1075" s="80"/>
      <c r="T1075" s="80"/>
      <c r="U1075" s="80"/>
      <c r="V1075" s="80"/>
      <c r="W1075" s="80"/>
      <c r="X1075" s="80"/>
      <c r="Y1075" s="80"/>
      <c r="Z1075" s="80"/>
      <c r="AA1075" s="80"/>
    </row>
    <row r="1076">
      <c r="A1076" s="85"/>
      <c r="B1076" s="85"/>
      <c r="C1076" s="86"/>
      <c r="D1076" s="80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  <c r="P1076" s="80"/>
      <c r="Q1076" s="80"/>
      <c r="R1076" s="80"/>
      <c r="S1076" s="80"/>
      <c r="T1076" s="80"/>
      <c r="U1076" s="80"/>
      <c r="V1076" s="80"/>
      <c r="W1076" s="80"/>
      <c r="X1076" s="80"/>
      <c r="Y1076" s="80"/>
      <c r="Z1076" s="80"/>
      <c r="AA1076" s="80"/>
    </row>
    <row r="1077">
      <c r="A1077" s="85"/>
      <c r="B1077" s="85"/>
      <c r="C1077" s="86"/>
      <c r="D1077" s="80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0"/>
      <c r="R1077" s="80"/>
      <c r="S1077" s="80"/>
      <c r="T1077" s="80"/>
      <c r="U1077" s="80"/>
      <c r="V1077" s="80"/>
      <c r="W1077" s="80"/>
      <c r="X1077" s="80"/>
      <c r="Y1077" s="80"/>
      <c r="Z1077" s="80"/>
      <c r="AA1077" s="80"/>
    </row>
    <row r="1078">
      <c r="A1078" s="85"/>
      <c r="B1078" s="85"/>
      <c r="C1078" s="86"/>
      <c r="D1078" s="80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  <c r="P1078" s="80"/>
      <c r="Q1078" s="80"/>
      <c r="R1078" s="80"/>
      <c r="S1078" s="80"/>
      <c r="T1078" s="80"/>
      <c r="U1078" s="80"/>
      <c r="V1078" s="80"/>
      <c r="W1078" s="80"/>
      <c r="X1078" s="80"/>
      <c r="Y1078" s="80"/>
      <c r="Z1078" s="80"/>
      <c r="AA1078" s="80"/>
    </row>
    <row r="1079">
      <c r="A1079" s="85"/>
      <c r="B1079" s="85"/>
      <c r="C1079" s="86"/>
      <c r="D1079" s="80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0"/>
      <c r="R1079" s="80"/>
      <c r="S1079" s="80"/>
      <c r="T1079" s="80"/>
      <c r="U1079" s="80"/>
      <c r="V1079" s="80"/>
      <c r="W1079" s="80"/>
      <c r="X1079" s="80"/>
      <c r="Y1079" s="80"/>
      <c r="Z1079" s="80"/>
      <c r="AA1079" s="80"/>
    </row>
    <row r="1080">
      <c r="A1080" s="85"/>
      <c r="B1080" s="85"/>
      <c r="C1080" s="86"/>
      <c r="D1080" s="80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0"/>
      <c r="R1080" s="80"/>
      <c r="S1080" s="80"/>
      <c r="T1080" s="80"/>
      <c r="U1080" s="80"/>
      <c r="V1080" s="80"/>
      <c r="W1080" s="80"/>
      <c r="X1080" s="80"/>
      <c r="Y1080" s="80"/>
      <c r="Z1080" s="80"/>
      <c r="AA1080" s="80"/>
    </row>
    <row r="1081">
      <c r="A1081" s="85"/>
      <c r="B1081" s="85"/>
      <c r="C1081" s="86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0"/>
      <c r="R1081" s="80"/>
      <c r="S1081" s="80"/>
      <c r="T1081" s="80"/>
      <c r="U1081" s="80"/>
      <c r="V1081" s="80"/>
      <c r="W1081" s="80"/>
      <c r="X1081" s="80"/>
      <c r="Y1081" s="80"/>
      <c r="Z1081" s="80"/>
      <c r="AA1081" s="80"/>
    </row>
    <row r="1082">
      <c r="A1082" s="85"/>
      <c r="B1082" s="85"/>
      <c r="C1082" s="86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  <c r="U1082" s="80"/>
      <c r="V1082" s="80"/>
      <c r="W1082" s="80"/>
      <c r="X1082" s="80"/>
      <c r="Y1082" s="80"/>
      <c r="Z1082" s="80"/>
      <c r="AA1082" s="80"/>
    </row>
    <row r="1083">
      <c r="A1083" s="85"/>
      <c r="B1083" s="85"/>
      <c r="C1083" s="86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0"/>
      <c r="R1083" s="80"/>
      <c r="S1083" s="80"/>
      <c r="T1083" s="80"/>
      <c r="U1083" s="80"/>
      <c r="V1083" s="80"/>
      <c r="W1083" s="80"/>
      <c r="X1083" s="80"/>
      <c r="Y1083" s="80"/>
      <c r="Z1083" s="80"/>
      <c r="AA1083" s="80"/>
    </row>
    <row r="1084">
      <c r="A1084" s="85"/>
      <c r="B1084" s="85"/>
      <c r="C1084" s="86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0"/>
      <c r="R1084" s="80"/>
      <c r="S1084" s="80"/>
      <c r="T1084" s="80"/>
      <c r="U1084" s="80"/>
      <c r="V1084" s="80"/>
      <c r="W1084" s="80"/>
      <c r="X1084" s="80"/>
      <c r="Y1084" s="80"/>
      <c r="Z1084" s="80"/>
      <c r="AA1084" s="80"/>
    </row>
    <row r="1085">
      <c r="A1085" s="85"/>
      <c r="B1085" s="85"/>
      <c r="C1085" s="86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0"/>
      <c r="U1085" s="80"/>
      <c r="V1085" s="80"/>
      <c r="W1085" s="80"/>
      <c r="X1085" s="80"/>
      <c r="Y1085" s="80"/>
      <c r="Z1085" s="80"/>
      <c r="AA1085" s="80"/>
    </row>
    <row r="1086">
      <c r="A1086" s="85"/>
      <c r="B1086" s="85"/>
      <c r="C1086" s="86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0"/>
      <c r="R1086" s="80"/>
      <c r="S1086" s="80"/>
      <c r="T1086" s="80"/>
      <c r="U1086" s="80"/>
      <c r="V1086" s="80"/>
      <c r="W1086" s="80"/>
      <c r="X1086" s="80"/>
      <c r="Y1086" s="80"/>
      <c r="Z1086" s="80"/>
      <c r="AA1086" s="80"/>
    </row>
    <row r="1087">
      <c r="A1087" s="85"/>
      <c r="B1087" s="85"/>
      <c r="C1087" s="86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  <c r="S1087" s="80"/>
      <c r="T1087" s="80"/>
      <c r="U1087" s="80"/>
      <c r="V1087" s="80"/>
      <c r="W1087" s="80"/>
      <c r="X1087" s="80"/>
      <c r="Y1087" s="80"/>
      <c r="Z1087" s="80"/>
      <c r="AA1087" s="80"/>
    </row>
    <row r="1088">
      <c r="A1088" s="85"/>
      <c r="B1088" s="85"/>
      <c r="C1088" s="86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0"/>
      <c r="R1088" s="80"/>
      <c r="S1088" s="80"/>
      <c r="T1088" s="80"/>
      <c r="U1088" s="80"/>
      <c r="V1088" s="80"/>
      <c r="W1088" s="80"/>
      <c r="X1088" s="80"/>
      <c r="Y1088" s="80"/>
      <c r="Z1088" s="80"/>
      <c r="AA1088" s="80"/>
    </row>
    <row r="1089">
      <c r="A1089" s="85"/>
      <c r="B1089" s="85"/>
      <c r="C1089" s="86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0"/>
      <c r="R1089" s="80"/>
      <c r="S1089" s="80"/>
      <c r="T1089" s="80"/>
      <c r="U1089" s="80"/>
      <c r="V1089" s="80"/>
      <c r="W1089" s="80"/>
      <c r="X1089" s="80"/>
      <c r="Y1089" s="80"/>
      <c r="Z1089" s="80"/>
      <c r="AA1089" s="80"/>
    </row>
    <row r="1090">
      <c r="A1090" s="85"/>
      <c r="B1090" s="85"/>
      <c r="C1090" s="86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0"/>
      <c r="R1090" s="80"/>
      <c r="S1090" s="80"/>
      <c r="T1090" s="80"/>
      <c r="U1090" s="80"/>
      <c r="V1090" s="80"/>
      <c r="W1090" s="80"/>
      <c r="X1090" s="80"/>
      <c r="Y1090" s="80"/>
      <c r="Z1090" s="80"/>
      <c r="AA1090" s="80"/>
    </row>
    <row r="1091">
      <c r="A1091" s="85"/>
      <c r="B1091" s="85"/>
      <c r="C1091" s="86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0"/>
      <c r="R1091" s="80"/>
      <c r="S1091" s="80"/>
      <c r="T1091" s="80"/>
      <c r="U1091" s="80"/>
      <c r="V1091" s="80"/>
      <c r="W1091" s="80"/>
      <c r="X1091" s="80"/>
      <c r="Y1091" s="80"/>
      <c r="Z1091" s="80"/>
      <c r="AA1091" s="80"/>
    </row>
    <row r="1092">
      <c r="A1092" s="85"/>
      <c r="B1092" s="85"/>
      <c r="C1092" s="86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0"/>
      <c r="R1092" s="80"/>
      <c r="S1092" s="80"/>
      <c r="T1092" s="80"/>
      <c r="U1092" s="80"/>
      <c r="V1092" s="80"/>
      <c r="W1092" s="80"/>
      <c r="X1092" s="80"/>
      <c r="Y1092" s="80"/>
      <c r="Z1092" s="80"/>
      <c r="AA1092" s="80"/>
    </row>
    <row r="1093">
      <c r="A1093" s="85"/>
      <c r="B1093" s="85"/>
      <c r="C1093" s="86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80"/>
      <c r="S1093" s="80"/>
      <c r="T1093" s="80"/>
      <c r="U1093" s="80"/>
      <c r="V1093" s="80"/>
      <c r="W1093" s="80"/>
      <c r="X1093" s="80"/>
      <c r="Y1093" s="80"/>
      <c r="Z1093" s="80"/>
      <c r="AA1093" s="80"/>
    </row>
    <row r="1094">
      <c r="A1094" s="85"/>
      <c r="B1094" s="85"/>
      <c r="C1094" s="86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  <c r="S1094" s="80"/>
      <c r="T1094" s="80"/>
      <c r="U1094" s="80"/>
      <c r="V1094" s="80"/>
      <c r="W1094" s="80"/>
      <c r="X1094" s="80"/>
      <c r="Y1094" s="80"/>
      <c r="Z1094" s="80"/>
      <c r="AA1094" s="80"/>
    </row>
    <row r="1095">
      <c r="A1095" s="85"/>
      <c r="B1095" s="85"/>
      <c r="C1095" s="86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80"/>
      <c r="S1095" s="80"/>
      <c r="T1095" s="80"/>
      <c r="U1095" s="80"/>
      <c r="V1095" s="80"/>
      <c r="W1095" s="80"/>
      <c r="X1095" s="80"/>
      <c r="Y1095" s="80"/>
      <c r="Z1095" s="80"/>
      <c r="AA1095" s="80"/>
    </row>
    <row r="1096">
      <c r="A1096" s="85"/>
      <c r="B1096" s="85"/>
      <c r="C1096" s="86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80"/>
      <c r="S1096" s="80"/>
      <c r="T1096" s="80"/>
      <c r="U1096" s="80"/>
      <c r="V1096" s="80"/>
      <c r="W1096" s="80"/>
      <c r="X1096" s="80"/>
      <c r="Y1096" s="80"/>
      <c r="Z1096" s="80"/>
      <c r="AA1096" s="80"/>
    </row>
    <row r="1097">
      <c r="A1097" s="85"/>
      <c r="B1097" s="85"/>
      <c r="C1097" s="86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80"/>
      <c r="S1097" s="80"/>
      <c r="T1097" s="80"/>
      <c r="U1097" s="80"/>
      <c r="V1097" s="80"/>
      <c r="W1097" s="80"/>
      <c r="X1097" s="80"/>
      <c r="Y1097" s="80"/>
      <c r="Z1097" s="80"/>
      <c r="AA1097" s="80"/>
    </row>
    <row r="1098">
      <c r="A1098" s="85"/>
      <c r="B1098" s="85"/>
      <c r="C1098" s="86"/>
      <c r="D1098" s="80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  <c r="P1098" s="80"/>
      <c r="Q1098" s="80"/>
      <c r="R1098" s="80"/>
      <c r="S1098" s="80"/>
      <c r="T1098" s="80"/>
      <c r="U1098" s="80"/>
      <c r="V1098" s="80"/>
      <c r="W1098" s="80"/>
      <c r="X1098" s="80"/>
      <c r="Y1098" s="80"/>
      <c r="Z1098" s="80"/>
      <c r="AA1098" s="80"/>
    </row>
    <row r="1099">
      <c r="A1099" s="85"/>
      <c r="B1099" s="85"/>
      <c r="C1099" s="86"/>
      <c r="D1099" s="80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  <c r="P1099" s="80"/>
      <c r="Q1099" s="80"/>
      <c r="R1099" s="80"/>
      <c r="S1099" s="80"/>
      <c r="T1099" s="80"/>
      <c r="U1099" s="80"/>
      <c r="V1099" s="80"/>
      <c r="W1099" s="80"/>
      <c r="X1099" s="80"/>
      <c r="Y1099" s="80"/>
      <c r="Z1099" s="80"/>
      <c r="AA1099" s="80"/>
    </row>
    <row r="1100">
      <c r="A1100" s="85"/>
      <c r="B1100" s="85"/>
      <c r="C1100" s="86"/>
      <c r="D1100" s="80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  <c r="P1100" s="80"/>
      <c r="Q1100" s="80"/>
      <c r="R1100" s="80"/>
      <c r="S1100" s="80"/>
      <c r="T1100" s="80"/>
      <c r="U1100" s="80"/>
      <c r="V1100" s="80"/>
      <c r="W1100" s="80"/>
      <c r="X1100" s="80"/>
      <c r="Y1100" s="80"/>
      <c r="Z1100" s="80"/>
      <c r="AA1100" s="80"/>
    </row>
    <row r="1101">
      <c r="A1101" s="85"/>
      <c r="B1101" s="85"/>
      <c r="C1101" s="86"/>
      <c r="D1101" s="80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  <c r="P1101" s="80"/>
      <c r="Q1101" s="80"/>
      <c r="R1101" s="80"/>
      <c r="S1101" s="80"/>
      <c r="T1101" s="80"/>
      <c r="U1101" s="80"/>
      <c r="V1101" s="80"/>
      <c r="W1101" s="80"/>
      <c r="X1101" s="80"/>
      <c r="Y1101" s="80"/>
      <c r="Z1101" s="80"/>
      <c r="AA1101" s="80"/>
    </row>
    <row r="1102">
      <c r="A1102" s="85"/>
      <c r="B1102" s="85"/>
      <c r="C1102" s="86"/>
      <c r="D1102" s="80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  <c r="P1102" s="80"/>
      <c r="Q1102" s="80"/>
      <c r="R1102" s="80"/>
      <c r="S1102" s="80"/>
      <c r="T1102" s="80"/>
      <c r="U1102" s="80"/>
      <c r="V1102" s="80"/>
      <c r="W1102" s="80"/>
      <c r="X1102" s="80"/>
      <c r="Y1102" s="80"/>
      <c r="Z1102" s="80"/>
      <c r="AA1102" s="80"/>
    </row>
    <row r="1103">
      <c r="A1103" s="85"/>
      <c r="B1103" s="85"/>
      <c r="C1103" s="86"/>
      <c r="D1103" s="80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  <c r="P1103" s="80"/>
      <c r="Q1103" s="80"/>
      <c r="R1103" s="80"/>
      <c r="S1103" s="80"/>
      <c r="T1103" s="80"/>
      <c r="U1103" s="80"/>
      <c r="V1103" s="80"/>
      <c r="W1103" s="80"/>
      <c r="X1103" s="80"/>
      <c r="Y1103" s="80"/>
      <c r="Z1103" s="80"/>
      <c r="AA1103" s="80"/>
    </row>
    <row r="1104">
      <c r="A1104" s="85"/>
      <c r="B1104" s="85"/>
      <c r="C1104" s="86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  <c r="P1104" s="80"/>
      <c r="Q1104" s="80"/>
      <c r="R1104" s="80"/>
      <c r="S1104" s="80"/>
      <c r="T1104" s="80"/>
      <c r="U1104" s="80"/>
      <c r="V1104" s="80"/>
      <c r="W1104" s="80"/>
      <c r="X1104" s="80"/>
      <c r="Y1104" s="80"/>
      <c r="Z1104" s="80"/>
      <c r="AA1104" s="80"/>
    </row>
    <row r="1105">
      <c r="A1105" s="85"/>
      <c r="B1105" s="85"/>
      <c r="C1105" s="86"/>
      <c r="D1105" s="80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  <c r="P1105" s="80"/>
      <c r="Q1105" s="80"/>
      <c r="R1105" s="80"/>
      <c r="S1105" s="80"/>
      <c r="T1105" s="80"/>
      <c r="U1105" s="80"/>
      <c r="V1105" s="80"/>
      <c r="W1105" s="80"/>
      <c r="X1105" s="80"/>
      <c r="Y1105" s="80"/>
      <c r="Z1105" s="80"/>
      <c r="AA1105" s="80"/>
    </row>
    <row r="1106">
      <c r="A1106" s="85"/>
      <c r="B1106" s="85"/>
      <c r="C1106" s="86"/>
      <c r="D1106" s="80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  <c r="P1106" s="80"/>
      <c r="Q1106" s="80"/>
      <c r="R1106" s="80"/>
      <c r="S1106" s="80"/>
      <c r="T1106" s="80"/>
      <c r="U1106" s="80"/>
      <c r="V1106" s="80"/>
      <c r="W1106" s="80"/>
      <c r="X1106" s="80"/>
      <c r="Y1106" s="80"/>
      <c r="Z1106" s="80"/>
      <c r="AA1106" s="80"/>
    </row>
    <row r="1107">
      <c r="A1107" s="85"/>
      <c r="B1107" s="85"/>
      <c r="C1107" s="86"/>
      <c r="D1107" s="80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  <c r="P1107" s="80"/>
      <c r="Q1107" s="80"/>
      <c r="R1107" s="80"/>
      <c r="S1107" s="80"/>
      <c r="T1107" s="80"/>
      <c r="U1107" s="80"/>
      <c r="V1107" s="80"/>
      <c r="W1107" s="80"/>
      <c r="X1107" s="80"/>
      <c r="Y1107" s="80"/>
      <c r="Z1107" s="80"/>
      <c r="AA1107" s="80"/>
    </row>
  </sheetData>
  <mergeCells count="115">
    <mergeCell ref="H43:H44"/>
    <mergeCell ref="I43:I44"/>
    <mergeCell ref="D39:D42"/>
    <mergeCell ref="E39:E42"/>
    <mergeCell ref="F39:F42"/>
    <mergeCell ref="G39:G42"/>
    <mergeCell ref="H39:H42"/>
    <mergeCell ref="F43:F44"/>
    <mergeCell ref="G43:G44"/>
    <mergeCell ref="H2:J2"/>
    <mergeCell ref="B4:J4"/>
    <mergeCell ref="B5:J5"/>
    <mergeCell ref="B6:J6"/>
    <mergeCell ref="B7:J7"/>
    <mergeCell ref="B9:D9"/>
    <mergeCell ref="E9:J9"/>
    <mergeCell ref="D15:D18"/>
    <mergeCell ref="E15:E18"/>
    <mergeCell ref="B11:B14"/>
    <mergeCell ref="C11:C14"/>
    <mergeCell ref="D11:D14"/>
    <mergeCell ref="E11:E14"/>
    <mergeCell ref="F11:F14"/>
    <mergeCell ref="C15:C18"/>
    <mergeCell ref="F15:F18"/>
    <mergeCell ref="B15:B18"/>
    <mergeCell ref="B19:B22"/>
    <mergeCell ref="C19:C22"/>
    <mergeCell ref="D19:D22"/>
    <mergeCell ref="E19:E22"/>
    <mergeCell ref="F19:F22"/>
    <mergeCell ref="B23:B26"/>
    <mergeCell ref="C23:C26"/>
    <mergeCell ref="D23:D26"/>
    <mergeCell ref="B27:B30"/>
    <mergeCell ref="C27:C30"/>
    <mergeCell ref="D27:D30"/>
    <mergeCell ref="C31:C34"/>
    <mergeCell ref="D31:D34"/>
    <mergeCell ref="B31:B34"/>
    <mergeCell ref="B35:B38"/>
    <mergeCell ref="C35:C38"/>
    <mergeCell ref="D35:D38"/>
    <mergeCell ref="E35:E38"/>
    <mergeCell ref="B39:B42"/>
    <mergeCell ref="C39:C42"/>
    <mergeCell ref="F45:F47"/>
    <mergeCell ref="F52:F54"/>
    <mergeCell ref="I78:I81"/>
    <mergeCell ref="J78:J81"/>
    <mergeCell ref="E63:E64"/>
    <mergeCell ref="E67:E81"/>
    <mergeCell ref="F67:F81"/>
    <mergeCell ref="G67:G81"/>
    <mergeCell ref="H67:H81"/>
    <mergeCell ref="I67:I74"/>
    <mergeCell ref="J67:J74"/>
    <mergeCell ref="H88:H94"/>
    <mergeCell ref="I88:I94"/>
    <mergeCell ref="E82:E87"/>
    <mergeCell ref="F82:F87"/>
    <mergeCell ref="G82:G87"/>
    <mergeCell ref="H82:H87"/>
    <mergeCell ref="I82:I87"/>
    <mergeCell ref="J82:J87"/>
    <mergeCell ref="E88:E94"/>
    <mergeCell ref="J88:J94"/>
    <mergeCell ref="G95:G137"/>
    <mergeCell ref="H95:H137"/>
    <mergeCell ref="B138:C138"/>
    <mergeCell ref="B140:D140"/>
    <mergeCell ref="E140:J140"/>
    <mergeCell ref="I142:I144"/>
    <mergeCell ref="B145:C145"/>
    <mergeCell ref="F88:F94"/>
    <mergeCell ref="G88:G94"/>
    <mergeCell ref="B95:B137"/>
    <mergeCell ref="C95:C137"/>
    <mergeCell ref="D95:D137"/>
    <mergeCell ref="E95:E137"/>
    <mergeCell ref="F95:F137"/>
    <mergeCell ref="E23:E26"/>
    <mergeCell ref="F23:F26"/>
    <mergeCell ref="E27:E30"/>
    <mergeCell ref="F27:F30"/>
    <mergeCell ref="E31:E34"/>
    <mergeCell ref="F31:H34"/>
    <mergeCell ref="F35:H38"/>
    <mergeCell ref="J43:J44"/>
    <mergeCell ref="G52:G54"/>
    <mergeCell ref="H52:H54"/>
    <mergeCell ref="I52:I54"/>
    <mergeCell ref="J52:J54"/>
    <mergeCell ref="H55:H59"/>
    <mergeCell ref="I55:I59"/>
    <mergeCell ref="H61:H62"/>
    <mergeCell ref="I61:I62"/>
    <mergeCell ref="J61:J62"/>
    <mergeCell ref="E43:E47"/>
    <mergeCell ref="G45:G47"/>
    <mergeCell ref="H45:H47"/>
    <mergeCell ref="I45:I46"/>
    <mergeCell ref="J45:J46"/>
    <mergeCell ref="E48:E49"/>
    <mergeCell ref="E52:E59"/>
    <mergeCell ref="J55:J59"/>
    <mergeCell ref="F55:F59"/>
    <mergeCell ref="G55:G59"/>
    <mergeCell ref="E61:E62"/>
    <mergeCell ref="F61:F62"/>
    <mergeCell ref="G61:G62"/>
    <mergeCell ref="F63:F64"/>
    <mergeCell ref="G63:G64"/>
    <mergeCell ref="I75:I77"/>
    <mergeCell ref="J75:J77"/>
  </mergeCell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11.86"/>
    <col customWidth="1" min="2" max="2" width="7.57"/>
    <col customWidth="1" min="3" max="3" width="46.29"/>
    <col customWidth="1" min="4" max="4" width="12.0"/>
    <col customWidth="1" min="5" max="5" width="11.14"/>
    <col customWidth="1" min="6" max="6" width="11.29"/>
    <col customWidth="1" min="7" max="16" width="11.0"/>
    <col customWidth="1" hidden="1" min="17" max="19" width="6.86"/>
    <col customWidth="1" hidden="1" min="20" max="22" width="7.57"/>
    <col customWidth="1" min="23" max="25" width="10.71"/>
    <col customWidth="1" min="26" max="26" width="11.0"/>
    <col customWidth="1" min="27" max="27" width="16.71"/>
    <col customWidth="1" min="28" max="28" width="3.29"/>
    <col customWidth="1" min="29" max="29" width="6.43"/>
    <col customWidth="1" min="30" max="30" width="7.86"/>
    <col customWidth="1" min="31" max="31" width="6.43"/>
    <col customWidth="1" min="32" max="32" width="9.57"/>
    <col customWidth="1" min="33" max="36" width="12.57"/>
  </cols>
  <sheetData>
    <row r="1">
      <c r="A1" s="153" t="s">
        <v>330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"/>
      <c r="AB1" s="2"/>
      <c r="AC1" s="2"/>
      <c r="AD1" s="2"/>
      <c r="AE1" s="2"/>
      <c r="AF1" s="2"/>
      <c r="AG1" s="2"/>
      <c r="AH1" s="154"/>
      <c r="AI1" s="154"/>
      <c r="AJ1" s="154"/>
    </row>
    <row r="2">
      <c r="A2" s="155" t="str">
        <f>'Фінансування'!A12</f>
        <v>Назва Грантоотримувача:</v>
      </c>
      <c r="B2" s="10"/>
      <c r="C2" s="2"/>
      <c r="D2" s="156" t="s">
        <v>331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2"/>
      <c r="AC2" s="2"/>
      <c r="AD2" s="2"/>
      <c r="AE2" s="2"/>
      <c r="AF2" s="2"/>
      <c r="AG2" s="2"/>
      <c r="AH2" s="157"/>
      <c r="AI2" s="157"/>
      <c r="AJ2" s="157"/>
    </row>
    <row r="3">
      <c r="A3" s="4" t="str">
        <f>'Фінансування'!A13</f>
        <v>Назва проєкту:</v>
      </c>
      <c r="B3" s="10"/>
      <c r="C3" s="2"/>
      <c r="D3" s="156" t="s">
        <v>11</v>
      </c>
      <c r="E3" s="10"/>
      <c r="F3" s="10"/>
      <c r="G3" s="10"/>
      <c r="H3" s="10"/>
      <c r="I3" s="10"/>
      <c r="J3" s="1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0"/>
      <c r="X3" s="10"/>
      <c r="Y3" s="10"/>
      <c r="Z3" s="10"/>
      <c r="AA3" s="10"/>
      <c r="AB3" s="2"/>
      <c r="AC3" s="2"/>
      <c r="AD3" s="2"/>
      <c r="AE3" s="2"/>
      <c r="AF3" s="2"/>
      <c r="AG3" s="2"/>
      <c r="AH3" s="157"/>
      <c r="AI3" s="157"/>
      <c r="AJ3" s="157"/>
    </row>
    <row r="4">
      <c r="A4" s="4" t="str">
        <f>'Фінансування'!A14</f>
        <v>Дата початку проєкту:</v>
      </c>
      <c r="B4" s="2"/>
      <c r="C4" s="2"/>
      <c r="D4" s="5" t="s">
        <v>332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57"/>
      <c r="AI4" s="157"/>
      <c r="AJ4" s="157"/>
    </row>
    <row r="5">
      <c r="A5" s="4" t="str">
        <f>'Фінансування'!A15</f>
        <v>Дата завершення проєкту:</v>
      </c>
      <c r="B5" s="2"/>
      <c r="C5" s="2"/>
      <c r="D5" s="158">
        <v>45975.0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57"/>
      <c r="AI5" s="157"/>
      <c r="AJ5" s="157"/>
    </row>
    <row r="6">
      <c r="A6" s="159"/>
      <c r="B6" s="159"/>
      <c r="C6" s="159"/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2"/>
      <c r="AA6" s="86"/>
      <c r="AB6" s="80"/>
      <c r="AC6" s="80"/>
      <c r="AD6" s="80"/>
      <c r="AE6" s="80"/>
      <c r="AF6" s="157"/>
      <c r="AG6" s="157"/>
      <c r="AH6" s="157"/>
      <c r="AI6" s="157"/>
      <c r="AJ6" s="157"/>
    </row>
    <row r="7">
      <c r="A7" s="163" t="s">
        <v>333</v>
      </c>
      <c r="B7" s="164" t="s">
        <v>334</v>
      </c>
      <c r="C7" s="165" t="s">
        <v>335</v>
      </c>
      <c r="D7" s="165" t="s">
        <v>336</v>
      </c>
      <c r="E7" s="166" t="s">
        <v>337</v>
      </c>
      <c r="F7" s="19"/>
      <c r="G7" s="19"/>
      <c r="H7" s="19"/>
      <c r="I7" s="19"/>
      <c r="J7" s="20"/>
      <c r="K7" s="167" t="s">
        <v>338</v>
      </c>
      <c r="L7" s="19"/>
      <c r="M7" s="19"/>
      <c r="N7" s="19"/>
      <c r="O7" s="19"/>
      <c r="P7" s="20"/>
      <c r="Q7" s="168" t="s">
        <v>339</v>
      </c>
      <c r="R7" s="169"/>
      <c r="S7" s="169"/>
      <c r="T7" s="169"/>
      <c r="U7" s="169"/>
      <c r="V7" s="23"/>
      <c r="W7" s="170" t="s">
        <v>340</v>
      </c>
      <c r="X7" s="169"/>
      <c r="Y7" s="169"/>
      <c r="Z7" s="23"/>
      <c r="AA7" s="171" t="s">
        <v>341</v>
      </c>
      <c r="AB7" s="172"/>
      <c r="AC7" s="173"/>
      <c r="AD7" s="172"/>
      <c r="AE7" s="172"/>
      <c r="AF7" s="174"/>
      <c r="AG7" s="174"/>
      <c r="AH7" s="174"/>
      <c r="AI7" s="174"/>
      <c r="AJ7" s="174"/>
    </row>
    <row r="8">
      <c r="A8" s="21"/>
      <c r="B8" s="175"/>
      <c r="C8" s="176"/>
      <c r="D8" s="176"/>
      <c r="E8" s="167" t="s">
        <v>342</v>
      </c>
      <c r="F8" s="19"/>
      <c r="G8" s="19"/>
      <c r="H8" s="167" t="s">
        <v>343</v>
      </c>
      <c r="I8" s="19"/>
      <c r="J8" s="20"/>
      <c r="K8" s="167" t="s">
        <v>342</v>
      </c>
      <c r="L8" s="19"/>
      <c r="M8" s="20"/>
      <c r="N8" s="167" t="s">
        <v>343</v>
      </c>
      <c r="O8" s="19"/>
      <c r="P8" s="20"/>
      <c r="Q8" s="167" t="s">
        <v>342</v>
      </c>
      <c r="R8" s="19"/>
      <c r="S8" s="20"/>
      <c r="T8" s="167" t="s">
        <v>343</v>
      </c>
      <c r="U8" s="19"/>
      <c r="V8" s="20"/>
      <c r="W8" s="177" t="s">
        <v>344</v>
      </c>
      <c r="X8" s="178" t="s">
        <v>345</v>
      </c>
      <c r="Y8" s="167" t="s">
        <v>346</v>
      </c>
      <c r="Z8" s="20"/>
      <c r="AA8" s="179"/>
      <c r="AB8" s="172"/>
      <c r="AC8" s="173"/>
      <c r="AD8" s="172"/>
      <c r="AE8" s="172"/>
      <c r="AF8" s="174"/>
      <c r="AG8" s="174"/>
      <c r="AH8" s="174"/>
      <c r="AI8" s="174"/>
      <c r="AJ8" s="174"/>
    </row>
    <row r="9">
      <c r="A9" s="180"/>
      <c r="B9" s="181"/>
      <c r="C9" s="182"/>
      <c r="D9" s="182"/>
      <c r="E9" s="183" t="s">
        <v>347</v>
      </c>
      <c r="F9" s="184" t="s">
        <v>348</v>
      </c>
      <c r="G9" s="185" t="s">
        <v>349</v>
      </c>
      <c r="H9" s="183" t="s">
        <v>347</v>
      </c>
      <c r="I9" s="184" t="s">
        <v>348</v>
      </c>
      <c r="J9" s="185" t="s">
        <v>350</v>
      </c>
      <c r="K9" s="183" t="s">
        <v>347</v>
      </c>
      <c r="L9" s="184" t="s">
        <v>351</v>
      </c>
      <c r="M9" s="185" t="s">
        <v>352</v>
      </c>
      <c r="N9" s="183" t="s">
        <v>347</v>
      </c>
      <c r="O9" s="184" t="s">
        <v>351</v>
      </c>
      <c r="P9" s="185" t="s">
        <v>353</v>
      </c>
      <c r="Q9" s="183" t="s">
        <v>347</v>
      </c>
      <c r="R9" s="184" t="s">
        <v>351</v>
      </c>
      <c r="S9" s="186" t="s">
        <v>354</v>
      </c>
      <c r="T9" s="183" t="s">
        <v>347</v>
      </c>
      <c r="U9" s="184" t="s">
        <v>351</v>
      </c>
      <c r="V9" s="187" t="s">
        <v>355</v>
      </c>
      <c r="W9" s="27"/>
      <c r="X9" s="27"/>
      <c r="Y9" s="188" t="s">
        <v>356</v>
      </c>
      <c r="Z9" s="188" t="s">
        <v>27</v>
      </c>
      <c r="AA9" s="179"/>
      <c r="AB9" s="172"/>
      <c r="AC9" s="173"/>
      <c r="AD9" s="172"/>
      <c r="AE9" s="172"/>
      <c r="AF9" s="174"/>
      <c r="AG9" s="174"/>
      <c r="AH9" s="174"/>
      <c r="AI9" s="174"/>
      <c r="AJ9" s="174"/>
    </row>
    <row r="10">
      <c r="A10" s="189">
        <v>1.0</v>
      </c>
      <c r="B10" s="189">
        <v>2.0</v>
      </c>
      <c r="C10" s="190">
        <v>3.0</v>
      </c>
      <c r="D10" s="190">
        <v>4.0</v>
      </c>
      <c r="E10" s="191">
        <v>5.0</v>
      </c>
      <c r="F10" s="191">
        <v>6.0</v>
      </c>
      <c r="G10" s="191">
        <v>7.0</v>
      </c>
      <c r="H10" s="191">
        <v>8.0</v>
      </c>
      <c r="I10" s="191">
        <v>9.0</v>
      </c>
      <c r="J10" s="191">
        <v>10.0</v>
      </c>
      <c r="K10" s="192">
        <v>11.0</v>
      </c>
      <c r="L10" s="191">
        <v>12.0</v>
      </c>
      <c r="M10" s="191">
        <v>13.0</v>
      </c>
      <c r="N10" s="191">
        <v>14.0</v>
      </c>
      <c r="O10" s="191">
        <v>15.0</v>
      </c>
      <c r="P10" s="191">
        <v>16.0</v>
      </c>
      <c r="Q10" s="193">
        <v>17.0</v>
      </c>
      <c r="R10" s="193">
        <v>18.0</v>
      </c>
      <c r="S10" s="193">
        <v>19.0</v>
      </c>
      <c r="T10" s="193">
        <v>20.0</v>
      </c>
      <c r="U10" s="193">
        <v>21.0</v>
      </c>
      <c r="V10" s="194">
        <v>22.0</v>
      </c>
      <c r="W10" s="195">
        <v>23.0</v>
      </c>
      <c r="X10" s="196">
        <v>24.0</v>
      </c>
      <c r="Y10" s="197">
        <v>25.0</v>
      </c>
      <c r="Z10" s="197">
        <v>26.0</v>
      </c>
      <c r="AA10" s="198">
        <v>27.0</v>
      </c>
      <c r="AB10" s="172"/>
      <c r="AC10" s="173"/>
      <c r="AD10" s="172"/>
      <c r="AE10" s="172"/>
      <c r="AF10" s="172"/>
      <c r="AG10" s="172"/>
      <c r="AH10" s="172"/>
      <c r="AI10" s="172"/>
      <c r="AJ10" s="172"/>
    </row>
    <row r="11">
      <c r="A11" s="199"/>
      <c r="B11" s="200"/>
      <c r="C11" s="201" t="s">
        <v>357</v>
      </c>
      <c r="D11" s="202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4"/>
      <c r="W11" s="205"/>
      <c r="X11" s="206"/>
      <c r="Y11" s="207"/>
      <c r="Z11" s="208"/>
      <c r="AA11" s="209"/>
      <c r="AB11" s="210"/>
      <c r="AC11" s="210"/>
      <c r="AD11" s="210"/>
      <c r="AE11" s="210"/>
      <c r="AF11" s="211"/>
      <c r="AG11" s="211"/>
      <c r="AH11" s="211"/>
      <c r="AI11" s="211"/>
      <c r="AJ11" s="211"/>
    </row>
    <row r="12">
      <c r="A12" s="212" t="s">
        <v>358</v>
      </c>
      <c r="B12" s="213">
        <v>1.0</v>
      </c>
      <c r="C12" s="214" t="s">
        <v>359</v>
      </c>
      <c r="D12" s="215"/>
      <c r="E12" s="216"/>
      <c r="F12" s="216"/>
      <c r="G12" s="216"/>
      <c r="H12" s="216"/>
      <c r="I12" s="216"/>
      <c r="J12" s="216"/>
      <c r="K12" s="217" t="s">
        <v>360</v>
      </c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8"/>
      <c r="W12" s="219"/>
      <c r="X12" s="220"/>
      <c r="Y12" s="221"/>
      <c r="Z12" s="222"/>
      <c r="AA12" s="223"/>
      <c r="AB12" s="210"/>
      <c r="AC12" s="210"/>
      <c r="AD12" s="210"/>
      <c r="AE12" s="210"/>
      <c r="AF12" s="211"/>
      <c r="AG12" s="211"/>
      <c r="AH12" s="211"/>
      <c r="AI12" s="211"/>
      <c r="AJ12" s="211"/>
    </row>
    <row r="13">
      <c r="A13" s="224" t="s">
        <v>361</v>
      </c>
      <c r="B13" s="225" t="s">
        <v>362</v>
      </c>
      <c r="C13" s="226" t="s">
        <v>363</v>
      </c>
      <c r="D13" s="227"/>
      <c r="E13" s="228">
        <f>SUM(E14:E16)</f>
        <v>0</v>
      </c>
      <c r="F13" s="229"/>
      <c r="G13" s="230">
        <f t="shared" ref="G13:H13" si="1">SUM(G14:G16)</f>
        <v>0</v>
      </c>
      <c r="H13" s="228">
        <f t="shared" si="1"/>
        <v>0</v>
      </c>
      <c r="I13" s="231"/>
      <c r="J13" s="230">
        <f t="shared" ref="J13:K13" si="2">SUM(J14:J16)</f>
        <v>0</v>
      </c>
      <c r="K13" s="228">
        <f t="shared" si="2"/>
        <v>0</v>
      </c>
      <c r="L13" s="229"/>
      <c r="M13" s="230">
        <f t="shared" ref="M13:N13" si="3">SUM(M14:M16)</f>
        <v>0</v>
      </c>
      <c r="N13" s="228">
        <f t="shared" si="3"/>
        <v>0</v>
      </c>
      <c r="O13" s="231"/>
      <c r="P13" s="230">
        <f>SUM(P14:P16)</f>
        <v>0</v>
      </c>
      <c r="Q13" s="232"/>
      <c r="R13" s="229"/>
      <c r="S13" s="233"/>
      <c r="T13" s="234"/>
      <c r="U13" s="234"/>
      <c r="V13" s="234"/>
      <c r="W13" s="235">
        <f t="shared" ref="W13:W35" si="4">G13+M13+S13</f>
        <v>0</v>
      </c>
      <c r="X13" s="236">
        <f t="shared" ref="X13:X36" si="5">J13+P13+V13</f>
        <v>0</v>
      </c>
      <c r="Y13" s="237"/>
      <c r="Z13" s="238"/>
      <c r="AA13" s="239"/>
      <c r="AB13" s="240"/>
      <c r="AC13" s="240"/>
      <c r="AD13" s="240"/>
      <c r="AE13" s="240"/>
      <c r="AF13" s="211"/>
      <c r="AG13" s="211"/>
      <c r="AH13" s="211"/>
      <c r="AI13" s="211"/>
      <c r="AJ13" s="211"/>
    </row>
    <row r="14">
      <c r="A14" s="241" t="s">
        <v>364</v>
      </c>
      <c r="B14" s="242" t="s">
        <v>365</v>
      </c>
      <c r="C14" s="243" t="s">
        <v>366</v>
      </c>
      <c r="D14" s="244" t="s">
        <v>367</v>
      </c>
      <c r="E14" s="245"/>
      <c r="F14" s="246"/>
      <c r="G14" s="247">
        <f t="shared" ref="G14:G16" si="6">E14*F14</f>
        <v>0</v>
      </c>
      <c r="H14" s="248"/>
      <c r="I14" s="249"/>
      <c r="J14" s="247">
        <f t="shared" ref="J14:J16" si="7">H14*I14</f>
        <v>0</v>
      </c>
      <c r="K14" s="245"/>
      <c r="L14" s="246"/>
      <c r="M14" s="247">
        <f t="shared" ref="M14:M16" si="8">K14*L14</f>
        <v>0</v>
      </c>
      <c r="N14" s="248"/>
      <c r="O14" s="249"/>
      <c r="P14" s="247">
        <f t="shared" ref="P14:P16" si="9">N14*O14</f>
        <v>0</v>
      </c>
      <c r="Q14" s="245"/>
      <c r="R14" s="246"/>
      <c r="S14" s="250"/>
      <c r="T14" s="251"/>
      <c r="U14" s="251"/>
      <c r="V14" s="251"/>
      <c r="W14" s="252">
        <f t="shared" si="4"/>
        <v>0</v>
      </c>
      <c r="X14" s="253">
        <f t="shared" si="5"/>
        <v>0</v>
      </c>
      <c r="Y14" s="254"/>
      <c r="Z14" s="255"/>
      <c r="AA14" s="256"/>
      <c r="AB14" s="210"/>
      <c r="AC14" s="210"/>
      <c r="AD14" s="210"/>
      <c r="AE14" s="210"/>
      <c r="AF14" s="211"/>
      <c r="AG14" s="211"/>
      <c r="AH14" s="211"/>
      <c r="AI14" s="211"/>
      <c r="AJ14" s="211"/>
    </row>
    <row r="15">
      <c r="A15" s="241" t="s">
        <v>364</v>
      </c>
      <c r="B15" s="242" t="s">
        <v>368</v>
      </c>
      <c r="C15" s="257" t="s">
        <v>366</v>
      </c>
      <c r="D15" s="244" t="s">
        <v>367</v>
      </c>
      <c r="E15" s="245"/>
      <c r="F15" s="246"/>
      <c r="G15" s="247">
        <f t="shared" si="6"/>
        <v>0</v>
      </c>
      <c r="H15" s="248"/>
      <c r="I15" s="249"/>
      <c r="J15" s="247">
        <f t="shared" si="7"/>
        <v>0</v>
      </c>
      <c r="K15" s="245"/>
      <c r="L15" s="246"/>
      <c r="M15" s="247">
        <f t="shared" si="8"/>
        <v>0</v>
      </c>
      <c r="N15" s="248"/>
      <c r="O15" s="249"/>
      <c r="P15" s="247">
        <f t="shared" si="9"/>
        <v>0</v>
      </c>
      <c r="Q15" s="245"/>
      <c r="R15" s="246"/>
      <c r="S15" s="250"/>
      <c r="T15" s="251"/>
      <c r="U15" s="251"/>
      <c r="V15" s="251"/>
      <c r="W15" s="252">
        <f t="shared" si="4"/>
        <v>0</v>
      </c>
      <c r="X15" s="253">
        <f t="shared" si="5"/>
        <v>0</v>
      </c>
      <c r="Y15" s="254"/>
      <c r="Z15" s="255"/>
      <c r="AA15" s="256"/>
      <c r="AB15" s="210"/>
      <c r="AC15" s="210"/>
      <c r="AD15" s="210"/>
      <c r="AE15" s="210"/>
      <c r="AF15" s="211"/>
      <c r="AG15" s="211"/>
      <c r="AH15" s="211"/>
      <c r="AI15" s="211"/>
      <c r="AJ15" s="211"/>
    </row>
    <row r="16">
      <c r="A16" s="258" t="s">
        <v>364</v>
      </c>
      <c r="B16" s="259" t="s">
        <v>369</v>
      </c>
      <c r="C16" s="257" t="s">
        <v>366</v>
      </c>
      <c r="D16" s="260" t="s">
        <v>367</v>
      </c>
      <c r="E16" s="261"/>
      <c r="F16" s="262"/>
      <c r="G16" s="263">
        <f t="shared" si="6"/>
        <v>0</v>
      </c>
      <c r="H16" s="264"/>
      <c r="I16" s="265"/>
      <c r="J16" s="263">
        <f t="shared" si="7"/>
        <v>0</v>
      </c>
      <c r="K16" s="261"/>
      <c r="L16" s="262"/>
      <c r="M16" s="263">
        <f t="shared" si="8"/>
        <v>0</v>
      </c>
      <c r="N16" s="264"/>
      <c r="O16" s="265"/>
      <c r="P16" s="263">
        <f t="shared" si="9"/>
        <v>0</v>
      </c>
      <c r="Q16" s="261"/>
      <c r="R16" s="246"/>
      <c r="S16" s="266"/>
      <c r="T16" s="267"/>
      <c r="U16" s="267"/>
      <c r="V16" s="267"/>
      <c r="W16" s="268">
        <f t="shared" si="4"/>
        <v>0</v>
      </c>
      <c r="X16" s="253">
        <f t="shared" si="5"/>
        <v>0</v>
      </c>
      <c r="Y16" s="269"/>
      <c r="Z16" s="270"/>
      <c r="AA16" s="271"/>
      <c r="AB16" s="210"/>
      <c r="AC16" s="210"/>
      <c r="AD16" s="210"/>
      <c r="AE16" s="210"/>
      <c r="AF16" s="211"/>
      <c r="AG16" s="211"/>
      <c r="AH16" s="211"/>
      <c r="AI16" s="211"/>
      <c r="AJ16" s="211"/>
    </row>
    <row r="17">
      <c r="A17" s="224" t="s">
        <v>361</v>
      </c>
      <c r="B17" s="225" t="s">
        <v>370</v>
      </c>
      <c r="C17" s="272" t="s">
        <v>371</v>
      </c>
      <c r="D17" s="273"/>
      <c r="E17" s="274">
        <f>SUM(E18:E20)</f>
        <v>0</v>
      </c>
      <c r="F17" s="275"/>
      <c r="G17" s="276">
        <f t="shared" ref="G17:H17" si="10">SUM(G18:G20)</f>
        <v>0</v>
      </c>
      <c r="H17" s="274">
        <f t="shared" si="10"/>
        <v>0</v>
      </c>
      <c r="I17" s="277"/>
      <c r="J17" s="276">
        <f t="shared" ref="J17:K17" si="11">SUM(J18:J20)</f>
        <v>0</v>
      </c>
      <c r="K17" s="274">
        <f t="shared" si="11"/>
        <v>0</v>
      </c>
      <c r="L17" s="275"/>
      <c r="M17" s="276">
        <f t="shared" ref="M17:N17" si="12">SUM(M18:M20)</f>
        <v>0</v>
      </c>
      <c r="N17" s="274">
        <f t="shared" si="12"/>
        <v>0</v>
      </c>
      <c r="O17" s="277"/>
      <c r="P17" s="276">
        <f>SUM(P18:P20)</f>
        <v>0</v>
      </c>
      <c r="Q17" s="278"/>
      <c r="R17" s="275"/>
      <c r="S17" s="279"/>
      <c r="T17" s="280"/>
      <c r="U17" s="280"/>
      <c r="V17" s="280"/>
      <c r="W17" s="281">
        <f t="shared" si="4"/>
        <v>0</v>
      </c>
      <c r="X17" s="236">
        <f t="shared" si="5"/>
        <v>0</v>
      </c>
      <c r="Y17" s="274"/>
      <c r="Z17" s="238"/>
      <c r="AA17" s="282"/>
      <c r="AB17" s="240"/>
      <c r="AC17" s="240"/>
      <c r="AD17" s="240"/>
      <c r="AE17" s="240"/>
      <c r="AF17" s="211"/>
      <c r="AG17" s="211"/>
      <c r="AH17" s="211"/>
      <c r="AI17" s="211"/>
      <c r="AJ17" s="211"/>
    </row>
    <row r="18">
      <c r="A18" s="241" t="s">
        <v>364</v>
      </c>
      <c r="B18" s="242" t="s">
        <v>372</v>
      </c>
      <c r="C18" s="257" t="s">
        <v>366</v>
      </c>
      <c r="D18" s="244" t="s">
        <v>367</v>
      </c>
      <c r="E18" s="245"/>
      <c r="F18" s="246"/>
      <c r="G18" s="247">
        <f t="shared" ref="G18:G20" si="13">E18*F18</f>
        <v>0</v>
      </c>
      <c r="H18" s="248"/>
      <c r="I18" s="249"/>
      <c r="J18" s="247">
        <f t="shared" ref="J18:J20" si="14">H18*I18</f>
        <v>0</v>
      </c>
      <c r="K18" s="245"/>
      <c r="L18" s="246"/>
      <c r="M18" s="247">
        <f t="shared" ref="M18:M20" si="15">K18*L18</f>
        <v>0</v>
      </c>
      <c r="N18" s="248"/>
      <c r="O18" s="249"/>
      <c r="P18" s="247">
        <f t="shared" ref="P18:P20" si="16">N18*O18</f>
        <v>0</v>
      </c>
      <c r="Q18" s="245"/>
      <c r="R18" s="246"/>
      <c r="S18" s="250"/>
      <c r="T18" s="251"/>
      <c r="U18" s="251"/>
      <c r="V18" s="251"/>
      <c r="W18" s="252">
        <f t="shared" si="4"/>
        <v>0</v>
      </c>
      <c r="X18" s="253">
        <f t="shared" si="5"/>
        <v>0</v>
      </c>
      <c r="Y18" s="254"/>
      <c r="Z18" s="255"/>
      <c r="AA18" s="256"/>
      <c r="AB18" s="210"/>
      <c r="AC18" s="210"/>
      <c r="AD18" s="210"/>
      <c r="AE18" s="210"/>
      <c r="AF18" s="211"/>
      <c r="AG18" s="211"/>
      <c r="AH18" s="211"/>
      <c r="AI18" s="211"/>
      <c r="AJ18" s="211"/>
    </row>
    <row r="19">
      <c r="A19" s="241" t="s">
        <v>364</v>
      </c>
      <c r="B19" s="242" t="s">
        <v>373</v>
      </c>
      <c r="C19" s="257" t="s">
        <v>366</v>
      </c>
      <c r="D19" s="244" t="s">
        <v>367</v>
      </c>
      <c r="E19" s="245"/>
      <c r="F19" s="246"/>
      <c r="G19" s="247">
        <f t="shared" si="13"/>
        <v>0</v>
      </c>
      <c r="H19" s="248"/>
      <c r="I19" s="249"/>
      <c r="J19" s="247">
        <f t="shared" si="14"/>
        <v>0</v>
      </c>
      <c r="K19" s="245"/>
      <c r="L19" s="246"/>
      <c r="M19" s="247">
        <f t="shared" si="15"/>
        <v>0</v>
      </c>
      <c r="N19" s="248"/>
      <c r="O19" s="249"/>
      <c r="P19" s="247">
        <f t="shared" si="16"/>
        <v>0</v>
      </c>
      <c r="Q19" s="245"/>
      <c r="R19" s="246"/>
      <c r="S19" s="250"/>
      <c r="T19" s="251"/>
      <c r="U19" s="251"/>
      <c r="V19" s="251"/>
      <c r="W19" s="252">
        <f t="shared" si="4"/>
        <v>0</v>
      </c>
      <c r="X19" s="253">
        <f t="shared" si="5"/>
        <v>0</v>
      </c>
      <c r="Y19" s="254"/>
      <c r="Z19" s="255"/>
      <c r="AA19" s="256"/>
      <c r="AB19" s="210"/>
      <c r="AC19" s="210"/>
      <c r="AD19" s="210"/>
      <c r="AE19" s="210"/>
      <c r="AF19" s="211"/>
      <c r="AG19" s="211"/>
      <c r="AH19" s="211"/>
      <c r="AI19" s="211"/>
      <c r="AJ19" s="211"/>
    </row>
    <row r="20">
      <c r="A20" s="283" t="s">
        <v>364</v>
      </c>
      <c r="B20" s="259" t="s">
        <v>374</v>
      </c>
      <c r="C20" s="257" t="s">
        <v>366</v>
      </c>
      <c r="D20" s="284" t="s">
        <v>367</v>
      </c>
      <c r="E20" s="285"/>
      <c r="F20" s="286"/>
      <c r="G20" s="287">
        <f t="shared" si="13"/>
        <v>0</v>
      </c>
      <c r="H20" s="288"/>
      <c r="I20" s="289"/>
      <c r="J20" s="287">
        <f t="shared" si="14"/>
        <v>0</v>
      </c>
      <c r="K20" s="285"/>
      <c r="L20" s="286"/>
      <c r="M20" s="287">
        <f t="shared" si="15"/>
        <v>0</v>
      </c>
      <c r="N20" s="288"/>
      <c r="O20" s="289"/>
      <c r="P20" s="287">
        <f t="shared" si="16"/>
        <v>0</v>
      </c>
      <c r="Q20" s="285"/>
      <c r="R20" s="286"/>
      <c r="S20" s="290"/>
      <c r="T20" s="267"/>
      <c r="U20" s="267"/>
      <c r="V20" s="267"/>
      <c r="W20" s="268">
        <f t="shared" si="4"/>
        <v>0</v>
      </c>
      <c r="X20" s="253">
        <f t="shared" si="5"/>
        <v>0</v>
      </c>
      <c r="Y20" s="269"/>
      <c r="Z20" s="291"/>
      <c r="AA20" s="292"/>
      <c r="AB20" s="210"/>
      <c r="AC20" s="210"/>
      <c r="AD20" s="210"/>
      <c r="AE20" s="210"/>
      <c r="AF20" s="211"/>
      <c r="AG20" s="211"/>
      <c r="AH20" s="211"/>
      <c r="AI20" s="211"/>
      <c r="AJ20" s="211"/>
    </row>
    <row r="21">
      <c r="A21" s="224" t="s">
        <v>361</v>
      </c>
      <c r="B21" s="225" t="s">
        <v>375</v>
      </c>
      <c r="C21" s="272" t="s">
        <v>376</v>
      </c>
      <c r="D21" s="273"/>
      <c r="E21" s="274">
        <f>SUM(E22:E27)</f>
        <v>24</v>
      </c>
      <c r="F21" s="275"/>
      <c r="G21" s="293">
        <f>SUM(G22:G27)</f>
        <v>216000</v>
      </c>
      <c r="H21" s="228">
        <f>SUM(H22:H24)</f>
        <v>8</v>
      </c>
      <c r="I21" s="277"/>
      <c r="J21" s="293">
        <f t="shared" ref="J21:K21" si="17">SUM(J22:J27)</f>
        <v>216000</v>
      </c>
      <c r="K21" s="274">
        <f t="shared" si="17"/>
        <v>0</v>
      </c>
      <c r="L21" s="275"/>
      <c r="M21" s="293">
        <f t="shared" ref="M21:N21" si="18">SUM(M22:M27)</f>
        <v>0</v>
      </c>
      <c r="N21" s="274">
        <f t="shared" si="18"/>
        <v>0</v>
      </c>
      <c r="O21" s="277"/>
      <c r="P21" s="293">
        <f>SUM(P22:P27)</f>
        <v>0</v>
      </c>
      <c r="Q21" s="278"/>
      <c r="R21" s="275"/>
      <c r="S21" s="279"/>
      <c r="T21" s="294"/>
      <c r="U21" s="275"/>
      <c r="V21" s="295"/>
      <c r="W21" s="281">
        <f t="shared" si="4"/>
        <v>216000</v>
      </c>
      <c r="X21" s="236">
        <f t="shared" si="5"/>
        <v>216000</v>
      </c>
      <c r="Y21" s="274">
        <f t="shared" ref="Y21:Y22" si="20">W21-X21</f>
        <v>0</v>
      </c>
      <c r="Z21" s="296">
        <f t="shared" ref="Z21:Z22" si="21">Y21*100/W21</f>
        <v>0</v>
      </c>
      <c r="AA21" s="282"/>
      <c r="AB21" s="240"/>
      <c r="AC21" s="240"/>
      <c r="AD21" s="240"/>
      <c r="AE21" s="240"/>
      <c r="AF21" s="211"/>
      <c r="AG21" s="211"/>
      <c r="AH21" s="211"/>
      <c r="AI21" s="211"/>
      <c r="AJ21" s="211"/>
    </row>
    <row r="22">
      <c r="A22" s="241" t="s">
        <v>364</v>
      </c>
      <c r="B22" s="242" t="s">
        <v>377</v>
      </c>
      <c r="C22" s="257" t="s">
        <v>70</v>
      </c>
      <c r="D22" s="244" t="s">
        <v>367</v>
      </c>
      <c r="E22" s="297">
        <v>4.0</v>
      </c>
      <c r="F22" s="249">
        <v>15000.0</v>
      </c>
      <c r="G22" s="247">
        <f t="shared" ref="G22:G27" si="22">E22*F22</f>
        <v>60000</v>
      </c>
      <c r="H22" s="248">
        <f t="shared" ref="H22:I22" si="19">E22</f>
        <v>4</v>
      </c>
      <c r="I22" s="249">
        <f t="shared" si="19"/>
        <v>15000</v>
      </c>
      <c r="J22" s="247">
        <f t="shared" ref="J22:J27" si="23">H22*I22</f>
        <v>60000</v>
      </c>
      <c r="K22" s="298">
        <v>0.0</v>
      </c>
      <c r="L22" s="246"/>
      <c r="M22" s="247">
        <f t="shared" ref="M22:M27" si="24">K22*L22</f>
        <v>0</v>
      </c>
      <c r="N22" s="298">
        <v>0.0</v>
      </c>
      <c r="O22" s="249"/>
      <c r="P22" s="247">
        <f t="shared" ref="P22:P27" si="25">N22*O22</f>
        <v>0</v>
      </c>
      <c r="Q22" s="245"/>
      <c r="R22" s="246"/>
      <c r="S22" s="250"/>
      <c r="T22" s="299"/>
      <c r="U22" s="246"/>
      <c r="V22" s="300"/>
      <c r="W22" s="252">
        <f t="shared" si="4"/>
        <v>60000</v>
      </c>
      <c r="X22" s="253">
        <f t="shared" si="5"/>
        <v>60000</v>
      </c>
      <c r="Y22" s="301">
        <f t="shared" si="20"/>
        <v>0</v>
      </c>
      <c r="Z22" s="302">
        <f t="shared" si="21"/>
        <v>0</v>
      </c>
      <c r="AA22" s="256"/>
      <c r="AB22" s="210"/>
      <c r="AC22" s="210"/>
      <c r="AD22" s="210"/>
      <c r="AE22" s="210"/>
      <c r="AF22" s="211"/>
      <c r="AG22" s="211"/>
      <c r="AH22" s="211"/>
      <c r="AI22" s="211"/>
      <c r="AJ22" s="211"/>
    </row>
    <row r="23">
      <c r="A23" s="241" t="s">
        <v>364</v>
      </c>
      <c r="B23" s="242" t="s">
        <v>378</v>
      </c>
      <c r="C23" s="257" t="s">
        <v>379</v>
      </c>
      <c r="D23" s="244" t="s">
        <v>367</v>
      </c>
      <c r="E23" s="297">
        <v>4.0</v>
      </c>
      <c r="F23" s="249">
        <v>0.0</v>
      </c>
      <c r="G23" s="247">
        <f t="shared" si="22"/>
        <v>0</v>
      </c>
      <c r="H23" s="303">
        <v>0.0</v>
      </c>
      <c r="I23" s="304">
        <v>0.0</v>
      </c>
      <c r="J23" s="247">
        <f t="shared" si="23"/>
        <v>0</v>
      </c>
      <c r="K23" s="298">
        <v>0.0</v>
      </c>
      <c r="L23" s="246"/>
      <c r="M23" s="247">
        <f t="shared" si="24"/>
        <v>0</v>
      </c>
      <c r="N23" s="298">
        <v>0.0</v>
      </c>
      <c r="O23" s="249"/>
      <c r="P23" s="247">
        <f t="shared" si="25"/>
        <v>0</v>
      </c>
      <c r="Q23" s="245"/>
      <c r="R23" s="246"/>
      <c r="S23" s="250"/>
      <c r="T23" s="299"/>
      <c r="U23" s="246"/>
      <c r="V23" s="300"/>
      <c r="W23" s="252">
        <f t="shared" si="4"/>
        <v>0</v>
      </c>
      <c r="X23" s="253">
        <f t="shared" si="5"/>
        <v>0</v>
      </c>
      <c r="Y23" s="301"/>
      <c r="Z23" s="302"/>
      <c r="AA23" s="256"/>
      <c r="AB23" s="210"/>
      <c r="AC23" s="210"/>
      <c r="AD23" s="210"/>
      <c r="AE23" s="210"/>
      <c r="AF23" s="211"/>
      <c r="AG23" s="211"/>
      <c r="AH23" s="211"/>
      <c r="AI23" s="211"/>
      <c r="AJ23" s="211"/>
    </row>
    <row r="24">
      <c r="A24" s="241" t="s">
        <v>364</v>
      </c>
      <c r="B24" s="242" t="s">
        <v>380</v>
      </c>
      <c r="C24" s="257" t="s">
        <v>381</v>
      </c>
      <c r="D24" s="244" t="s">
        <v>367</v>
      </c>
      <c r="E24" s="297">
        <v>4.0</v>
      </c>
      <c r="F24" s="249">
        <v>9500.0</v>
      </c>
      <c r="G24" s="247">
        <f t="shared" si="22"/>
        <v>38000</v>
      </c>
      <c r="H24" s="248">
        <f t="shared" ref="H24:I24" si="26">E24</f>
        <v>4</v>
      </c>
      <c r="I24" s="249">
        <f t="shared" si="26"/>
        <v>9500</v>
      </c>
      <c r="J24" s="247">
        <f t="shared" si="23"/>
        <v>38000</v>
      </c>
      <c r="K24" s="298">
        <v>0.0</v>
      </c>
      <c r="L24" s="246"/>
      <c r="M24" s="247">
        <f t="shared" si="24"/>
        <v>0</v>
      </c>
      <c r="N24" s="298">
        <v>0.0</v>
      </c>
      <c r="O24" s="249"/>
      <c r="P24" s="247">
        <f t="shared" si="25"/>
        <v>0</v>
      </c>
      <c r="Q24" s="245"/>
      <c r="R24" s="246"/>
      <c r="S24" s="250"/>
      <c r="T24" s="299"/>
      <c r="U24" s="246"/>
      <c r="V24" s="300"/>
      <c r="W24" s="252">
        <f t="shared" si="4"/>
        <v>38000</v>
      </c>
      <c r="X24" s="253">
        <f t="shared" si="5"/>
        <v>38000</v>
      </c>
      <c r="Y24" s="301">
        <f t="shared" ref="Y24:Y28" si="28">W24-X24</f>
        <v>0</v>
      </c>
      <c r="Z24" s="302">
        <f t="shared" ref="Z24:Z28" si="29">Y24*100/W24</f>
        <v>0</v>
      </c>
      <c r="AA24" s="271"/>
      <c r="AB24" s="210"/>
      <c r="AC24" s="210"/>
      <c r="AD24" s="210"/>
      <c r="AE24" s="210"/>
      <c r="AF24" s="211"/>
      <c r="AG24" s="211"/>
      <c r="AH24" s="211"/>
      <c r="AI24" s="211"/>
      <c r="AJ24" s="211"/>
    </row>
    <row r="25">
      <c r="A25" s="241" t="s">
        <v>364</v>
      </c>
      <c r="B25" s="242" t="s">
        <v>382</v>
      </c>
      <c r="C25" s="305" t="s">
        <v>90</v>
      </c>
      <c r="D25" s="306" t="s">
        <v>367</v>
      </c>
      <c r="E25" s="297">
        <v>4.0</v>
      </c>
      <c r="F25" s="307">
        <v>13500.0</v>
      </c>
      <c r="G25" s="247">
        <f t="shared" si="22"/>
        <v>54000</v>
      </c>
      <c r="H25" s="248">
        <f t="shared" ref="H25:I25" si="27">E25</f>
        <v>4</v>
      </c>
      <c r="I25" s="249">
        <f t="shared" si="27"/>
        <v>13500</v>
      </c>
      <c r="J25" s="247">
        <f t="shared" si="23"/>
        <v>54000</v>
      </c>
      <c r="K25" s="298">
        <v>0.0</v>
      </c>
      <c r="L25" s="308"/>
      <c r="M25" s="247">
        <f t="shared" si="24"/>
        <v>0</v>
      </c>
      <c r="N25" s="298">
        <v>0.0</v>
      </c>
      <c r="O25" s="249"/>
      <c r="P25" s="247">
        <f t="shared" si="25"/>
        <v>0</v>
      </c>
      <c r="Q25" s="245"/>
      <c r="R25" s="246"/>
      <c r="S25" s="250"/>
      <c r="T25" s="299"/>
      <c r="U25" s="246"/>
      <c r="V25" s="300"/>
      <c r="W25" s="252">
        <f t="shared" si="4"/>
        <v>54000</v>
      </c>
      <c r="X25" s="253">
        <f t="shared" si="5"/>
        <v>54000</v>
      </c>
      <c r="Y25" s="301">
        <f t="shared" si="28"/>
        <v>0</v>
      </c>
      <c r="Z25" s="302">
        <f t="shared" si="29"/>
        <v>0</v>
      </c>
      <c r="AA25" s="271"/>
      <c r="AB25" s="210"/>
      <c r="AC25" s="210"/>
      <c r="AD25" s="210"/>
      <c r="AE25" s="210"/>
      <c r="AF25" s="211"/>
      <c r="AG25" s="211"/>
      <c r="AH25" s="211"/>
      <c r="AI25" s="211"/>
      <c r="AJ25" s="211"/>
    </row>
    <row r="26">
      <c r="A26" s="258" t="s">
        <v>364</v>
      </c>
      <c r="B26" s="242" t="s">
        <v>383</v>
      </c>
      <c r="C26" s="305" t="s">
        <v>98</v>
      </c>
      <c r="D26" s="306" t="s">
        <v>367</v>
      </c>
      <c r="E26" s="297">
        <v>4.0</v>
      </c>
      <c r="F26" s="249">
        <v>8000.0</v>
      </c>
      <c r="G26" s="247">
        <f t="shared" si="22"/>
        <v>32000</v>
      </c>
      <c r="H26" s="248">
        <f t="shared" ref="H26:I26" si="30">E26</f>
        <v>4</v>
      </c>
      <c r="I26" s="249">
        <f t="shared" si="30"/>
        <v>8000</v>
      </c>
      <c r="J26" s="247">
        <f t="shared" si="23"/>
        <v>32000</v>
      </c>
      <c r="K26" s="298">
        <v>0.0</v>
      </c>
      <c r="L26" s="246"/>
      <c r="M26" s="247">
        <f t="shared" si="24"/>
        <v>0</v>
      </c>
      <c r="N26" s="298">
        <v>0.0</v>
      </c>
      <c r="O26" s="249"/>
      <c r="P26" s="247">
        <f t="shared" si="25"/>
        <v>0</v>
      </c>
      <c r="Q26" s="245"/>
      <c r="R26" s="246"/>
      <c r="S26" s="250"/>
      <c r="T26" s="299"/>
      <c r="U26" s="246"/>
      <c r="V26" s="300"/>
      <c r="W26" s="252">
        <f t="shared" si="4"/>
        <v>32000</v>
      </c>
      <c r="X26" s="253">
        <f t="shared" si="5"/>
        <v>32000</v>
      </c>
      <c r="Y26" s="301">
        <f t="shared" si="28"/>
        <v>0</v>
      </c>
      <c r="Z26" s="302">
        <f t="shared" si="29"/>
        <v>0</v>
      </c>
      <c r="AA26" s="271"/>
      <c r="AB26" s="210"/>
      <c r="AC26" s="210"/>
      <c r="AD26" s="210"/>
      <c r="AE26" s="210"/>
      <c r="AF26" s="211"/>
      <c r="AG26" s="211"/>
      <c r="AH26" s="211"/>
      <c r="AI26" s="211"/>
      <c r="AJ26" s="211"/>
    </row>
    <row r="27">
      <c r="A27" s="241" t="s">
        <v>364</v>
      </c>
      <c r="B27" s="309" t="s">
        <v>384</v>
      </c>
      <c r="C27" s="305" t="s">
        <v>385</v>
      </c>
      <c r="D27" s="306" t="s">
        <v>367</v>
      </c>
      <c r="E27" s="297">
        <v>4.0</v>
      </c>
      <c r="F27" s="265">
        <v>8000.0</v>
      </c>
      <c r="G27" s="247">
        <f t="shared" si="22"/>
        <v>32000</v>
      </c>
      <c r="H27" s="248">
        <f t="shared" ref="H27:I27" si="31">E27</f>
        <v>4</v>
      </c>
      <c r="I27" s="249">
        <f t="shared" si="31"/>
        <v>8000</v>
      </c>
      <c r="J27" s="247">
        <f t="shared" si="23"/>
        <v>32000</v>
      </c>
      <c r="K27" s="298">
        <v>0.0</v>
      </c>
      <c r="L27" s="262"/>
      <c r="M27" s="247">
        <f t="shared" si="24"/>
        <v>0</v>
      </c>
      <c r="N27" s="298">
        <v>0.0</v>
      </c>
      <c r="O27" s="265"/>
      <c r="P27" s="247">
        <f t="shared" si="25"/>
        <v>0</v>
      </c>
      <c r="Q27" s="261"/>
      <c r="R27" s="262"/>
      <c r="S27" s="266"/>
      <c r="T27" s="310"/>
      <c r="U27" s="262"/>
      <c r="V27" s="311"/>
      <c r="W27" s="252">
        <f t="shared" si="4"/>
        <v>32000</v>
      </c>
      <c r="X27" s="253">
        <f t="shared" si="5"/>
        <v>32000</v>
      </c>
      <c r="Y27" s="312">
        <f t="shared" si="28"/>
        <v>0</v>
      </c>
      <c r="Z27" s="302">
        <f t="shared" si="29"/>
        <v>0</v>
      </c>
      <c r="AA27" s="271"/>
      <c r="AB27" s="210"/>
      <c r="AC27" s="210"/>
      <c r="AD27" s="210"/>
      <c r="AE27" s="210"/>
      <c r="AF27" s="211"/>
      <c r="AG27" s="211"/>
      <c r="AH27" s="211"/>
      <c r="AI27" s="211"/>
      <c r="AJ27" s="211"/>
    </row>
    <row r="28">
      <c r="A28" s="224" t="s">
        <v>358</v>
      </c>
      <c r="B28" s="225" t="s">
        <v>386</v>
      </c>
      <c r="C28" s="272" t="s">
        <v>387</v>
      </c>
      <c r="D28" s="273"/>
      <c r="E28" s="274">
        <f>SUM(E29:E31)</f>
        <v>216000</v>
      </c>
      <c r="F28" s="275"/>
      <c r="G28" s="276">
        <f t="shared" ref="G28:H28" si="32">SUM(G29:G31)</f>
        <v>47520</v>
      </c>
      <c r="H28" s="274">
        <f t="shared" si="32"/>
        <v>216000</v>
      </c>
      <c r="I28" s="277"/>
      <c r="J28" s="276">
        <f t="shared" ref="J28:K28" si="33">SUM(J29:J31)</f>
        <v>47520</v>
      </c>
      <c r="K28" s="274">
        <f t="shared" si="33"/>
        <v>0</v>
      </c>
      <c r="L28" s="275"/>
      <c r="M28" s="276">
        <f t="shared" ref="M28:N28" si="34">SUM(M29:M31)</f>
        <v>0</v>
      </c>
      <c r="N28" s="274">
        <f t="shared" si="34"/>
        <v>0</v>
      </c>
      <c r="O28" s="277"/>
      <c r="P28" s="276">
        <f>SUM(P29:P31)</f>
        <v>0</v>
      </c>
      <c r="Q28" s="278"/>
      <c r="R28" s="275"/>
      <c r="S28" s="279"/>
      <c r="T28" s="294"/>
      <c r="U28" s="275"/>
      <c r="V28" s="295"/>
      <c r="W28" s="281">
        <f t="shared" si="4"/>
        <v>47520</v>
      </c>
      <c r="X28" s="236">
        <f t="shared" si="5"/>
        <v>47520</v>
      </c>
      <c r="Y28" s="274">
        <f t="shared" si="28"/>
        <v>0</v>
      </c>
      <c r="Z28" s="296">
        <f t="shared" si="29"/>
        <v>0</v>
      </c>
      <c r="AA28" s="282"/>
      <c r="AB28" s="210"/>
      <c r="AC28" s="210"/>
      <c r="AD28" s="210"/>
      <c r="AE28" s="210"/>
      <c r="AF28" s="211"/>
      <c r="AG28" s="211"/>
      <c r="AH28" s="211"/>
      <c r="AI28" s="211"/>
      <c r="AJ28" s="211"/>
    </row>
    <row r="29">
      <c r="A29" s="313" t="s">
        <v>364</v>
      </c>
      <c r="B29" s="314" t="s">
        <v>388</v>
      </c>
      <c r="C29" s="257" t="s">
        <v>389</v>
      </c>
      <c r="D29" s="315"/>
      <c r="E29" s="316">
        <f>G13</f>
        <v>0</v>
      </c>
      <c r="F29" s="307">
        <v>0.22</v>
      </c>
      <c r="G29" s="317">
        <f t="shared" ref="G29:G31" si="35">E29*F29</f>
        <v>0</v>
      </c>
      <c r="H29" s="248"/>
      <c r="I29" s="249"/>
      <c r="J29" s="317">
        <f t="shared" ref="J29:J31" si="36">H29*I29</f>
        <v>0</v>
      </c>
      <c r="K29" s="316">
        <f>M13</f>
        <v>0</v>
      </c>
      <c r="L29" s="307">
        <v>0.22</v>
      </c>
      <c r="M29" s="317">
        <f t="shared" ref="M29:M31" si="37">K29*L29</f>
        <v>0</v>
      </c>
      <c r="N29" s="248"/>
      <c r="O29" s="249"/>
      <c r="P29" s="317">
        <f t="shared" ref="P29:P31" si="38">N29*O29</f>
        <v>0</v>
      </c>
      <c r="Q29" s="318"/>
      <c r="R29" s="308"/>
      <c r="S29" s="319"/>
      <c r="T29" s="299"/>
      <c r="U29" s="246"/>
      <c r="V29" s="300"/>
      <c r="W29" s="320">
        <f t="shared" si="4"/>
        <v>0</v>
      </c>
      <c r="X29" s="253">
        <f t="shared" si="5"/>
        <v>0</v>
      </c>
      <c r="Y29" s="321"/>
      <c r="Z29" s="302"/>
      <c r="AA29" s="322"/>
      <c r="AB29" s="210"/>
      <c r="AC29" s="210"/>
      <c r="AD29" s="210"/>
      <c r="AE29" s="210"/>
      <c r="AF29" s="211"/>
      <c r="AG29" s="211"/>
      <c r="AH29" s="211"/>
      <c r="AI29" s="211"/>
      <c r="AJ29" s="211"/>
    </row>
    <row r="30">
      <c r="A30" s="241" t="s">
        <v>364</v>
      </c>
      <c r="B30" s="242" t="s">
        <v>390</v>
      </c>
      <c r="C30" s="257" t="s">
        <v>391</v>
      </c>
      <c r="D30" s="323"/>
      <c r="E30" s="297">
        <f>G17</f>
        <v>0</v>
      </c>
      <c r="F30" s="249">
        <v>0.22</v>
      </c>
      <c r="G30" s="247">
        <f t="shared" si="35"/>
        <v>0</v>
      </c>
      <c r="H30" s="248"/>
      <c r="I30" s="249"/>
      <c r="J30" s="247">
        <f t="shared" si="36"/>
        <v>0</v>
      </c>
      <c r="K30" s="297">
        <f>M17</f>
        <v>0</v>
      </c>
      <c r="L30" s="249">
        <v>0.22</v>
      </c>
      <c r="M30" s="247">
        <f t="shared" si="37"/>
        <v>0</v>
      </c>
      <c r="N30" s="248"/>
      <c r="O30" s="249"/>
      <c r="P30" s="247">
        <f t="shared" si="38"/>
        <v>0</v>
      </c>
      <c r="Q30" s="245"/>
      <c r="R30" s="246"/>
      <c r="S30" s="250"/>
      <c r="T30" s="299"/>
      <c r="U30" s="246"/>
      <c r="V30" s="300"/>
      <c r="W30" s="252">
        <f t="shared" si="4"/>
        <v>0</v>
      </c>
      <c r="X30" s="253">
        <f t="shared" si="5"/>
        <v>0</v>
      </c>
      <c r="Y30" s="321"/>
      <c r="Z30" s="302"/>
      <c r="AA30" s="256"/>
      <c r="AB30" s="210"/>
      <c r="AC30" s="210"/>
      <c r="AD30" s="210"/>
      <c r="AE30" s="210"/>
      <c r="AF30" s="211"/>
      <c r="AG30" s="211"/>
      <c r="AH30" s="211"/>
      <c r="AI30" s="211"/>
      <c r="AJ30" s="211"/>
    </row>
    <row r="31">
      <c r="A31" s="258" t="s">
        <v>364</v>
      </c>
      <c r="B31" s="309" t="s">
        <v>392</v>
      </c>
      <c r="C31" s="99" t="s">
        <v>376</v>
      </c>
      <c r="D31" s="324"/>
      <c r="E31" s="325">
        <f>G21</f>
        <v>216000</v>
      </c>
      <c r="F31" s="265">
        <v>0.22</v>
      </c>
      <c r="G31" s="263">
        <f t="shared" si="35"/>
        <v>47520</v>
      </c>
      <c r="H31" s="325">
        <f>J21</f>
        <v>216000</v>
      </c>
      <c r="I31" s="265">
        <v>0.22</v>
      </c>
      <c r="J31" s="263">
        <f t="shared" si="36"/>
        <v>47520</v>
      </c>
      <c r="K31" s="325">
        <f>M21</f>
        <v>0</v>
      </c>
      <c r="L31" s="265">
        <v>0.22</v>
      </c>
      <c r="M31" s="263">
        <f t="shared" si="37"/>
        <v>0</v>
      </c>
      <c r="N31" s="325">
        <f>P21</f>
        <v>0</v>
      </c>
      <c r="O31" s="265">
        <v>0.22</v>
      </c>
      <c r="P31" s="263">
        <f t="shared" si="38"/>
        <v>0</v>
      </c>
      <c r="Q31" s="261"/>
      <c r="R31" s="262"/>
      <c r="S31" s="266"/>
      <c r="T31" s="310"/>
      <c r="U31" s="262"/>
      <c r="V31" s="311"/>
      <c r="W31" s="268">
        <f t="shared" si="4"/>
        <v>47520</v>
      </c>
      <c r="X31" s="253">
        <f t="shared" si="5"/>
        <v>47520</v>
      </c>
      <c r="Y31" s="312">
        <f>W31-X31</f>
        <v>0</v>
      </c>
      <c r="Z31" s="302">
        <f>Y31*100/W31</f>
        <v>0</v>
      </c>
      <c r="AA31" s="271"/>
      <c r="AB31" s="210"/>
      <c r="AC31" s="210"/>
      <c r="AD31" s="210"/>
      <c r="AE31" s="210"/>
      <c r="AF31" s="211"/>
      <c r="AG31" s="211"/>
      <c r="AH31" s="211"/>
      <c r="AI31" s="211"/>
      <c r="AJ31" s="211"/>
    </row>
    <row r="32">
      <c r="A32" s="224" t="s">
        <v>361</v>
      </c>
      <c r="B32" s="225" t="s">
        <v>393</v>
      </c>
      <c r="C32" s="272" t="s">
        <v>394</v>
      </c>
      <c r="D32" s="273"/>
      <c r="E32" s="274">
        <f>SUM(E33:E35)</f>
        <v>0</v>
      </c>
      <c r="F32" s="275"/>
      <c r="G32" s="276">
        <f t="shared" ref="G32:H32" si="39">SUM(G33:G35)</f>
        <v>0</v>
      </c>
      <c r="H32" s="274">
        <f t="shared" si="39"/>
        <v>0</v>
      </c>
      <c r="I32" s="275"/>
      <c r="J32" s="276">
        <f t="shared" ref="J32:K32" si="40">SUM(J33:J35)</f>
        <v>0</v>
      </c>
      <c r="K32" s="274">
        <f t="shared" si="40"/>
        <v>0</v>
      </c>
      <c r="L32" s="275"/>
      <c r="M32" s="276">
        <f t="shared" ref="M32:N32" si="41">SUM(M33:M35)</f>
        <v>0</v>
      </c>
      <c r="N32" s="274">
        <f t="shared" si="41"/>
        <v>0</v>
      </c>
      <c r="O32" s="275"/>
      <c r="P32" s="276">
        <f>SUM(P33:P35)</f>
        <v>0</v>
      </c>
      <c r="Q32" s="278"/>
      <c r="R32" s="275"/>
      <c r="S32" s="279"/>
      <c r="T32" s="280"/>
      <c r="U32" s="280"/>
      <c r="V32" s="280"/>
      <c r="W32" s="281">
        <f t="shared" si="4"/>
        <v>0</v>
      </c>
      <c r="X32" s="236">
        <f t="shared" si="5"/>
        <v>0</v>
      </c>
      <c r="Y32" s="274"/>
      <c r="Z32" s="238"/>
      <c r="AA32" s="282"/>
      <c r="AB32" s="210"/>
      <c r="AC32" s="210"/>
      <c r="AD32" s="210"/>
      <c r="AE32" s="210"/>
      <c r="AF32" s="211"/>
      <c r="AG32" s="211"/>
      <c r="AH32" s="211"/>
      <c r="AI32" s="211"/>
      <c r="AJ32" s="211"/>
    </row>
    <row r="33">
      <c r="A33" s="241" t="s">
        <v>364</v>
      </c>
      <c r="B33" s="314" t="s">
        <v>395</v>
      </c>
      <c r="C33" s="257" t="s">
        <v>396</v>
      </c>
      <c r="D33" s="244" t="s">
        <v>367</v>
      </c>
      <c r="E33" s="245"/>
      <c r="F33" s="246"/>
      <c r="G33" s="247">
        <f t="shared" ref="G33:G35" si="42">E33*F33</f>
        <v>0</v>
      </c>
      <c r="H33" s="245"/>
      <c r="I33" s="246"/>
      <c r="J33" s="247">
        <f t="shared" ref="J33:J35" si="43">H33*I33</f>
        <v>0</v>
      </c>
      <c r="K33" s="245"/>
      <c r="L33" s="246"/>
      <c r="M33" s="247">
        <f t="shared" ref="M33:M35" si="44">K33*L33</f>
        <v>0</v>
      </c>
      <c r="N33" s="245"/>
      <c r="O33" s="246"/>
      <c r="P33" s="247">
        <f t="shared" ref="P33:P35" si="45">N33*O33</f>
        <v>0</v>
      </c>
      <c r="Q33" s="245"/>
      <c r="R33" s="246"/>
      <c r="S33" s="250"/>
      <c r="T33" s="251"/>
      <c r="U33" s="251"/>
      <c r="V33" s="251"/>
      <c r="W33" s="252">
        <f t="shared" si="4"/>
        <v>0</v>
      </c>
      <c r="X33" s="253">
        <f t="shared" si="5"/>
        <v>0</v>
      </c>
      <c r="Y33" s="254"/>
      <c r="Z33" s="255"/>
      <c r="AA33" s="256"/>
      <c r="AB33" s="210"/>
      <c r="AC33" s="210"/>
      <c r="AD33" s="210"/>
      <c r="AE33" s="210"/>
      <c r="AF33" s="211"/>
      <c r="AG33" s="211"/>
      <c r="AH33" s="211"/>
      <c r="AI33" s="211"/>
      <c r="AJ33" s="211"/>
    </row>
    <row r="34">
      <c r="A34" s="241" t="s">
        <v>364</v>
      </c>
      <c r="B34" s="242" t="s">
        <v>397</v>
      </c>
      <c r="C34" s="257" t="s">
        <v>396</v>
      </c>
      <c r="D34" s="244" t="s">
        <v>367</v>
      </c>
      <c r="E34" s="245"/>
      <c r="F34" s="246"/>
      <c r="G34" s="247">
        <f t="shared" si="42"/>
        <v>0</v>
      </c>
      <c r="H34" s="245"/>
      <c r="I34" s="246"/>
      <c r="J34" s="247">
        <f t="shared" si="43"/>
        <v>0</v>
      </c>
      <c r="K34" s="245"/>
      <c r="L34" s="246"/>
      <c r="M34" s="247">
        <f t="shared" si="44"/>
        <v>0</v>
      </c>
      <c r="N34" s="245"/>
      <c r="O34" s="246"/>
      <c r="P34" s="247">
        <f t="shared" si="45"/>
        <v>0</v>
      </c>
      <c r="Q34" s="245"/>
      <c r="R34" s="246"/>
      <c r="S34" s="250"/>
      <c r="T34" s="251"/>
      <c r="U34" s="251"/>
      <c r="V34" s="251"/>
      <c r="W34" s="252">
        <f t="shared" si="4"/>
        <v>0</v>
      </c>
      <c r="X34" s="253">
        <f t="shared" si="5"/>
        <v>0</v>
      </c>
      <c r="Y34" s="254"/>
      <c r="Z34" s="255"/>
      <c r="AA34" s="256"/>
      <c r="AB34" s="210"/>
      <c r="AC34" s="210"/>
      <c r="AD34" s="210"/>
      <c r="AE34" s="210"/>
      <c r="AF34" s="211"/>
      <c r="AG34" s="211"/>
      <c r="AH34" s="211"/>
      <c r="AI34" s="211"/>
      <c r="AJ34" s="211"/>
    </row>
    <row r="35">
      <c r="A35" s="258" t="s">
        <v>364</v>
      </c>
      <c r="B35" s="259" t="s">
        <v>398</v>
      </c>
      <c r="C35" s="257" t="s">
        <v>396</v>
      </c>
      <c r="D35" s="260" t="s">
        <v>367</v>
      </c>
      <c r="E35" s="261"/>
      <c r="F35" s="262"/>
      <c r="G35" s="263">
        <f t="shared" si="42"/>
        <v>0</v>
      </c>
      <c r="H35" s="261"/>
      <c r="I35" s="262"/>
      <c r="J35" s="263">
        <f t="shared" si="43"/>
        <v>0</v>
      </c>
      <c r="K35" s="285"/>
      <c r="L35" s="286"/>
      <c r="M35" s="287">
        <f t="shared" si="44"/>
        <v>0</v>
      </c>
      <c r="N35" s="261"/>
      <c r="O35" s="262"/>
      <c r="P35" s="263">
        <f t="shared" si="45"/>
        <v>0</v>
      </c>
      <c r="Q35" s="285"/>
      <c r="R35" s="286"/>
      <c r="S35" s="290"/>
      <c r="T35" s="267"/>
      <c r="U35" s="267"/>
      <c r="V35" s="267"/>
      <c r="W35" s="268">
        <f t="shared" si="4"/>
        <v>0</v>
      </c>
      <c r="X35" s="253">
        <f t="shared" si="5"/>
        <v>0</v>
      </c>
      <c r="Y35" s="269"/>
      <c r="Z35" s="270"/>
      <c r="AA35" s="271"/>
      <c r="AB35" s="210"/>
      <c r="AC35" s="210"/>
      <c r="AD35" s="210"/>
      <c r="AE35" s="210"/>
      <c r="AF35" s="211"/>
      <c r="AG35" s="211"/>
      <c r="AH35" s="211"/>
      <c r="AI35" s="211"/>
      <c r="AJ35" s="211"/>
    </row>
    <row r="36">
      <c r="A36" s="326" t="s">
        <v>399</v>
      </c>
      <c r="B36" s="327"/>
      <c r="C36" s="328"/>
      <c r="D36" s="329"/>
      <c r="E36" s="330"/>
      <c r="F36" s="331"/>
      <c r="G36" s="332">
        <f>G13+G17+G21+G28+G32</f>
        <v>263520</v>
      </c>
      <c r="H36" s="333"/>
      <c r="I36" s="334"/>
      <c r="J36" s="332">
        <f>J13+J17+J21+J28+J32</f>
        <v>263520</v>
      </c>
      <c r="K36" s="335"/>
      <c r="L36" s="336"/>
      <c r="M36" s="332">
        <f>M13+M17+M21+M28+M32</f>
        <v>0</v>
      </c>
      <c r="N36" s="334"/>
      <c r="O36" s="334"/>
      <c r="P36" s="332">
        <f>P13+P17+P21+P28+P32</f>
        <v>0</v>
      </c>
      <c r="Q36" s="337" t="s">
        <v>400</v>
      </c>
      <c r="R36" s="338"/>
      <c r="S36" s="339"/>
      <c r="T36" s="337" t="s">
        <v>400</v>
      </c>
      <c r="U36" s="338"/>
      <c r="V36" s="339"/>
      <c r="W36" s="340">
        <f>W13+W17+W21+W28+W32</f>
        <v>263520</v>
      </c>
      <c r="X36" s="341">
        <f t="shared" si="5"/>
        <v>263520</v>
      </c>
      <c r="Y36" s="342">
        <f>W36-X36</f>
        <v>0</v>
      </c>
      <c r="Z36" s="343">
        <f>Y36*100/W36</f>
        <v>0</v>
      </c>
      <c r="AA36" s="344"/>
      <c r="AB36" s="210"/>
      <c r="AC36" s="210"/>
      <c r="AD36" s="210"/>
      <c r="AE36" s="210"/>
      <c r="AF36" s="211"/>
      <c r="AG36" s="211"/>
      <c r="AH36" s="211"/>
      <c r="AI36" s="211"/>
      <c r="AJ36" s="211"/>
    </row>
    <row r="37">
      <c r="A37" s="345" t="s">
        <v>358</v>
      </c>
      <c r="B37" s="346">
        <v>2.0</v>
      </c>
      <c r="C37" s="347" t="s">
        <v>401</v>
      </c>
      <c r="D37" s="348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8"/>
      <c r="W37" s="219"/>
      <c r="X37" s="220"/>
      <c r="Y37" s="349"/>
      <c r="Z37" s="350"/>
      <c r="AA37" s="351"/>
      <c r="AB37" s="210"/>
      <c r="AC37" s="210"/>
      <c r="AD37" s="210"/>
      <c r="AE37" s="210"/>
      <c r="AF37" s="211"/>
      <c r="AG37" s="211"/>
      <c r="AH37" s="211"/>
      <c r="AI37" s="211"/>
      <c r="AJ37" s="211"/>
    </row>
    <row r="38">
      <c r="A38" s="224" t="s">
        <v>361</v>
      </c>
      <c r="B38" s="225" t="s">
        <v>402</v>
      </c>
      <c r="C38" s="226" t="s">
        <v>403</v>
      </c>
      <c r="D38" s="227"/>
      <c r="E38" s="228">
        <f>SUM(E39:E41)</f>
        <v>0</v>
      </c>
      <c r="F38" s="229"/>
      <c r="G38" s="230">
        <f t="shared" ref="G38:H38" si="46">SUM(G39:G41)</f>
        <v>0</v>
      </c>
      <c r="H38" s="228">
        <f t="shared" si="46"/>
        <v>0</v>
      </c>
      <c r="I38" s="229"/>
      <c r="J38" s="230">
        <f t="shared" ref="J38:K38" si="47">SUM(J39:J41)</f>
        <v>0</v>
      </c>
      <c r="K38" s="228">
        <f t="shared" si="47"/>
        <v>0</v>
      </c>
      <c r="L38" s="229"/>
      <c r="M38" s="230">
        <f t="shared" ref="M38:N38" si="48">SUM(M39:M41)</f>
        <v>0</v>
      </c>
      <c r="N38" s="228">
        <f t="shared" si="48"/>
        <v>0</v>
      </c>
      <c r="O38" s="229"/>
      <c r="P38" s="230">
        <f t="shared" ref="P38:Q38" si="49">SUM(P39:P41)</f>
        <v>0</v>
      </c>
      <c r="Q38" s="228">
        <f t="shared" si="49"/>
        <v>0</v>
      </c>
      <c r="R38" s="229"/>
      <c r="S38" s="230">
        <f>SUM(S39:S41)</f>
        <v>0</v>
      </c>
      <c r="T38" s="352"/>
      <c r="U38" s="352"/>
      <c r="V38" s="352"/>
      <c r="W38" s="281">
        <f t="shared" ref="W38:W49" si="50">G38+M38+S38</f>
        <v>0</v>
      </c>
      <c r="X38" s="236">
        <f t="shared" ref="X38:X50" si="51">J38+P38+V38</f>
        <v>0</v>
      </c>
      <c r="Y38" s="353"/>
      <c r="Z38" s="354"/>
      <c r="AA38" s="355"/>
      <c r="AB38" s="240"/>
      <c r="AC38" s="240"/>
      <c r="AD38" s="240"/>
      <c r="AE38" s="240"/>
      <c r="AF38" s="211"/>
      <c r="AG38" s="211"/>
      <c r="AH38" s="211"/>
      <c r="AI38" s="211"/>
      <c r="AJ38" s="211"/>
    </row>
    <row r="39">
      <c r="A39" s="241" t="s">
        <v>364</v>
      </c>
      <c r="B39" s="242" t="s">
        <v>404</v>
      </c>
      <c r="C39" s="257" t="s">
        <v>405</v>
      </c>
      <c r="D39" s="244" t="s">
        <v>406</v>
      </c>
      <c r="E39" s="245"/>
      <c r="F39" s="246"/>
      <c r="G39" s="247">
        <f t="shared" ref="G39:G41" si="52">E39*F39</f>
        <v>0</v>
      </c>
      <c r="H39" s="245"/>
      <c r="I39" s="246"/>
      <c r="J39" s="247">
        <f t="shared" ref="J39:J41" si="53">H39*I39</f>
        <v>0</v>
      </c>
      <c r="K39" s="245"/>
      <c r="L39" s="246"/>
      <c r="M39" s="247">
        <f t="shared" ref="M39:M41" si="54">K39*L39</f>
        <v>0</v>
      </c>
      <c r="N39" s="245"/>
      <c r="O39" s="246"/>
      <c r="P39" s="247">
        <f t="shared" ref="P39:P41" si="55">N39*O39</f>
        <v>0</v>
      </c>
      <c r="Q39" s="245"/>
      <c r="R39" s="246"/>
      <c r="S39" s="247">
        <f t="shared" ref="S39:S41" si="56">Q39*R39</f>
        <v>0</v>
      </c>
      <c r="T39" s="356"/>
      <c r="U39" s="356"/>
      <c r="V39" s="356"/>
      <c r="W39" s="252">
        <f t="shared" si="50"/>
        <v>0</v>
      </c>
      <c r="X39" s="253">
        <f t="shared" si="51"/>
        <v>0</v>
      </c>
      <c r="Y39" s="254"/>
      <c r="Z39" s="356"/>
      <c r="AA39" s="357"/>
      <c r="AB39" s="210"/>
      <c r="AC39" s="210"/>
      <c r="AD39" s="210"/>
      <c r="AE39" s="210"/>
      <c r="AF39" s="211"/>
      <c r="AG39" s="211"/>
      <c r="AH39" s="211"/>
      <c r="AI39" s="211"/>
      <c r="AJ39" s="211"/>
    </row>
    <row r="40">
      <c r="A40" s="241" t="s">
        <v>364</v>
      </c>
      <c r="B40" s="242" t="s">
        <v>407</v>
      </c>
      <c r="C40" s="257" t="s">
        <v>405</v>
      </c>
      <c r="D40" s="244" t="s">
        <v>406</v>
      </c>
      <c r="E40" s="245"/>
      <c r="F40" s="246"/>
      <c r="G40" s="247">
        <f t="shared" si="52"/>
        <v>0</v>
      </c>
      <c r="H40" s="245"/>
      <c r="I40" s="246"/>
      <c r="J40" s="247">
        <f t="shared" si="53"/>
        <v>0</v>
      </c>
      <c r="K40" s="245"/>
      <c r="L40" s="246"/>
      <c r="M40" s="247">
        <f t="shared" si="54"/>
        <v>0</v>
      </c>
      <c r="N40" s="245"/>
      <c r="O40" s="246"/>
      <c r="P40" s="247">
        <f t="shared" si="55"/>
        <v>0</v>
      </c>
      <c r="Q40" s="245"/>
      <c r="R40" s="246"/>
      <c r="S40" s="247">
        <f t="shared" si="56"/>
        <v>0</v>
      </c>
      <c r="T40" s="356"/>
      <c r="U40" s="356"/>
      <c r="V40" s="356"/>
      <c r="W40" s="252">
        <f t="shared" si="50"/>
        <v>0</v>
      </c>
      <c r="X40" s="253">
        <f t="shared" si="51"/>
        <v>0</v>
      </c>
      <c r="Y40" s="254"/>
      <c r="Z40" s="356"/>
      <c r="AA40" s="357"/>
      <c r="AB40" s="210"/>
      <c r="AC40" s="210"/>
      <c r="AD40" s="210"/>
      <c r="AE40" s="210"/>
      <c r="AF40" s="211"/>
      <c r="AG40" s="211"/>
      <c r="AH40" s="211"/>
      <c r="AI40" s="211"/>
      <c r="AJ40" s="211"/>
    </row>
    <row r="41">
      <c r="A41" s="283" t="s">
        <v>364</v>
      </c>
      <c r="B41" s="309" t="s">
        <v>408</v>
      </c>
      <c r="C41" s="257" t="s">
        <v>405</v>
      </c>
      <c r="D41" s="284" t="s">
        <v>406</v>
      </c>
      <c r="E41" s="285"/>
      <c r="F41" s="286"/>
      <c r="G41" s="287">
        <f t="shared" si="52"/>
        <v>0</v>
      </c>
      <c r="H41" s="285"/>
      <c r="I41" s="286"/>
      <c r="J41" s="287">
        <f t="shared" si="53"/>
        <v>0</v>
      </c>
      <c r="K41" s="285"/>
      <c r="L41" s="286"/>
      <c r="M41" s="287">
        <f t="shared" si="54"/>
        <v>0</v>
      </c>
      <c r="N41" s="285"/>
      <c r="O41" s="286"/>
      <c r="P41" s="287">
        <f t="shared" si="55"/>
        <v>0</v>
      </c>
      <c r="Q41" s="285"/>
      <c r="R41" s="286"/>
      <c r="S41" s="287">
        <f t="shared" si="56"/>
        <v>0</v>
      </c>
      <c r="T41" s="358"/>
      <c r="U41" s="358"/>
      <c r="V41" s="358"/>
      <c r="W41" s="268">
        <f t="shared" si="50"/>
        <v>0</v>
      </c>
      <c r="X41" s="253">
        <f t="shared" si="51"/>
        <v>0</v>
      </c>
      <c r="Y41" s="269"/>
      <c r="Z41" s="358"/>
      <c r="AA41" s="359"/>
      <c r="AB41" s="210"/>
      <c r="AC41" s="210"/>
      <c r="AD41" s="210"/>
      <c r="AE41" s="210"/>
      <c r="AF41" s="211"/>
      <c r="AG41" s="211"/>
      <c r="AH41" s="211"/>
      <c r="AI41" s="211"/>
      <c r="AJ41" s="211"/>
    </row>
    <row r="42">
      <c r="A42" s="224" t="s">
        <v>361</v>
      </c>
      <c r="B42" s="225" t="s">
        <v>409</v>
      </c>
      <c r="C42" s="272" t="s">
        <v>410</v>
      </c>
      <c r="D42" s="273"/>
      <c r="E42" s="274">
        <f>SUM(E43:E45)</f>
        <v>0</v>
      </c>
      <c r="F42" s="275"/>
      <c r="G42" s="276">
        <f t="shared" ref="G42:H42" si="57">SUM(G43:G45)</f>
        <v>0</v>
      </c>
      <c r="H42" s="228">
        <f t="shared" si="57"/>
        <v>0</v>
      </c>
      <c r="I42" s="229"/>
      <c r="J42" s="230">
        <f t="shared" ref="J42:K42" si="58">SUM(J43:J45)</f>
        <v>0</v>
      </c>
      <c r="K42" s="274">
        <f t="shared" si="58"/>
        <v>0</v>
      </c>
      <c r="L42" s="275"/>
      <c r="M42" s="276">
        <f t="shared" ref="M42:N42" si="59">SUM(M43:M45)</f>
        <v>0</v>
      </c>
      <c r="N42" s="228">
        <f t="shared" si="59"/>
        <v>0</v>
      </c>
      <c r="O42" s="229"/>
      <c r="P42" s="230">
        <f t="shared" ref="P42:Q42" si="60">SUM(P43:P45)</f>
        <v>0</v>
      </c>
      <c r="Q42" s="274">
        <f t="shared" si="60"/>
        <v>0</v>
      </c>
      <c r="R42" s="275"/>
      <c r="S42" s="276">
        <f>SUM(S43:S45)</f>
        <v>0</v>
      </c>
      <c r="T42" s="236"/>
      <c r="U42" s="236"/>
      <c r="V42" s="236"/>
      <c r="W42" s="281">
        <f t="shared" si="50"/>
        <v>0</v>
      </c>
      <c r="X42" s="236">
        <f t="shared" si="51"/>
        <v>0</v>
      </c>
      <c r="Y42" s="274"/>
      <c r="Z42" s="360"/>
      <c r="AA42" s="361"/>
      <c r="AB42" s="240"/>
      <c r="AC42" s="240"/>
      <c r="AD42" s="240"/>
      <c r="AE42" s="240"/>
      <c r="AF42" s="211"/>
      <c r="AG42" s="211"/>
      <c r="AH42" s="211"/>
      <c r="AI42" s="211"/>
      <c r="AJ42" s="211"/>
    </row>
    <row r="43">
      <c r="A43" s="241" t="s">
        <v>364</v>
      </c>
      <c r="B43" s="242" t="s">
        <v>411</v>
      </c>
      <c r="C43" s="257" t="s">
        <v>412</v>
      </c>
      <c r="D43" s="244" t="s">
        <v>413</v>
      </c>
      <c r="E43" s="245"/>
      <c r="F43" s="246"/>
      <c r="G43" s="247">
        <f t="shared" ref="G43:G45" si="61">E43*F43</f>
        <v>0</v>
      </c>
      <c r="H43" s="245"/>
      <c r="I43" s="246"/>
      <c r="J43" s="247">
        <f t="shared" ref="J43:J45" si="62">H43*I43</f>
        <v>0</v>
      </c>
      <c r="K43" s="245"/>
      <c r="L43" s="246"/>
      <c r="M43" s="247">
        <f t="shared" ref="M43:M45" si="63">K43*L43</f>
        <v>0</v>
      </c>
      <c r="N43" s="245"/>
      <c r="O43" s="246"/>
      <c r="P43" s="247">
        <f t="shared" ref="P43:P45" si="64">N43*O43</f>
        <v>0</v>
      </c>
      <c r="Q43" s="245"/>
      <c r="R43" s="246"/>
      <c r="S43" s="247">
        <f t="shared" ref="S43:S45" si="65">Q43*R43</f>
        <v>0</v>
      </c>
      <c r="T43" s="356"/>
      <c r="U43" s="356"/>
      <c r="V43" s="356"/>
      <c r="W43" s="252">
        <f t="shared" si="50"/>
        <v>0</v>
      </c>
      <c r="X43" s="253">
        <f t="shared" si="51"/>
        <v>0</v>
      </c>
      <c r="Y43" s="254"/>
      <c r="Z43" s="356"/>
      <c r="AA43" s="357"/>
      <c r="AB43" s="210"/>
      <c r="AC43" s="210"/>
      <c r="AD43" s="210"/>
      <c r="AE43" s="210"/>
      <c r="AF43" s="211"/>
      <c r="AG43" s="211"/>
      <c r="AH43" s="211"/>
      <c r="AI43" s="211"/>
      <c r="AJ43" s="211"/>
    </row>
    <row r="44">
      <c r="A44" s="241" t="s">
        <v>364</v>
      </c>
      <c r="B44" s="242" t="s">
        <v>414</v>
      </c>
      <c r="C44" s="257" t="s">
        <v>412</v>
      </c>
      <c r="D44" s="244" t="s">
        <v>413</v>
      </c>
      <c r="E44" s="245"/>
      <c r="F44" s="246"/>
      <c r="G44" s="247">
        <f t="shared" si="61"/>
        <v>0</v>
      </c>
      <c r="H44" s="245"/>
      <c r="I44" s="246"/>
      <c r="J44" s="247">
        <f t="shared" si="62"/>
        <v>0</v>
      </c>
      <c r="K44" s="245"/>
      <c r="L44" s="246"/>
      <c r="M44" s="247">
        <f t="shared" si="63"/>
        <v>0</v>
      </c>
      <c r="N44" s="245"/>
      <c r="O44" s="246"/>
      <c r="P44" s="247">
        <f t="shared" si="64"/>
        <v>0</v>
      </c>
      <c r="Q44" s="245"/>
      <c r="R44" s="246"/>
      <c r="S44" s="247">
        <f t="shared" si="65"/>
        <v>0</v>
      </c>
      <c r="T44" s="356"/>
      <c r="U44" s="356"/>
      <c r="V44" s="356"/>
      <c r="W44" s="252">
        <f t="shared" si="50"/>
        <v>0</v>
      </c>
      <c r="X44" s="253">
        <f t="shared" si="51"/>
        <v>0</v>
      </c>
      <c r="Y44" s="254"/>
      <c r="Z44" s="356"/>
      <c r="AA44" s="357"/>
      <c r="AB44" s="210"/>
      <c r="AC44" s="210"/>
      <c r="AD44" s="210"/>
      <c r="AE44" s="210"/>
      <c r="AF44" s="211"/>
      <c r="AG44" s="211"/>
      <c r="AH44" s="211"/>
      <c r="AI44" s="211"/>
      <c r="AJ44" s="211"/>
    </row>
    <row r="45">
      <c r="A45" s="283" t="s">
        <v>364</v>
      </c>
      <c r="B45" s="309" t="s">
        <v>415</v>
      </c>
      <c r="C45" s="362" t="s">
        <v>412</v>
      </c>
      <c r="D45" s="284" t="s">
        <v>413</v>
      </c>
      <c r="E45" s="285"/>
      <c r="F45" s="286"/>
      <c r="G45" s="287">
        <f t="shared" si="61"/>
        <v>0</v>
      </c>
      <c r="H45" s="285"/>
      <c r="I45" s="286"/>
      <c r="J45" s="287">
        <f t="shared" si="62"/>
        <v>0</v>
      </c>
      <c r="K45" s="285"/>
      <c r="L45" s="286"/>
      <c r="M45" s="287">
        <f t="shared" si="63"/>
        <v>0</v>
      </c>
      <c r="N45" s="285"/>
      <c r="O45" s="286"/>
      <c r="P45" s="287">
        <f t="shared" si="64"/>
        <v>0</v>
      </c>
      <c r="Q45" s="285"/>
      <c r="R45" s="286"/>
      <c r="S45" s="287">
        <f t="shared" si="65"/>
        <v>0</v>
      </c>
      <c r="T45" s="358"/>
      <c r="U45" s="358"/>
      <c r="V45" s="358"/>
      <c r="W45" s="268">
        <f t="shared" si="50"/>
        <v>0</v>
      </c>
      <c r="X45" s="253">
        <f t="shared" si="51"/>
        <v>0</v>
      </c>
      <c r="Y45" s="269"/>
      <c r="Z45" s="358"/>
      <c r="AA45" s="359"/>
      <c r="AB45" s="210"/>
      <c r="AC45" s="210"/>
      <c r="AD45" s="210"/>
      <c r="AE45" s="210"/>
      <c r="AF45" s="211"/>
      <c r="AG45" s="211"/>
      <c r="AH45" s="211"/>
      <c r="AI45" s="211"/>
      <c r="AJ45" s="211"/>
    </row>
    <row r="46">
      <c r="A46" s="224" t="s">
        <v>361</v>
      </c>
      <c r="B46" s="225" t="s">
        <v>416</v>
      </c>
      <c r="C46" s="272" t="s">
        <v>417</v>
      </c>
      <c r="D46" s="273"/>
      <c r="E46" s="274">
        <f>SUM(E47:E49)</f>
        <v>0</v>
      </c>
      <c r="F46" s="275"/>
      <c r="G46" s="276">
        <f t="shared" ref="G46:H46" si="66">SUM(G47:G49)</f>
        <v>0</v>
      </c>
      <c r="H46" s="228">
        <f t="shared" si="66"/>
        <v>0</v>
      </c>
      <c r="I46" s="229"/>
      <c r="J46" s="230">
        <f t="shared" ref="J46:K46" si="67">SUM(J47:J49)</f>
        <v>0</v>
      </c>
      <c r="K46" s="274">
        <f t="shared" si="67"/>
        <v>0</v>
      </c>
      <c r="L46" s="275"/>
      <c r="M46" s="276">
        <f t="shared" ref="M46:N46" si="68">SUM(M47:M49)</f>
        <v>0</v>
      </c>
      <c r="N46" s="228">
        <f t="shared" si="68"/>
        <v>0</v>
      </c>
      <c r="O46" s="229"/>
      <c r="P46" s="230">
        <f t="shared" ref="P46:Q46" si="69">SUM(P47:P49)</f>
        <v>0</v>
      </c>
      <c r="Q46" s="274">
        <f t="shared" si="69"/>
        <v>0</v>
      </c>
      <c r="R46" s="275"/>
      <c r="S46" s="276">
        <f>SUM(S47:S49)</f>
        <v>0</v>
      </c>
      <c r="T46" s="236"/>
      <c r="U46" s="236"/>
      <c r="V46" s="236"/>
      <c r="W46" s="281">
        <f t="shared" si="50"/>
        <v>0</v>
      </c>
      <c r="X46" s="236">
        <f t="shared" si="51"/>
        <v>0</v>
      </c>
      <c r="Y46" s="274"/>
      <c r="Z46" s="360"/>
      <c r="AA46" s="361"/>
      <c r="AB46" s="240"/>
      <c r="AC46" s="240"/>
      <c r="AD46" s="240"/>
      <c r="AE46" s="240"/>
      <c r="AF46" s="211"/>
      <c r="AG46" s="211"/>
      <c r="AH46" s="211"/>
      <c r="AI46" s="211"/>
      <c r="AJ46" s="211"/>
    </row>
    <row r="47">
      <c r="A47" s="241" t="s">
        <v>364</v>
      </c>
      <c r="B47" s="242" t="s">
        <v>418</v>
      </c>
      <c r="C47" s="257" t="s">
        <v>419</v>
      </c>
      <c r="D47" s="244" t="s">
        <v>413</v>
      </c>
      <c r="E47" s="245"/>
      <c r="F47" s="246"/>
      <c r="G47" s="247">
        <f t="shared" ref="G47:G49" si="70">E47*F47</f>
        <v>0</v>
      </c>
      <c r="H47" s="245"/>
      <c r="I47" s="246"/>
      <c r="J47" s="247">
        <f t="shared" ref="J47:J49" si="71">H47*I47</f>
        <v>0</v>
      </c>
      <c r="K47" s="245"/>
      <c r="L47" s="246"/>
      <c r="M47" s="247">
        <f t="shared" ref="M47:M49" si="72">K47*L47</f>
        <v>0</v>
      </c>
      <c r="N47" s="245"/>
      <c r="O47" s="246"/>
      <c r="P47" s="247">
        <f t="shared" ref="P47:P49" si="73">N47*O47</f>
        <v>0</v>
      </c>
      <c r="Q47" s="245"/>
      <c r="R47" s="246"/>
      <c r="S47" s="247">
        <f t="shared" ref="S47:S49" si="74">Q47*R47</f>
        <v>0</v>
      </c>
      <c r="T47" s="356"/>
      <c r="U47" s="356"/>
      <c r="V47" s="356"/>
      <c r="W47" s="252">
        <f t="shared" si="50"/>
        <v>0</v>
      </c>
      <c r="X47" s="253">
        <f t="shared" si="51"/>
        <v>0</v>
      </c>
      <c r="Y47" s="254"/>
      <c r="Z47" s="356"/>
      <c r="AA47" s="357"/>
      <c r="AB47" s="210"/>
      <c r="AC47" s="210"/>
      <c r="AD47" s="210"/>
      <c r="AE47" s="210"/>
      <c r="AF47" s="211"/>
      <c r="AG47" s="211"/>
      <c r="AH47" s="211"/>
      <c r="AI47" s="211"/>
      <c r="AJ47" s="211"/>
    </row>
    <row r="48">
      <c r="A48" s="241" t="s">
        <v>364</v>
      </c>
      <c r="B48" s="242" t="s">
        <v>420</v>
      </c>
      <c r="C48" s="257" t="s">
        <v>421</v>
      </c>
      <c r="D48" s="244" t="s">
        <v>413</v>
      </c>
      <c r="E48" s="245"/>
      <c r="F48" s="246"/>
      <c r="G48" s="247">
        <f t="shared" si="70"/>
        <v>0</v>
      </c>
      <c r="H48" s="245"/>
      <c r="I48" s="246"/>
      <c r="J48" s="247">
        <f t="shared" si="71"/>
        <v>0</v>
      </c>
      <c r="K48" s="245"/>
      <c r="L48" s="246"/>
      <c r="M48" s="247">
        <f t="shared" si="72"/>
        <v>0</v>
      </c>
      <c r="N48" s="245"/>
      <c r="O48" s="246"/>
      <c r="P48" s="247">
        <f t="shared" si="73"/>
        <v>0</v>
      </c>
      <c r="Q48" s="245"/>
      <c r="R48" s="246"/>
      <c r="S48" s="247">
        <f t="shared" si="74"/>
        <v>0</v>
      </c>
      <c r="T48" s="356"/>
      <c r="U48" s="356"/>
      <c r="V48" s="356"/>
      <c r="W48" s="252">
        <f t="shared" si="50"/>
        <v>0</v>
      </c>
      <c r="X48" s="253">
        <f t="shared" si="51"/>
        <v>0</v>
      </c>
      <c r="Y48" s="254"/>
      <c r="Z48" s="356"/>
      <c r="AA48" s="357"/>
      <c r="AB48" s="210"/>
      <c r="AC48" s="210"/>
      <c r="AD48" s="210"/>
      <c r="AE48" s="210"/>
      <c r="AF48" s="211"/>
      <c r="AG48" s="211"/>
      <c r="AH48" s="211"/>
      <c r="AI48" s="211"/>
      <c r="AJ48" s="211"/>
    </row>
    <row r="49">
      <c r="A49" s="258" t="s">
        <v>364</v>
      </c>
      <c r="B49" s="259" t="s">
        <v>422</v>
      </c>
      <c r="C49" s="99" t="s">
        <v>419</v>
      </c>
      <c r="D49" s="260" t="s">
        <v>413</v>
      </c>
      <c r="E49" s="285"/>
      <c r="F49" s="286"/>
      <c r="G49" s="287">
        <f t="shared" si="70"/>
        <v>0</v>
      </c>
      <c r="H49" s="285"/>
      <c r="I49" s="286"/>
      <c r="J49" s="287">
        <f t="shared" si="71"/>
        <v>0</v>
      </c>
      <c r="K49" s="285"/>
      <c r="L49" s="286"/>
      <c r="M49" s="287">
        <f t="shared" si="72"/>
        <v>0</v>
      </c>
      <c r="N49" s="285"/>
      <c r="O49" s="286"/>
      <c r="P49" s="287">
        <f t="shared" si="73"/>
        <v>0</v>
      </c>
      <c r="Q49" s="285"/>
      <c r="R49" s="286"/>
      <c r="S49" s="287">
        <f t="shared" si="74"/>
        <v>0</v>
      </c>
      <c r="T49" s="358"/>
      <c r="U49" s="358"/>
      <c r="V49" s="358"/>
      <c r="W49" s="268">
        <f t="shared" si="50"/>
        <v>0</v>
      </c>
      <c r="X49" s="253">
        <f t="shared" si="51"/>
        <v>0</v>
      </c>
      <c r="Y49" s="269"/>
      <c r="Z49" s="358"/>
      <c r="AA49" s="359"/>
      <c r="AB49" s="210"/>
      <c r="AC49" s="210"/>
      <c r="AD49" s="210"/>
      <c r="AE49" s="210"/>
      <c r="AF49" s="211"/>
      <c r="AG49" s="211"/>
      <c r="AH49" s="211"/>
      <c r="AI49" s="211"/>
      <c r="AJ49" s="211"/>
    </row>
    <row r="50">
      <c r="A50" s="326" t="s">
        <v>423</v>
      </c>
      <c r="B50" s="327"/>
      <c r="C50" s="328"/>
      <c r="D50" s="329"/>
      <c r="E50" s="363">
        <f>E46+E42+E38</f>
        <v>0</v>
      </c>
      <c r="F50" s="336"/>
      <c r="G50" s="332">
        <f>G46+G42+G38</f>
        <v>0</v>
      </c>
      <c r="H50" s="333"/>
      <c r="I50" s="334"/>
      <c r="J50" s="364"/>
      <c r="K50" s="365">
        <f>K46+K42+K38</f>
        <v>0</v>
      </c>
      <c r="L50" s="336"/>
      <c r="M50" s="332">
        <f>M46+M42+M38</f>
        <v>0</v>
      </c>
      <c r="N50" s="333"/>
      <c r="O50" s="334"/>
      <c r="P50" s="332">
        <f t="shared" ref="P50:Q50" si="75">P46+P42+P38</f>
        <v>0</v>
      </c>
      <c r="Q50" s="365">
        <f t="shared" si="75"/>
        <v>0</v>
      </c>
      <c r="R50" s="336"/>
      <c r="S50" s="332">
        <f>S46+S42+S38</f>
        <v>0</v>
      </c>
      <c r="T50" s="366"/>
      <c r="U50" s="366"/>
      <c r="V50" s="366"/>
      <c r="W50" s="367">
        <f>W47+W43</f>
        <v>0</v>
      </c>
      <c r="X50" s="368">
        <f t="shared" si="51"/>
        <v>0</v>
      </c>
      <c r="Y50" s="369"/>
      <c r="Z50" s="370"/>
      <c r="AA50" s="371"/>
      <c r="AB50" s="210"/>
      <c r="AC50" s="210"/>
      <c r="AD50" s="210"/>
      <c r="AE50" s="210"/>
      <c r="AF50" s="211"/>
      <c r="AG50" s="211"/>
      <c r="AH50" s="211"/>
      <c r="AI50" s="211"/>
      <c r="AJ50" s="211"/>
    </row>
    <row r="51">
      <c r="A51" s="345" t="s">
        <v>358</v>
      </c>
      <c r="B51" s="346">
        <v>3.0</v>
      </c>
      <c r="C51" s="347" t="s">
        <v>424</v>
      </c>
      <c r="D51" s="348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8"/>
      <c r="W51" s="219"/>
      <c r="X51" s="220"/>
      <c r="Y51" s="349"/>
      <c r="Z51" s="350"/>
      <c r="AA51" s="351"/>
      <c r="AB51" s="210"/>
      <c r="AC51" s="210"/>
      <c r="AD51" s="210"/>
      <c r="AE51" s="210"/>
      <c r="AF51" s="211"/>
      <c r="AG51" s="211"/>
      <c r="AH51" s="211"/>
      <c r="AI51" s="211"/>
      <c r="AJ51" s="211"/>
    </row>
    <row r="52">
      <c r="A52" s="224" t="s">
        <v>361</v>
      </c>
      <c r="B52" s="225" t="s">
        <v>425</v>
      </c>
      <c r="C52" s="226" t="s">
        <v>426</v>
      </c>
      <c r="D52" s="227"/>
      <c r="E52" s="228">
        <f>SUM(E53:E55)</f>
        <v>0</v>
      </c>
      <c r="F52" s="229"/>
      <c r="G52" s="230">
        <f t="shared" ref="G52:H52" si="76">SUM(G53:G55)</f>
        <v>0</v>
      </c>
      <c r="H52" s="228">
        <f t="shared" si="76"/>
        <v>0</v>
      </c>
      <c r="I52" s="229"/>
      <c r="J52" s="230">
        <f t="shared" ref="J52:K52" si="77">SUM(J53:J55)</f>
        <v>0</v>
      </c>
      <c r="K52" s="228">
        <f t="shared" si="77"/>
        <v>0</v>
      </c>
      <c r="L52" s="229"/>
      <c r="M52" s="230">
        <f t="shared" ref="M52:N52" si="78">SUM(M53:M55)</f>
        <v>0</v>
      </c>
      <c r="N52" s="228">
        <f t="shared" si="78"/>
        <v>0</v>
      </c>
      <c r="O52" s="229"/>
      <c r="P52" s="230">
        <f>SUM(P53:P55)</f>
        <v>0</v>
      </c>
      <c r="Q52" s="228">
        <f>SUM(Q54:Q55)</f>
        <v>0</v>
      </c>
      <c r="R52" s="229"/>
      <c r="S52" s="230">
        <f>SUM(S54:S55)</f>
        <v>0</v>
      </c>
      <c r="T52" s="354"/>
      <c r="U52" s="354"/>
      <c r="V52" s="354"/>
      <c r="W52" s="281">
        <f>G52+M52+S52</f>
        <v>0</v>
      </c>
      <c r="X52" s="236">
        <f t="shared" ref="X52:X59" si="79">J52+P52+V52</f>
        <v>0</v>
      </c>
      <c r="Y52" s="353"/>
      <c r="Z52" s="354"/>
      <c r="AA52" s="355"/>
      <c r="AB52" s="240"/>
      <c r="AC52" s="240"/>
      <c r="AD52" s="240"/>
      <c r="AE52" s="240"/>
      <c r="AF52" s="211"/>
      <c r="AG52" s="211"/>
      <c r="AH52" s="211"/>
      <c r="AI52" s="211"/>
      <c r="AJ52" s="211"/>
    </row>
    <row r="53">
      <c r="A53" s="241" t="s">
        <v>364</v>
      </c>
      <c r="B53" s="242" t="s">
        <v>427</v>
      </c>
      <c r="C53" s="99" t="s">
        <v>428</v>
      </c>
      <c r="D53" s="260" t="s">
        <v>406</v>
      </c>
      <c r="E53" s="245"/>
      <c r="F53" s="246"/>
      <c r="G53" s="247">
        <f t="shared" ref="G53:G55" si="80">E53*F53</f>
        <v>0</v>
      </c>
      <c r="H53" s="245"/>
      <c r="I53" s="246"/>
      <c r="J53" s="247">
        <f t="shared" ref="J53:J55" si="81">H53*I53</f>
        <v>0</v>
      </c>
      <c r="K53" s="245"/>
      <c r="L53" s="246"/>
      <c r="M53" s="247">
        <f t="shared" ref="M53:M55" si="82">K53*L53</f>
        <v>0</v>
      </c>
      <c r="N53" s="245"/>
      <c r="O53" s="246"/>
      <c r="P53" s="247">
        <f t="shared" ref="P53:P55" si="83">N53*O53</f>
        <v>0</v>
      </c>
      <c r="Q53" s="261"/>
      <c r="R53" s="262"/>
      <c r="S53" s="266"/>
      <c r="T53" s="267"/>
      <c r="U53" s="267"/>
      <c r="V53" s="267"/>
      <c r="W53" s="252">
        <f t="shared" ref="W53:W58" si="84">M53</f>
        <v>0</v>
      </c>
      <c r="X53" s="253">
        <f t="shared" si="79"/>
        <v>0</v>
      </c>
      <c r="Y53" s="245"/>
      <c r="Z53" s="356"/>
      <c r="AA53" s="357"/>
      <c r="AB53" s="210"/>
      <c r="AC53" s="210"/>
      <c r="AD53" s="210"/>
      <c r="AE53" s="210"/>
      <c r="AF53" s="211"/>
      <c r="AG53" s="211"/>
      <c r="AH53" s="211"/>
      <c r="AI53" s="211"/>
      <c r="AJ53" s="211"/>
    </row>
    <row r="54">
      <c r="A54" s="241" t="s">
        <v>364</v>
      </c>
      <c r="B54" s="242" t="s">
        <v>429</v>
      </c>
      <c r="C54" s="99" t="s">
        <v>428</v>
      </c>
      <c r="D54" s="260" t="s">
        <v>406</v>
      </c>
      <c r="E54" s="245"/>
      <c r="F54" s="246"/>
      <c r="G54" s="247">
        <f t="shared" si="80"/>
        <v>0</v>
      </c>
      <c r="H54" s="245"/>
      <c r="I54" s="246"/>
      <c r="J54" s="247">
        <f t="shared" si="81"/>
        <v>0</v>
      </c>
      <c r="K54" s="245"/>
      <c r="L54" s="246"/>
      <c r="M54" s="247">
        <f t="shared" si="82"/>
        <v>0</v>
      </c>
      <c r="N54" s="245"/>
      <c r="O54" s="246"/>
      <c r="P54" s="247">
        <f t="shared" si="83"/>
        <v>0</v>
      </c>
      <c r="Q54" s="245"/>
      <c r="R54" s="246"/>
      <c r="S54" s="250"/>
      <c r="T54" s="251"/>
      <c r="U54" s="251"/>
      <c r="V54" s="251"/>
      <c r="W54" s="268">
        <f t="shared" si="84"/>
        <v>0</v>
      </c>
      <c r="X54" s="253">
        <f t="shared" si="79"/>
        <v>0</v>
      </c>
      <c r="Y54" s="245"/>
      <c r="Z54" s="356"/>
      <c r="AA54" s="357"/>
      <c r="AB54" s="210"/>
      <c r="AC54" s="210"/>
      <c r="AD54" s="210"/>
      <c r="AE54" s="210"/>
      <c r="AF54" s="211"/>
      <c r="AG54" s="211"/>
      <c r="AH54" s="211"/>
      <c r="AI54" s="211"/>
      <c r="AJ54" s="211"/>
    </row>
    <row r="55">
      <c r="A55" s="241" t="s">
        <v>364</v>
      </c>
      <c r="B55" s="242" t="s">
        <v>430</v>
      </c>
      <c r="C55" s="99" t="s">
        <v>428</v>
      </c>
      <c r="D55" s="260" t="s">
        <v>406</v>
      </c>
      <c r="E55" s="285"/>
      <c r="F55" s="286"/>
      <c r="G55" s="287">
        <f t="shared" si="80"/>
        <v>0</v>
      </c>
      <c r="H55" s="285"/>
      <c r="I55" s="286"/>
      <c r="J55" s="287">
        <f t="shared" si="81"/>
        <v>0</v>
      </c>
      <c r="K55" s="285"/>
      <c r="L55" s="286"/>
      <c r="M55" s="287">
        <f t="shared" si="82"/>
        <v>0</v>
      </c>
      <c r="N55" s="285"/>
      <c r="O55" s="286"/>
      <c r="P55" s="287">
        <f t="shared" si="83"/>
        <v>0</v>
      </c>
      <c r="Q55" s="245"/>
      <c r="R55" s="246"/>
      <c r="S55" s="250"/>
      <c r="T55" s="251"/>
      <c r="U55" s="251"/>
      <c r="V55" s="251"/>
      <c r="W55" s="268">
        <f t="shared" si="84"/>
        <v>0</v>
      </c>
      <c r="X55" s="253">
        <f t="shared" si="79"/>
        <v>0</v>
      </c>
      <c r="Y55" s="261"/>
      <c r="Z55" s="358"/>
      <c r="AA55" s="359"/>
      <c r="AB55" s="210"/>
      <c r="AC55" s="210"/>
      <c r="AD55" s="210"/>
      <c r="AE55" s="210"/>
      <c r="AF55" s="211"/>
      <c r="AG55" s="211"/>
      <c r="AH55" s="211"/>
      <c r="AI55" s="211"/>
      <c r="AJ55" s="211"/>
    </row>
    <row r="56">
      <c r="A56" s="224" t="s">
        <v>361</v>
      </c>
      <c r="B56" s="225" t="s">
        <v>431</v>
      </c>
      <c r="C56" s="272" t="s">
        <v>432</v>
      </c>
      <c r="D56" s="273"/>
      <c r="E56" s="372"/>
      <c r="F56" s="373"/>
      <c r="G56" s="374"/>
      <c r="H56" s="294"/>
      <c r="I56" s="275"/>
      <c r="J56" s="295"/>
      <c r="K56" s="274">
        <f>SUM(K57:K58)</f>
        <v>0</v>
      </c>
      <c r="L56" s="275"/>
      <c r="M56" s="276">
        <f t="shared" ref="M56:N56" si="85">SUM(M57:M58)</f>
        <v>0</v>
      </c>
      <c r="N56" s="274">
        <f t="shared" si="85"/>
        <v>0</v>
      </c>
      <c r="O56" s="275"/>
      <c r="P56" s="276">
        <f>SUM(P57:P58)</f>
        <v>0</v>
      </c>
      <c r="Q56" s="278"/>
      <c r="R56" s="275"/>
      <c r="S56" s="279"/>
      <c r="T56" s="280"/>
      <c r="U56" s="280"/>
      <c r="V56" s="280"/>
      <c r="W56" s="281">
        <f t="shared" si="84"/>
        <v>0</v>
      </c>
      <c r="X56" s="236">
        <f t="shared" si="79"/>
        <v>0</v>
      </c>
      <c r="Y56" s="274"/>
      <c r="Z56" s="360"/>
      <c r="AA56" s="375"/>
      <c r="AB56" s="210"/>
      <c r="AC56" s="210"/>
      <c r="AD56" s="210"/>
      <c r="AE56" s="210"/>
      <c r="AF56" s="211"/>
      <c r="AG56" s="211"/>
      <c r="AH56" s="211"/>
      <c r="AI56" s="211"/>
      <c r="AJ56" s="211"/>
    </row>
    <row r="57">
      <c r="A57" s="241" t="s">
        <v>364</v>
      </c>
      <c r="B57" s="242" t="s">
        <v>433</v>
      </c>
      <c r="C57" s="257" t="s">
        <v>434</v>
      </c>
      <c r="D57" s="244" t="s">
        <v>435</v>
      </c>
      <c r="E57" s="376" t="s">
        <v>436</v>
      </c>
      <c r="G57" s="179"/>
      <c r="H57" s="376" t="s">
        <v>436</v>
      </c>
      <c r="J57" s="179"/>
      <c r="K57" s="245"/>
      <c r="L57" s="246"/>
      <c r="M57" s="247">
        <f t="shared" ref="M57:M58" si="86">K57*L57</f>
        <v>0</v>
      </c>
      <c r="N57" s="245"/>
      <c r="O57" s="246"/>
      <c r="P57" s="247">
        <f t="shared" ref="P57:P58" si="87">N57*O57</f>
        <v>0</v>
      </c>
      <c r="Q57" s="377" t="s">
        <v>437</v>
      </c>
      <c r="R57" s="115"/>
      <c r="S57" s="378"/>
      <c r="T57" s="379"/>
      <c r="U57" s="379"/>
      <c r="V57" s="379"/>
      <c r="W57" s="252">
        <f t="shared" si="84"/>
        <v>0</v>
      </c>
      <c r="X57" s="253">
        <f t="shared" si="79"/>
        <v>0</v>
      </c>
      <c r="Y57" s="321"/>
      <c r="Z57" s="253"/>
      <c r="AA57" s="357"/>
      <c r="AB57" s="210"/>
      <c r="AC57" s="210"/>
      <c r="AD57" s="210"/>
      <c r="AE57" s="210"/>
      <c r="AF57" s="211"/>
      <c r="AG57" s="211"/>
      <c r="AH57" s="211"/>
      <c r="AI57" s="211"/>
      <c r="AJ57" s="211"/>
    </row>
    <row r="58">
      <c r="A58" s="258" t="s">
        <v>364</v>
      </c>
      <c r="B58" s="259" t="s">
        <v>438</v>
      </c>
      <c r="C58" s="99" t="s">
        <v>439</v>
      </c>
      <c r="D58" s="260" t="s">
        <v>435</v>
      </c>
      <c r="E58" s="380"/>
      <c r="F58" s="73"/>
      <c r="G58" s="381"/>
      <c r="H58" s="380"/>
      <c r="I58" s="73"/>
      <c r="J58" s="381"/>
      <c r="K58" s="285"/>
      <c r="L58" s="286"/>
      <c r="M58" s="287">
        <f t="shared" si="86"/>
        <v>0</v>
      </c>
      <c r="N58" s="285"/>
      <c r="O58" s="286"/>
      <c r="P58" s="287">
        <f t="shared" si="87"/>
        <v>0</v>
      </c>
      <c r="Q58" s="380"/>
      <c r="R58" s="73"/>
      <c r="S58" s="381"/>
      <c r="T58" s="382"/>
      <c r="U58" s="382"/>
      <c r="V58" s="382"/>
      <c r="W58" s="268">
        <f t="shared" si="84"/>
        <v>0</v>
      </c>
      <c r="X58" s="253">
        <f t="shared" si="79"/>
        <v>0</v>
      </c>
      <c r="Y58" s="383"/>
      <c r="Z58" s="384"/>
      <c r="AA58" s="359"/>
      <c r="AB58" s="210"/>
      <c r="AC58" s="210"/>
      <c r="AD58" s="210"/>
      <c r="AE58" s="210"/>
      <c r="AF58" s="211"/>
      <c r="AG58" s="211"/>
      <c r="AH58" s="211"/>
      <c r="AI58" s="211"/>
      <c r="AJ58" s="211"/>
    </row>
    <row r="59">
      <c r="A59" s="326" t="s">
        <v>440</v>
      </c>
      <c r="B59" s="327"/>
      <c r="C59" s="328"/>
      <c r="D59" s="329"/>
      <c r="E59" s="385">
        <f>E52</f>
        <v>0</v>
      </c>
      <c r="F59" s="331"/>
      <c r="G59" s="386">
        <f>G52</f>
        <v>0</v>
      </c>
      <c r="H59" s="387"/>
      <c r="I59" s="388"/>
      <c r="J59" s="386"/>
      <c r="K59" s="385">
        <f>K56+K52</f>
        <v>0</v>
      </c>
      <c r="L59" s="331"/>
      <c r="M59" s="386">
        <f>M56+M52</f>
        <v>0</v>
      </c>
      <c r="N59" s="341"/>
      <c r="O59" s="341"/>
      <c r="P59" s="386">
        <f t="shared" ref="P59:Q59" si="88">P56+P52</f>
        <v>0</v>
      </c>
      <c r="Q59" s="365">
        <f t="shared" si="88"/>
        <v>0</v>
      </c>
      <c r="R59" s="336"/>
      <c r="S59" s="332">
        <f>S52</f>
        <v>0</v>
      </c>
      <c r="T59" s="366"/>
      <c r="U59" s="366"/>
      <c r="V59" s="366"/>
      <c r="W59" s="367">
        <f>W56+W52</f>
        <v>0</v>
      </c>
      <c r="X59" s="368">
        <f t="shared" si="79"/>
        <v>0</v>
      </c>
      <c r="Y59" s="389"/>
      <c r="Z59" s="390"/>
      <c r="AA59" s="391"/>
      <c r="AB59" s="210"/>
      <c r="AC59" s="210"/>
      <c r="AD59" s="210"/>
      <c r="AE59" s="210"/>
      <c r="AF59" s="211"/>
      <c r="AG59" s="211"/>
      <c r="AH59" s="211"/>
      <c r="AI59" s="211"/>
      <c r="AJ59" s="211"/>
    </row>
    <row r="60">
      <c r="A60" s="392" t="s">
        <v>358</v>
      </c>
      <c r="B60" s="393">
        <v>4.0</v>
      </c>
      <c r="C60" s="347" t="s">
        <v>441</v>
      </c>
      <c r="D60" s="348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8"/>
      <c r="W60" s="219"/>
      <c r="X60" s="220"/>
      <c r="Y60" s="221"/>
      <c r="Z60" s="350"/>
      <c r="AA60" s="394"/>
      <c r="AB60" s="240"/>
      <c r="AC60" s="240"/>
      <c r="AD60" s="240"/>
      <c r="AE60" s="240"/>
      <c r="AF60" s="211"/>
      <c r="AG60" s="211"/>
      <c r="AH60" s="211"/>
      <c r="AI60" s="211"/>
      <c r="AJ60" s="211"/>
    </row>
    <row r="61">
      <c r="A61" s="224" t="s">
        <v>361</v>
      </c>
      <c r="B61" s="225" t="s">
        <v>442</v>
      </c>
      <c r="C61" s="226" t="s">
        <v>443</v>
      </c>
      <c r="D61" s="227"/>
      <c r="E61" s="228">
        <f>SUM(E62:E64)</f>
        <v>31</v>
      </c>
      <c r="F61" s="229"/>
      <c r="G61" s="230">
        <f>SUM(G62:G64)</f>
        <v>19150</v>
      </c>
      <c r="H61" s="395"/>
      <c r="I61" s="231"/>
      <c r="J61" s="230">
        <f t="shared" ref="J61:K61" si="89">SUM(J62:J64)</f>
        <v>19150</v>
      </c>
      <c r="K61" s="228">
        <f t="shared" si="89"/>
        <v>0</v>
      </c>
      <c r="L61" s="229"/>
      <c r="M61" s="230">
        <f t="shared" ref="M61:N61" si="90">SUM(M62:M64)</f>
        <v>0</v>
      </c>
      <c r="N61" s="228">
        <f t="shared" si="90"/>
        <v>0</v>
      </c>
      <c r="O61" s="231"/>
      <c r="P61" s="230">
        <f t="shared" ref="P61:Q61" si="91">SUM(P62:P64)</f>
        <v>0</v>
      </c>
      <c r="Q61" s="228">
        <f t="shared" si="91"/>
        <v>0</v>
      </c>
      <c r="R61" s="229"/>
      <c r="S61" s="230">
        <f>SUM(S62:S64)</f>
        <v>0</v>
      </c>
      <c r="T61" s="396"/>
      <c r="U61" s="397"/>
      <c r="V61" s="398"/>
      <c r="W61" s="281">
        <f t="shared" ref="W61:W80" si="93">G61+M61+S61</f>
        <v>19150</v>
      </c>
      <c r="X61" s="236">
        <f t="shared" ref="X61:X64" si="94">J61+P61+V61</f>
        <v>19150</v>
      </c>
      <c r="Y61" s="353">
        <f t="shared" ref="Y61:Y63" si="95">W61-X61</f>
        <v>0</v>
      </c>
      <c r="Z61" s="296">
        <f t="shared" ref="Z61:Z63" si="96">Y61*100/W61</f>
        <v>0</v>
      </c>
      <c r="AA61" s="399"/>
      <c r="AB61" s="210"/>
      <c r="AC61" s="210"/>
      <c r="AD61" s="210"/>
      <c r="AE61" s="210"/>
      <c r="AF61" s="211"/>
      <c r="AG61" s="211"/>
      <c r="AH61" s="211"/>
      <c r="AI61" s="211"/>
      <c r="AJ61" s="211"/>
    </row>
    <row r="62">
      <c r="A62" s="241" t="s">
        <v>364</v>
      </c>
      <c r="B62" s="242" t="s">
        <v>444</v>
      </c>
      <c r="C62" s="257" t="s">
        <v>445</v>
      </c>
      <c r="D62" s="400" t="s">
        <v>446</v>
      </c>
      <c r="E62" s="401">
        <v>12.0</v>
      </c>
      <c r="F62" s="402">
        <v>1200.0</v>
      </c>
      <c r="G62" s="403">
        <f t="shared" ref="G62:G64" si="97">E62*F62</f>
        <v>14400</v>
      </c>
      <c r="H62" s="404">
        <f t="shared" ref="H62:I62" si="92">E62</f>
        <v>12</v>
      </c>
      <c r="I62" s="402">
        <f t="shared" si="92"/>
        <v>1200</v>
      </c>
      <c r="J62" s="403">
        <f t="shared" ref="J62:J64" si="99">H62*I62</f>
        <v>14400</v>
      </c>
      <c r="K62" s="405">
        <v>0.0</v>
      </c>
      <c r="L62" s="246"/>
      <c r="M62" s="247">
        <f t="shared" ref="M62:M64" si="100">K62*L62</f>
        <v>0</v>
      </c>
      <c r="N62" s="405">
        <v>0.0</v>
      </c>
      <c r="O62" s="249"/>
      <c r="P62" s="403">
        <f t="shared" ref="P62:P64" si="101">N62*O62</f>
        <v>0</v>
      </c>
      <c r="Q62" s="245"/>
      <c r="R62" s="246"/>
      <c r="S62" s="247">
        <f t="shared" ref="S62:S64" si="102">Q62*R62</f>
        <v>0</v>
      </c>
      <c r="T62" s="248"/>
      <c r="U62" s="249"/>
      <c r="V62" s="406"/>
      <c r="W62" s="252">
        <f t="shared" si="93"/>
        <v>14400</v>
      </c>
      <c r="X62" s="253">
        <f t="shared" si="94"/>
        <v>14400</v>
      </c>
      <c r="Y62" s="301">
        <f t="shared" si="95"/>
        <v>0</v>
      </c>
      <c r="Z62" s="302">
        <f t="shared" si="96"/>
        <v>0</v>
      </c>
      <c r="AA62" s="357"/>
      <c r="AB62" s="210"/>
      <c r="AC62" s="210"/>
      <c r="AD62" s="210"/>
      <c r="AE62" s="210"/>
      <c r="AF62" s="211"/>
      <c r="AG62" s="211"/>
      <c r="AH62" s="211"/>
      <c r="AI62" s="211"/>
      <c r="AJ62" s="211"/>
    </row>
    <row r="63">
      <c r="A63" s="241" t="s">
        <v>364</v>
      </c>
      <c r="B63" s="242" t="s">
        <v>447</v>
      </c>
      <c r="C63" s="257" t="s">
        <v>448</v>
      </c>
      <c r="D63" s="400" t="s">
        <v>449</v>
      </c>
      <c r="E63" s="401">
        <f>E179</f>
        <v>19</v>
      </c>
      <c r="F63" s="402">
        <v>250.0</v>
      </c>
      <c r="G63" s="403">
        <f t="shared" si="97"/>
        <v>4750</v>
      </c>
      <c r="H63" s="404">
        <f t="shared" ref="H63:I63" si="98">E63</f>
        <v>19</v>
      </c>
      <c r="I63" s="402">
        <f t="shared" si="98"/>
        <v>250</v>
      </c>
      <c r="J63" s="403">
        <f t="shared" si="99"/>
        <v>4750</v>
      </c>
      <c r="K63" s="405">
        <v>0.0</v>
      </c>
      <c r="L63" s="246"/>
      <c r="M63" s="247">
        <f t="shared" si="100"/>
        <v>0</v>
      </c>
      <c r="N63" s="405">
        <v>0.0</v>
      </c>
      <c r="O63" s="249"/>
      <c r="P63" s="403">
        <f t="shared" si="101"/>
        <v>0</v>
      </c>
      <c r="Q63" s="245"/>
      <c r="R63" s="246"/>
      <c r="S63" s="247">
        <f t="shared" si="102"/>
        <v>0</v>
      </c>
      <c r="T63" s="248"/>
      <c r="U63" s="249"/>
      <c r="V63" s="406"/>
      <c r="W63" s="252">
        <f t="shared" si="93"/>
        <v>4750</v>
      </c>
      <c r="X63" s="253">
        <f t="shared" si="94"/>
        <v>4750</v>
      </c>
      <c r="Y63" s="301">
        <f t="shared" si="95"/>
        <v>0</v>
      </c>
      <c r="Z63" s="302">
        <f t="shared" si="96"/>
        <v>0</v>
      </c>
      <c r="AA63" s="407"/>
      <c r="AB63" s="240"/>
      <c r="AC63" s="240"/>
      <c r="AD63" s="240"/>
      <c r="AE63" s="240"/>
      <c r="AF63" s="408"/>
      <c r="AG63" s="408"/>
      <c r="AH63" s="408"/>
      <c r="AI63" s="408"/>
      <c r="AJ63" s="408"/>
    </row>
    <row r="64">
      <c r="A64" s="283" t="s">
        <v>364</v>
      </c>
      <c r="B64" s="259" t="s">
        <v>450</v>
      </c>
      <c r="C64" s="99" t="s">
        <v>451</v>
      </c>
      <c r="D64" s="400" t="s">
        <v>449</v>
      </c>
      <c r="E64" s="261"/>
      <c r="F64" s="262"/>
      <c r="G64" s="409">
        <f t="shared" si="97"/>
        <v>0</v>
      </c>
      <c r="H64" s="410"/>
      <c r="I64" s="411"/>
      <c r="J64" s="409">
        <f t="shared" si="99"/>
        <v>0</v>
      </c>
      <c r="K64" s="261"/>
      <c r="L64" s="262"/>
      <c r="M64" s="263">
        <f t="shared" si="100"/>
        <v>0</v>
      </c>
      <c r="N64" s="264"/>
      <c r="O64" s="412"/>
      <c r="P64" s="409">
        <f t="shared" si="101"/>
        <v>0</v>
      </c>
      <c r="Q64" s="261"/>
      <c r="R64" s="262"/>
      <c r="S64" s="263">
        <f t="shared" si="102"/>
        <v>0</v>
      </c>
      <c r="T64" s="358"/>
      <c r="U64" s="358"/>
      <c r="V64" s="358"/>
      <c r="W64" s="268">
        <f t="shared" si="93"/>
        <v>0</v>
      </c>
      <c r="X64" s="253">
        <f t="shared" si="94"/>
        <v>0</v>
      </c>
      <c r="Y64" s="383"/>
      <c r="Z64" s="384"/>
      <c r="AA64" s="413"/>
      <c r="AB64" s="210"/>
      <c r="AC64" s="210"/>
      <c r="AD64" s="210"/>
      <c r="AE64" s="210"/>
      <c r="AF64" s="211"/>
      <c r="AG64" s="211"/>
      <c r="AH64" s="211"/>
      <c r="AI64" s="211"/>
      <c r="AJ64" s="211"/>
    </row>
    <row r="65">
      <c r="A65" s="224" t="s">
        <v>361</v>
      </c>
      <c r="B65" s="225" t="s">
        <v>452</v>
      </c>
      <c r="C65" s="272" t="s">
        <v>453</v>
      </c>
      <c r="D65" s="273"/>
      <c r="E65" s="274">
        <f>SUM(E66:E68)</f>
        <v>0</v>
      </c>
      <c r="F65" s="275"/>
      <c r="G65" s="276">
        <f t="shared" ref="G65:H65" si="103">SUM(G66:G68)</f>
        <v>0</v>
      </c>
      <c r="H65" s="274">
        <f t="shared" si="103"/>
        <v>0</v>
      </c>
      <c r="I65" s="275"/>
      <c r="J65" s="276">
        <f t="shared" ref="J65:K65" si="104">SUM(J66:J68)</f>
        <v>0</v>
      </c>
      <c r="K65" s="274">
        <f t="shared" si="104"/>
        <v>0</v>
      </c>
      <c r="L65" s="275"/>
      <c r="M65" s="276">
        <f t="shared" ref="M65:N65" si="105">SUM(M66:M68)</f>
        <v>0</v>
      </c>
      <c r="N65" s="274">
        <f t="shared" si="105"/>
        <v>0</v>
      </c>
      <c r="O65" s="275"/>
      <c r="P65" s="276">
        <f t="shared" ref="P65:Q65" si="106">SUM(P66:P68)</f>
        <v>0</v>
      </c>
      <c r="Q65" s="274">
        <f t="shared" si="106"/>
        <v>0</v>
      </c>
      <c r="R65" s="275"/>
      <c r="S65" s="276">
        <f>SUM(S66:S68)</f>
        <v>0</v>
      </c>
      <c r="T65" s="236"/>
      <c r="U65" s="236"/>
      <c r="V65" s="236"/>
      <c r="W65" s="281">
        <f t="shared" si="93"/>
        <v>0</v>
      </c>
      <c r="X65" s="236"/>
      <c r="Y65" s="274"/>
      <c r="Z65" s="236"/>
      <c r="AA65" s="361"/>
      <c r="AB65" s="240"/>
      <c r="AC65" s="240"/>
      <c r="AD65" s="240"/>
      <c r="AE65" s="240"/>
      <c r="AF65" s="408"/>
      <c r="AG65" s="408"/>
      <c r="AH65" s="408"/>
      <c r="AI65" s="408"/>
      <c r="AJ65" s="408"/>
    </row>
    <row r="66">
      <c r="A66" s="241" t="s">
        <v>364</v>
      </c>
      <c r="B66" s="242" t="s">
        <v>454</v>
      </c>
      <c r="C66" s="257" t="s">
        <v>455</v>
      </c>
      <c r="D66" s="244" t="s">
        <v>456</v>
      </c>
      <c r="E66" s="245"/>
      <c r="F66" s="246"/>
      <c r="G66" s="247">
        <f t="shared" ref="G66:G68" si="107">E66*F66</f>
        <v>0</v>
      </c>
      <c r="H66" s="245"/>
      <c r="I66" s="246"/>
      <c r="J66" s="247">
        <f t="shared" ref="J66:J68" si="108">H66*I66</f>
        <v>0</v>
      </c>
      <c r="K66" s="245"/>
      <c r="L66" s="246"/>
      <c r="M66" s="247">
        <f t="shared" ref="M66:M68" si="109">K66*L66</f>
        <v>0</v>
      </c>
      <c r="N66" s="245"/>
      <c r="O66" s="246"/>
      <c r="P66" s="247">
        <f t="shared" ref="P66:P68" si="110">N66*O66</f>
        <v>0</v>
      </c>
      <c r="Q66" s="245"/>
      <c r="R66" s="246"/>
      <c r="S66" s="247">
        <f t="shared" ref="S66:S68" si="111">Q66*R66</f>
        <v>0</v>
      </c>
      <c r="T66" s="356"/>
      <c r="U66" s="356"/>
      <c r="V66" s="356"/>
      <c r="W66" s="252">
        <f t="shared" si="93"/>
        <v>0</v>
      </c>
      <c r="X66" s="253">
        <f t="shared" ref="X66:X81" si="112">J66+P66+V66</f>
        <v>0</v>
      </c>
      <c r="Y66" s="321"/>
      <c r="Z66" s="253"/>
      <c r="AA66" s="357"/>
      <c r="AB66" s="210"/>
      <c r="AC66" s="210"/>
      <c r="AD66" s="210"/>
      <c r="AE66" s="210"/>
      <c r="AF66" s="211"/>
      <c r="AG66" s="211"/>
      <c r="AH66" s="211"/>
      <c r="AI66" s="211"/>
      <c r="AJ66" s="211"/>
    </row>
    <row r="67">
      <c r="A67" s="241" t="s">
        <v>364</v>
      </c>
      <c r="B67" s="242" t="s">
        <v>457</v>
      </c>
      <c r="C67" s="257" t="s">
        <v>428</v>
      </c>
      <c r="D67" s="244" t="s">
        <v>456</v>
      </c>
      <c r="E67" s="245"/>
      <c r="F67" s="246"/>
      <c r="G67" s="247">
        <f t="shared" si="107"/>
        <v>0</v>
      </c>
      <c r="H67" s="245"/>
      <c r="I67" s="246"/>
      <c r="J67" s="247">
        <f t="shared" si="108"/>
        <v>0</v>
      </c>
      <c r="K67" s="245"/>
      <c r="L67" s="246"/>
      <c r="M67" s="247">
        <f t="shared" si="109"/>
        <v>0</v>
      </c>
      <c r="N67" s="245"/>
      <c r="O67" s="246"/>
      <c r="P67" s="247">
        <f t="shared" si="110"/>
        <v>0</v>
      </c>
      <c r="Q67" s="245"/>
      <c r="R67" s="246"/>
      <c r="S67" s="247">
        <f t="shared" si="111"/>
        <v>0</v>
      </c>
      <c r="T67" s="356"/>
      <c r="U67" s="356"/>
      <c r="V67" s="356"/>
      <c r="W67" s="252">
        <f t="shared" si="93"/>
        <v>0</v>
      </c>
      <c r="X67" s="253">
        <f t="shared" si="112"/>
        <v>0</v>
      </c>
      <c r="Y67" s="321"/>
      <c r="Z67" s="253"/>
      <c r="AA67" s="357"/>
      <c r="AB67" s="210"/>
      <c r="AC67" s="210"/>
      <c r="AD67" s="210"/>
      <c r="AE67" s="210"/>
      <c r="AF67" s="211"/>
      <c r="AG67" s="211"/>
      <c r="AH67" s="211"/>
      <c r="AI67" s="211"/>
      <c r="AJ67" s="211"/>
    </row>
    <row r="68">
      <c r="A68" s="258" t="s">
        <v>364</v>
      </c>
      <c r="B68" s="309" t="s">
        <v>458</v>
      </c>
      <c r="C68" s="99" t="s">
        <v>459</v>
      </c>
      <c r="D68" s="244" t="s">
        <v>456</v>
      </c>
      <c r="E68" s="261"/>
      <c r="F68" s="262"/>
      <c r="G68" s="263">
        <f t="shared" si="107"/>
        <v>0</v>
      </c>
      <c r="H68" s="261"/>
      <c r="I68" s="262"/>
      <c r="J68" s="263">
        <f t="shared" si="108"/>
        <v>0</v>
      </c>
      <c r="K68" s="261"/>
      <c r="L68" s="262"/>
      <c r="M68" s="263">
        <f t="shared" si="109"/>
        <v>0</v>
      </c>
      <c r="N68" s="261"/>
      <c r="O68" s="262"/>
      <c r="P68" s="263">
        <f t="shared" si="110"/>
        <v>0</v>
      </c>
      <c r="Q68" s="261"/>
      <c r="R68" s="262"/>
      <c r="S68" s="263">
        <f t="shared" si="111"/>
        <v>0</v>
      </c>
      <c r="T68" s="358"/>
      <c r="U68" s="358"/>
      <c r="V68" s="358"/>
      <c r="W68" s="268">
        <f t="shared" si="93"/>
        <v>0</v>
      </c>
      <c r="X68" s="253">
        <f t="shared" si="112"/>
        <v>0</v>
      </c>
      <c r="Y68" s="383"/>
      <c r="Z68" s="253"/>
      <c r="AA68" s="359"/>
      <c r="AB68" s="210"/>
      <c r="AC68" s="210"/>
      <c r="AD68" s="210"/>
      <c r="AE68" s="210"/>
      <c r="AF68" s="211"/>
      <c r="AG68" s="211"/>
      <c r="AH68" s="211"/>
      <c r="AI68" s="211"/>
      <c r="AJ68" s="211"/>
    </row>
    <row r="69">
      <c r="A69" s="224" t="s">
        <v>361</v>
      </c>
      <c r="B69" s="225" t="s">
        <v>460</v>
      </c>
      <c r="C69" s="272" t="s">
        <v>461</v>
      </c>
      <c r="D69" s="273"/>
      <c r="E69" s="274">
        <f>SUM(E70:E72)</f>
        <v>600</v>
      </c>
      <c r="F69" s="275"/>
      <c r="G69" s="276">
        <f>SUM(G70:G72)</f>
        <v>21000</v>
      </c>
      <c r="H69" s="293"/>
      <c r="I69" s="277"/>
      <c r="J69" s="276">
        <f t="shared" ref="J69:K69" si="113">SUM(J70:J72)</f>
        <v>21000</v>
      </c>
      <c r="K69" s="274">
        <f t="shared" si="113"/>
        <v>0</v>
      </c>
      <c r="L69" s="275"/>
      <c r="M69" s="276">
        <f t="shared" ref="M69:N69" si="114">SUM(M70:M72)</f>
        <v>0</v>
      </c>
      <c r="N69" s="274">
        <f t="shared" si="114"/>
        <v>0</v>
      </c>
      <c r="O69" s="275"/>
      <c r="P69" s="276">
        <f t="shared" ref="P69:Q69" si="115">SUM(P70:P72)</f>
        <v>0</v>
      </c>
      <c r="Q69" s="274">
        <f t="shared" si="115"/>
        <v>0</v>
      </c>
      <c r="R69" s="275"/>
      <c r="S69" s="276">
        <f>SUM(S70:S72)</f>
        <v>0</v>
      </c>
      <c r="T69" s="293"/>
      <c r="U69" s="277"/>
      <c r="V69" s="414"/>
      <c r="W69" s="281">
        <f t="shared" si="93"/>
        <v>21000</v>
      </c>
      <c r="X69" s="236">
        <f t="shared" si="112"/>
        <v>21000</v>
      </c>
      <c r="Y69" s="274">
        <f>W69-X69</f>
        <v>0</v>
      </c>
      <c r="Z69" s="296">
        <f>Y69*100/W69</f>
        <v>0</v>
      </c>
      <c r="AA69" s="361"/>
      <c r="AB69" s="240"/>
      <c r="AC69" s="240"/>
      <c r="AD69" s="240"/>
      <c r="AE69" s="240"/>
      <c r="AF69" s="211"/>
      <c r="AG69" s="211"/>
      <c r="AH69" s="211"/>
      <c r="AI69" s="211"/>
      <c r="AJ69" s="211"/>
    </row>
    <row r="70">
      <c r="A70" s="241" t="s">
        <v>364</v>
      </c>
      <c r="B70" s="242" t="s">
        <v>462</v>
      </c>
      <c r="C70" s="257" t="s">
        <v>463</v>
      </c>
      <c r="D70" s="244" t="s">
        <v>464</v>
      </c>
      <c r="E70" s="245"/>
      <c r="F70" s="246"/>
      <c r="G70" s="247">
        <f t="shared" ref="G70:G72" si="116">E70*F70</f>
        <v>0</v>
      </c>
      <c r="H70" s="248"/>
      <c r="I70" s="249"/>
      <c r="J70" s="247">
        <f t="shared" ref="J70:J72" si="118">H70*I70</f>
        <v>0</v>
      </c>
      <c r="K70" s="245"/>
      <c r="L70" s="246"/>
      <c r="M70" s="247">
        <f t="shared" ref="M70:M72" si="119">K70*L70</f>
        <v>0</v>
      </c>
      <c r="N70" s="245"/>
      <c r="O70" s="246"/>
      <c r="P70" s="247">
        <f t="shared" ref="P70:P72" si="120">N70*O70</f>
        <v>0</v>
      </c>
      <c r="Q70" s="245"/>
      <c r="R70" s="246"/>
      <c r="S70" s="247">
        <f t="shared" ref="S70:S72" si="121">Q70*R70</f>
        <v>0</v>
      </c>
      <c r="T70" s="248"/>
      <c r="U70" s="249"/>
      <c r="V70" s="406"/>
      <c r="W70" s="252">
        <f t="shared" si="93"/>
        <v>0</v>
      </c>
      <c r="X70" s="253">
        <f t="shared" si="112"/>
        <v>0</v>
      </c>
      <c r="Y70" s="321"/>
      <c r="Z70" s="253"/>
      <c r="AA70" s="357"/>
      <c r="AB70" s="210"/>
      <c r="AC70" s="210"/>
      <c r="AD70" s="210"/>
      <c r="AE70" s="210"/>
      <c r="AF70" s="211"/>
      <c r="AG70" s="211"/>
      <c r="AH70" s="211"/>
      <c r="AI70" s="211"/>
      <c r="AJ70" s="211"/>
    </row>
    <row r="71">
      <c r="A71" s="241" t="s">
        <v>364</v>
      </c>
      <c r="B71" s="242" t="s">
        <v>465</v>
      </c>
      <c r="C71" s="257" t="s">
        <v>149</v>
      </c>
      <c r="D71" s="244" t="s">
        <v>466</v>
      </c>
      <c r="E71" s="297">
        <v>210.0</v>
      </c>
      <c r="F71" s="249">
        <v>35.0</v>
      </c>
      <c r="G71" s="247">
        <f t="shared" si="116"/>
        <v>7350</v>
      </c>
      <c r="H71" s="248">
        <f t="shared" ref="H71:I71" si="117">E71</f>
        <v>210</v>
      </c>
      <c r="I71" s="249">
        <f t="shared" si="117"/>
        <v>35</v>
      </c>
      <c r="J71" s="247">
        <f t="shared" si="118"/>
        <v>7350</v>
      </c>
      <c r="K71" s="245"/>
      <c r="L71" s="246"/>
      <c r="M71" s="247">
        <f t="shared" si="119"/>
        <v>0</v>
      </c>
      <c r="N71" s="245"/>
      <c r="O71" s="246"/>
      <c r="P71" s="247">
        <f t="shared" si="120"/>
        <v>0</v>
      </c>
      <c r="Q71" s="245"/>
      <c r="R71" s="246"/>
      <c r="S71" s="247">
        <f t="shared" si="121"/>
        <v>0</v>
      </c>
      <c r="T71" s="248"/>
      <c r="U71" s="249"/>
      <c r="V71" s="406"/>
      <c r="W71" s="252">
        <f t="shared" si="93"/>
        <v>7350</v>
      </c>
      <c r="X71" s="253">
        <f t="shared" si="112"/>
        <v>7350</v>
      </c>
      <c r="Y71" s="301">
        <f t="shared" ref="Y71:Y72" si="123">W71-X71</f>
        <v>0</v>
      </c>
      <c r="Z71" s="302">
        <f t="shared" ref="Z71:Z72" si="124">Y71*100/W71</f>
        <v>0</v>
      </c>
      <c r="AA71" s="357"/>
      <c r="AB71" s="210"/>
      <c r="AC71" s="210"/>
      <c r="AD71" s="210"/>
      <c r="AE71" s="210"/>
      <c r="AF71" s="211"/>
      <c r="AG71" s="211"/>
      <c r="AH71" s="211"/>
      <c r="AI71" s="211"/>
      <c r="AJ71" s="211"/>
    </row>
    <row r="72">
      <c r="A72" s="258" t="s">
        <v>364</v>
      </c>
      <c r="B72" s="309" t="s">
        <v>467</v>
      </c>
      <c r="C72" s="99" t="s">
        <v>155</v>
      </c>
      <c r="D72" s="260" t="s">
        <v>466</v>
      </c>
      <c r="E72" s="325">
        <v>390.0</v>
      </c>
      <c r="F72" s="265">
        <f>F71</f>
        <v>35</v>
      </c>
      <c r="G72" s="263">
        <f t="shared" si="116"/>
        <v>13650</v>
      </c>
      <c r="H72" s="248">
        <f t="shared" ref="H72:I72" si="122">E72</f>
        <v>390</v>
      </c>
      <c r="I72" s="249">
        <f t="shared" si="122"/>
        <v>35</v>
      </c>
      <c r="J72" s="263">
        <f t="shared" si="118"/>
        <v>13650</v>
      </c>
      <c r="K72" s="261"/>
      <c r="L72" s="262"/>
      <c r="M72" s="263">
        <f t="shared" si="119"/>
        <v>0</v>
      </c>
      <c r="N72" s="261"/>
      <c r="O72" s="262"/>
      <c r="P72" s="263">
        <f t="shared" si="120"/>
        <v>0</v>
      </c>
      <c r="Q72" s="261"/>
      <c r="R72" s="262"/>
      <c r="S72" s="263">
        <f t="shared" si="121"/>
        <v>0</v>
      </c>
      <c r="T72" s="264"/>
      <c r="U72" s="265"/>
      <c r="V72" s="412"/>
      <c r="W72" s="268">
        <f t="shared" si="93"/>
        <v>13650</v>
      </c>
      <c r="X72" s="253">
        <f t="shared" si="112"/>
        <v>13650</v>
      </c>
      <c r="Y72" s="312">
        <f t="shared" si="123"/>
        <v>0</v>
      </c>
      <c r="Z72" s="415">
        <f t="shared" si="124"/>
        <v>0</v>
      </c>
      <c r="AA72" s="359"/>
      <c r="AB72" s="210"/>
      <c r="AC72" s="210"/>
      <c r="AD72" s="210"/>
      <c r="AE72" s="210"/>
      <c r="AF72" s="211"/>
      <c r="AG72" s="211"/>
      <c r="AH72" s="211"/>
      <c r="AI72" s="211"/>
      <c r="AJ72" s="211"/>
    </row>
    <row r="73">
      <c r="A73" s="224" t="s">
        <v>361</v>
      </c>
      <c r="B73" s="225" t="s">
        <v>468</v>
      </c>
      <c r="C73" s="272" t="s">
        <v>469</v>
      </c>
      <c r="D73" s="273"/>
      <c r="E73" s="274">
        <f>SUM(E74:E76)</f>
        <v>0</v>
      </c>
      <c r="F73" s="275"/>
      <c r="G73" s="276">
        <f t="shared" ref="G73:H73" si="125">SUM(G74:G76)</f>
        <v>0</v>
      </c>
      <c r="H73" s="274">
        <f t="shared" si="125"/>
        <v>0</v>
      </c>
      <c r="I73" s="275"/>
      <c r="J73" s="276">
        <f t="shared" ref="J73:K73" si="126">SUM(J74:J76)</f>
        <v>0</v>
      </c>
      <c r="K73" s="274">
        <f t="shared" si="126"/>
        <v>0</v>
      </c>
      <c r="L73" s="275"/>
      <c r="M73" s="276">
        <f t="shared" ref="M73:N73" si="127">SUM(M74:M76)</f>
        <v>0</v>
      </c>
      <c r="N73" s="274">
        <f t="shared" si="127"/>
        <v>0</v>
      </c>
      <c r="O73" s="275"/>
      <c r="P73" s="276">
        <f t="shared" ref="P73:Q73" si="128">SUM(P74:P76)</f>
        <v>0</v>
      </c>
      <c r="Q73" s="274">
        <f t="shared" si="128"/>
        <v>0</v>
      </c>
      <c r="R73" s="275"/>
      <c r="S73" s="276">
        <f>SUM(S74:S76)</f>
        <v>0</v>
      </c>
      <c r="T73" s="236"/>
      <c r="U73" s="236"/>
      <c r="V73" s="236"/>
      <c r="W73" s="281">
        <f t="shared" si="93"/>
        <v>0</v>
      </c>
      <c r="X73" s="236">
        <f t="shared" si="112"/>
        <v>0</v>
      </c>
      <c r="Y73" s="274"/>
      <c r="Z73" s="236"/>
      <c r="AA73" s="361"/>
      <c r="AB73" s="240"/>
      <c r="AC73" s="240"/>
      <c r="AD73" s="240"/>
      <c r="AE73" s="240"/>
      <c r="AF73" s="211"/>
      <c r="AG73" s="211"/>
      <c r="AH73" s="211"/>
      <c r="AI73" s="211"/>
      <c r="AJ73" s="211"/>
    </row>
    <row r="74">
      <c r="A74" s="241" t="s">
        <v>364</v>
      </c>
      <c r="B74" s="242" t="s">
        <v>470</v>
      </c>
      <c r="C74" s="257" t="s">
        <v>471</v>
      </c>
      <c r="D74" s="244" t="s">
        <v>406</v>
      </c>
      <c r="E74" s="245"/>
      <c r="F74" s="246"/>
      <c r="G74" s="247">
        <f t="shared" ref="G74:G76" si="129">E74*F74</f>
        <v>0</v>
      </c>
      <c r="H74" s="245"/>
      <c r="I74" s="246"/>
      <c r="J74" s="247">
        <f t="shared" ref="J74:J76" si="130">H74*I74</f>
        <v>0</v>
      </c>
      <c r="K74" s="245"/>
      <c r="L74" s="246"/>
      <c r="M74" s="247">
        <f t="shared" ref="M74:M76" si="131">K74*L74</f>
        <v>0</v>
      </c>
      <c r="N74" s="245"/>
      <c r="O74" s="246"/>
      <c r="P74" s="247">
        <f t="shared" ref="P74:P76" si="132">N74*O74</f>
        <v>0</v>
      </c>
      <c r="Q74" s="245"/>
      <c r="R74" s="246"/>
      <c r="S74" s="247">
        <f t="shared" ref="S74:S76" si="133">Q74*R74</f>
        <v>0</v>
      </c>
      <c r="T74" s="356"/>
      <c r="U74" s="356"/>
      <c r="V74" s="356"/>
      <c r="W74" s="252">
        <f t="shared" si="93"/>
        <v>0</v>
      </c>
      <c r="X74" s="253">
        <f t="shared" si="112"/>
        <v>0</v>
      </c>
      <c r="Y74" s="254"/>
      <c r="Z74" s="356"/>
      <c r="AA74" s="357"/>
      <c r="AB74" s="210"/>
      <c r="AC74" s="210"/>
      <c r="AD74" s="210"/>
      <c r="AE74" s="210"/>
      <c r="AF74" s="211"/>
      <c r="AG74" s="211"/>
      <c r="AH74" s="211"/>
      <c r="AI74" s="211"/>
      <c r="AJ74" s="211"/>
    </row>
    <row r="75">
      <c r="A75" s="241" t="s">
        <v>364</v>
      </c>
      <c r="B75" s="242" t="s">
        <v>472</v>
      </c>
      <c r="C75" s="257" t="s">
        <v>471</v>
      </c>
      <c r="D75" s="244" t="s">
        <v>406</v>
      </c>
      <c r="E75" s="245"/>
      <c r="F75" s="246"/>
      <c r="G75" s="247">
        <f t="shared" si="129"/>
        <v>0</v>
      </c>
      <c r="H75" s="245"/>
      <c r="I75" s="246"/>
      <c r="J75" s="247">
        <f t="shared" si="130"/>
        <v>0</v>
      </c>
      <c r="K75" s="245"/>
      <c r="L75" s="246"/>
      <c r="M75" s="247">
        <f t="shared" si="131"/>
        <v>0</v>
      </c>
      <c r="N75" s="245"/>
      <c r="O75" s="246"/>
      <c r="P75" s="247">
        <f t="shared" si="132"/>
        <v>0</v>
      </c>
      <c r="Q75" s="245"/>
      <c r="R75" s="246"/>
      <c r="S75" s="247">
        <f t="shared" si="133"/>
        <v>0</v>
      </c>
      <c r="T75" s="356"/>
      <c r="U75" s="356"/>
      <c r="V75" s="356"/>
      <c r="W75" s="252">
        <f t="shared" si="93"/>
        <v>0</v>
      </c>
      <c r="X75" s="253">
        <f t="shared" si="112"/>
        <v>0</v>
      </c>
      <c r="Y75" s="254"/>
      <c r="Z75" s="356"/>
      <c r="AA75" s="357"/>
      <c r="AB75" s="210"/>
      <c r="AC75" s="210"/>
      <c r="AD75" s="210"/>
      <c r="AE75" s="210"/>
      <c r="AF75" s="211"/>
      <c r="AG75" s="211"/>
      <c r="AH75" s="211"/>
      <c r="AI75" s="211"/>
      <c r="AJ75" s="211"/>
    </row>
    <row r="76">
      <c r="A76" s="258" t="s">
        <v>364</v>
      </c>
      <c r="B76" s="259" t="s">
        <v>473</v>
      </c>
      <c r="C76" s="99" t="s">
        <v>471</v>
      </c>
      <c r="D76" s="260" t="s">
        <v>406</v>
      </c>
      <c r="E76" s="261"/>
      <c r="F76" s="262"/>
      <c r="G76" s="263">
        <f t="shared" si="129"/>
        <v>0</v>
      </c>
      <c r="H76" s="261"/>
      <c r="I76" s="262"/>
      <c r="J76" s="263">
        <f t="shared" si="130"/>
        <v>0</v>
      </c>
      <c r="K76" s="261"/>
      <c r="L76" s="262"/>
      <c r="M76" s="263">
        <f t="shared" si="131"/>
        <v>0</v>
      </c>
      <c r="N76" s="261"/>
      <c r="O76" s="262"/>
      <c r="P76" s="263">
        <f t="shared" si="132"/>
        <v>0</v>
      </c>
      <c r="Q76" s="261"/>
      <c r="R76" s="262"/>
      <c r="S76" s="263">
        <f t="shared" si="133"/>
        <v>0</v>
      </c>
      <c r="T76" s="358"/>
      <c r="U76" s="358"/>
      <c r="V76" s="358"/>
      <c r="W76" s="268">
        <f t="shared" si="93"/>
        <v>0</v>
      </c>
      <c r="X76" s="253">
        <f t="shared" si="112"/>
        <v>0</v>
      </c>
      <c r="Y76" s="269"/>
      <c r="Z76" s="358"/>
      <c r="AA76" s="359"/>
      <c r="AB76" s="210"/>
      <c r="AC76" s="210"/>
      <c r="AD76" s="210"/>
      <c r="AE76" s="210"/>
      <c r="AF76" s="211"/>
      <c r="AG76" s="211"/>
      <c r="AH76" s="211"/>
      <c r="AI76" s="211"/>
      <c r="AJ76" s="211"/>
    </row>
    <row r="77">
      <c r="A77" s="224" t="s">
        <v>361</v>
      </c>
      <c r="B77" s="225" t="s">
        <v>474</v>
      </c>
      <c r="C77" s="272" t="s">
        <v>475</v>
      </c>
      <c r="D77" s="273"/>
      <c r="E77" s="274">
        <f>SUM(E78:E80)</f>
        <v>0</v>
      </c>
      <c r="F77" s="275"/>
      <c r="G77" s="276">
        <f t="shared" ref="G77:H77" si="134">SUM(G78:G80)</f>
        <v>0</v>
      </c>
      <c r="H77" s="274">
        <f t="shared" si="134"/>
        <v>0</v>
      </c>
      <c r="I77" s="275"/>
      <c r="J77" s="276">
        <f t="shared" ref="J77:K77" si="135">SUM(J78:J80)</f>
        <v>0</v>
      </c>
      <c r="K77" s="274">
        <f t="shared" si="135"/>
        <v>0</v>
      </c>
      <c r="L77" s="275"/>
      <c r="M77" s="276">
        <f t="shared" ref="M77:N77" si="136">SUM(M78:M80)</f>
        <v>0</v>
      </c>
      <c r="N77" s="274">
        <f t="shared" si="136"/>
        <v>0</v>
      </c>
      <c r="O77" s="275"/>
      <c r="P77" s="276">
        <f t="shared" ref="P77:Q77" si="137">SUM(P78:P80)</f>
        <v>0</v>
      </c>
      <c r="Q77" s="274">
        <f t="shared" si="137"/>
        <v>0</v>
      </c>
      <c r="R77" s="275"/>
      <c r="S77" s="276">
        <f>SUM(S78:S80)</f>
        <v>0</v>
      </c>
      <c r="T77" s="236"/>
      <c r="U77" s="236"/>
      <c r="V77" s="236"/>
      <c r="W77" s="281">
        <f t="shared" si="93"/>
        <v>0</v>
      </c>
      <c r="X77" s="236">
        <f t="shared" si="112"/>
        <v>0</v>
      </c>
      <c r="Y77" s="274"/>
      <c r="Z77" s="360"/>
      <c r="AA77" s="375"/>
      <c r="AB77" s="210"/>
      <c r="AC77" s="210"/>
      <c r="AD77" s="210"/>
      <c r="AE77" s="210"/>
      <c r="AF77" s="211"/>
      <c r="AG77" s="211"/>
      <c r="AH77" s="211"/>
      <c r="AI77" s="211"/>
      <c r="AJ77" s="211"/>
    </row>
    <row r="78">
      <c r="A78" s="241" t="s">
        <v>364</v>
      </c>
      <c r="B78" s="242" t="s">
        <v>476</v>
      </c>
      <c r="C78" s="257" t="s">
        <v>471</v>
      </c>
      <c r="D78" s="244" t="s">
        <v>406</v>
      </c>
      <c r="E78" s="245"/>
      <c r="F78" s="246"/>
      <c r="G78" s="247">
        <f t="shared" ref="G78:G80" si="138">E78*F78</f>
        <v>0</v>
      </c>
      <c r="H78" s="245"/>
      <c r="I78" s="246"/>
      <c r="J78" s="247">
        <f t="shared" ref="J78:J80" si="139">H78*I78</f>
        <v>0</v>
      </c>
      <c r="K78" s="245"/>
      <c r="L78" s="246"/>
      <c r="M78" s="247">
        <f t="shared" ref="M78:M80" si="140">K78*L78</f>
        <v>0</v>
      </c>
      <c r="N78" s="245"/>
      <c r="O78" s="246"/>
      <c r="P78" s="247">
        <f t="shared" ref="P78:P80" si="141">N78*O78</f>
        <v>0</v>
      </c>
      <c r="Q78" s="245"/>
      <c r="R78" s="246"/>
      <c r="S78" s="247">
        <f t="shared" ref="S78:S80" si="142">Q78*R78</f>
        <v>0</v>
      </c>
      <c r="T78" s="356"/>
      <c r="U78" s="356"/>
      <c r="V78" s="356"/>
      <c r="W78" s="252">
        <f t="shared" si="93"/>
        <v>0</v>
      </c>
      <c r="X78" s="253">
        <f t="shared" si="112"/>
        <v>0</v>
      </c>
      <c r="Y78" s="321"/>
      <c r="Z78" s="253"/>
      <c r="AA78" s="357"/>
      <c r="AB78" s="210"/>
      <c r="AC78" s="210"/>
      <c r="AD78" s="210"/>
      <c r="AE78" s="210"/>
      <c r="AF78" s="211"/>
      <c r="AG78" s="211"/>
      <c r="AH78" s="211"/>
      <c r="AI78" s="211"/>
      <c r="AJ78" s="211"/>
    </row>
    <row r="79">
      <c r="A79" s="241" t="s">
        <v>364</v>
      </c>
      <c r="B79" s="242" t="s">
        <v>477</v>
      </c>
      <c r="C79" s="257" t="s">
        <v>471</v>
      </c>
      <c r="D79" s="244" t="s">
        <v>406</v>
      </c>
      <c r="E79" s="245"/>
      <c r="F79" s="246"/>
      <c r="G79" s="247">
        <f t="shared" si="138"/>
        <v>0</v>
      </c>
      <c r="H79" s="245"/>
      <c r="I79" s="246"/>
      <c r="J79" s="247">
        <f t="shared" si="139"/>
        <v>0</v>
      </c>
      <c r="K79" s="245"/>
      <c r="L79" s="246"/>
      <c r="M79" s="247">
        <f t="shared" si="140"/>
        <v>0</v>
      </c>
      <c r="N79" s="245"/>
      <c r="O79" s="246"/>
      <c r="P79" s="247">
        <f t="shared" si="141"/>
        <v>0</v>
      </c>
      <c r="Q79" s="245"/>
      <c r="R79" s="246"/>
      <c r="S79" s="247">
        <f t="shared" si="142"/>
        <v>0</v>
      </c>
      <c r="T79" s="356"/>
      <c r="U79" s="356"/>
      <c r="V79" s="356"/>
      <c r="W79" s="252">
        <f t="shared" si="93"/>
        <v>0</v>
      </c>
      <c r="X79" s="253">
        <f t="shared" si="112"/>
        <v>0</v>
      </c>
      <c r="Y79" s="321"/>
      <c r="Z79" s="253"/>
      <c r="AA79" s="357"/>
      <c r="AB79" s="210"/>
      <c r="AC79" s="210"/>
      <c r="AD79" s="210"/>
      <c r="AE79" s="210"/>
      <c r="AF79" s="211"/>
      <c r="AG79" s="211"/>
      <c r="AH79" s="211"/>
      <c r="AI79" s="211"/>
      <c r="AJ79" s="211"/>
    </row>
    <row r="80">
      <c r="A80" s="258" t="s">
        <v>364</v>
      </c>
      <c r="B80" s="309" t="s">
        <v>478</v>
      </c>
      <c r="C80" s="99" t="s">
        <v>471</v>
      </c>
      <c r="D80" s="260" t="s">
        <v>406</v>
      </c>
      <c r="E80" s="261"/>
      <c r="F80" s="262"/>
      <c r="G80" s="263">
        <f t="shared" si="138"/>
        <v>0</v>
      </c>
      <c r="H80" s="261"/>
      <c r="I80" s="262"/>
      <c r="J80" s="263">
        <f t="shared" si="139"/>
        <v>0</v>
      </c>
      <c r="K80" s="261"/>
      <c r="L80" s="262"/>
      <c r="M80" s="263">
        <f t="shared" si="140"/>
        <v>0</v>
      </c>
      <c r="N80" s="261"/>
      <c r="O80" s="262"/>
      <c r="P80" s="263">
        <f t="shared" si="141"/>
        <v>0</v>
      </c>
      <c r="Q80" s="261"/>
      <c r="R80" s="262"/>
      <c r="S80" s="263">
        <f t="shared" si="142"/>
        <v>0</v>
      </c>
      <c r="T80" s="358"/>
      <c r="U80" s="358"/>
      <c r="V80" s="358"/>
      <c r="W80" s="268">
        <f t="shared" si="93"/>
        <v>0</v>
      </c>
      <c r="X80" s="253">
        <f t="shared" si="112"/>
        <v>0</v>
      </c>
      <c r="Y80" s="383"/>
      <c r="Z80" s="384"/>
      <c r="AA80" s="359"/>
      <c r="AB80" s="210"/>
      <c r="AC80" s="210"/>
      <c r="AD80" s="210"/>
      <c r="AE80" s="210"/>
      <c r="AF80" s="211"/>
      <c r="AG80" s="211"/>
      <c r="AH80" s="211"/>
      <c r="AI80" s="211"/>
      <c r="AJ80" s="211"/>
    </row>
    <row r="81">
      <c r="A81" s="326" t="s">
        <v>479</v>
      </c>
      <c r="B81" s="327"/>
      <c r="C81" s="328"/>
      <c r="D81" s="329"/>
      <c r="E81" s="416">
        <f>E77+E73+E69+E65+E61</f>
        <v>631</v>
      </c>
      <c r="F81" s="336"/>
      <c r="G81" s="332">
        <f t="shared" ref="G81:H81" si="143">G77+G73+G69+G65+G61</f>
        <v>40150</v>
      </c>
      <c r="H81" s="416">
        <f t="shared" si="143"/>
        <v>0</v>
      </c>
      <c r="I81" s="334"/>
      <c r="J81" s="332">
        <f t="shared" ref="J81:K81" si="144">J77+J73+J69+J65+J61</f>
        <v>40150</v>
      </c>
      <c r="K81" s="417">
        <f t="shared" si="144"/>
        <v>0</v>
      </c>
      <c r="L81" s="336"/>
      <c r="M81" s="332">
        <f t="shared" ref="M81:N81" si="145">M77+M73+M69+M65+M61</f>
        <v>0</v>
      </c>
      <c r="N81" s="417">
        <f t="shared" si="145"/>
        <v>0</v>
      </c>
      <c r="O81" s="334"/>
      <c r="P81" s="332">
        <f t="shared" ref="P81:Q81" si="146">P77+P73+P69+P65+P61</f>
        <v>0</v>
      </c>
      <c r="Q81" s="365">
        <f t="shared" si="146"/>
        <v>0</v>
      </c>
      <c r="R81" s="336"/>
      <c r="S81" s="332">
        <f>S77+S73+S69+S65+S61</f>
        <v>0</v>
      </c>
      <c r="T81" s="366"/>
      <c r="U81" s="366"/>
      <c r="V81" s="366"/>
      <c r="W81" s="367">
        <f>W77+W73+W69+W65+W61</f>
        <v>40150</v>
      </c>
      <c r="X81" s="368">
        <f t="shared" si="112"/>
        <v>40150</v>
      </c>
      <c r="Y81" s="418">
        <f>W81-X81</f>
        <v>0</v>
      </c>
      <c r="Z81" s="419">
        <f>Y81*100/W81</f>
        <v>0</v>
      </c>
      <c r="AA81" s="420"/>
      <c r="AB81" s="210"/>
      <c r="AC81" s="210"/>
      <c r="AD81" s="210"/>
      <c r="AE81" s="210"/>
      <c r="AF81" s="211"/>
      <c r="AG81" s="211"/>
      <c r="AH81" s="211"/>
      <c r="AI81" s="211"/>
      <c r="AJ81" s="211"/>
    </row>
    <row r="82">
      <c r="A82" s="421" t="s">
        <v>358</v>
      </c>
      <c r="B82" s="422">
        <v>5.0</v>
      </c>
      <c r="C82" s="214" t="s">
        <v>480</v>
      </c>
      <c r="D82" s="215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8"/>
      <c r="W82" s="219"/>
      <c r="X82" s="220"/>
      <c r="Y82" s="349"/>
      <c r="Z82" s="350"/>
      <c r="AA82" s="423"/>
      <c r="AB82" s="210"/>
      <c r="AC82" s="210"/>
      <c r="AD82" s="210"/>
      <c r="AE82" s="210"/>
      <c r="AF82" s="211"/>
      <c r="AG82" s="211"/>
      <c r="AH82" s="211"/>
      <c r="AI82" s="211"/>
      <c r="AJ82" s="211"/>
    </row>
    <row r="83">
      <c r="A83" s="224" t="s">
        <v>361</v>
      </c>
      <c r="B83" s="225" t="s">
        <v>481</v>
      </c>
      <c r="C83" s="272" t="s">
        <v>482</v>
      </c>
      <c r="D83" s="273"/>
      <c r="E83" s="274">
        <f>SUM(E84:E86)</f>
        <v>0</v>
      </c>
      <c r="F83" s="275"/>
      <c r="G83" s="276">
        <f t="shared" ref="G83:H83" si="147">SUM(G84:G86)</f>
        <v>0</v>
      </c>
      <c r="H83" s="274">
        <f t="shared" si="147"/>
        <v>0</v>
      </c>
      <c r="I83" s="275"/>
      <c r="J83" s="276">
        <f t="shared" ref="J83:K83" si="148">SUM(J84:J86)</f>
        <v>0</v>
      </c>
      <c r="K83" s="274">
        <f t="shared" si="148"/>
        <v>0</v>
      </c>
      <c r="L83" s="275"/>
      <c r="M83" s="276">
        <f t="shared" ref="M83:N83" si="149">SUM(M84:M86)</f>
        <v>0</v>
      </c>
      <c r="N83" s="274">
        <f t="shared" si="149"/>
        <v>0</v>
      </c>
      <c r="O83" s="275"/>
      <c r="P83" s="276">
        <f t="shared" ref="P83:Q83" si="150">SUM(P84:P86)</f>
        <v>0</v>
      </c>
      <c r="Q83" s="274">
        <f t="shared" si="150"/>
        <v>0</v>
      </c>
      <c r="R83" s="275"/>
      <c r="S83" s="276">
        <f>SUM(S84:S86)</f>
        <v>0</v>
      </c>
      <c r="T83" s="236"/>
      <c r="U83" s="236"/>
      <c r="V83" s="236"/>
      <c r="W83" s="281">
        <f>SUM(W84:W86)</f>
        <v>0</v>
      </c>
      <c r="X83" s="236">
        <f t="shared" ref="X83:X94" si="151">J83+P83+V83</f>
        <v>0</v>
      </c>
      <c r="Y83" s="274"/>
      <c r="Z83" s="236"/>
      <c r="AA83" s="361"/>
      <c r="AB83" s="240"/>
      <c r="AC83" s="240"/>
      <c r="AD83" s="240"/>
      <c r="AE83" s="240"/>
      <c r="AF83" s="211"/>
      <c r="AG83" s="211"/>
      <c r="AH83" s="211"/>
      <c r="AI83" s="211"/>
      <c r="AJ83" s="211"/>
    </row>
    <row r="84">
      <c r="A84" s="241" t="s">
        <v>364</v>
      </c>
      <c r="B84" s="242" t="s">
        <v>483</v>
      </c>
      <c r="C84" s="424" t="s">
        <v>484</v>
      </c>
      <c r="D84" s="244" t="s">
        <v>485</v>
      </c>
      <c r="E84" s="245"/>
      <c r="F84" s="246"/>
      <c r="G84" s="247">
        <f t="shared" ref="G84:G86" si="152">E84*F84</f>
        <v>0</v>
      </c>
      <c r="H84" s="245"/>
      <c r="I84" s="246"/>
      <c r="J84" s="247">
        <f t="shared" ref="J84:J86" si="153">H84*I84</f>
        <v>0</v>
      </c>
      <c r="K84" s="245"/>
      <c r="L84" s="246"/>
      <c r="M84" s="247">
        <f t="shared" ref="M84:M86" si="154">K84*L84</f>
        <v>0</v>
      </c>
      <c r="N84" s="245"/>
      <c r="O84" s="246"/>
      <c r="P84" s="247">
        <f t="shared" ref="P84:P86" si="155">N84*O84</f>
        <v>0</v>
      </c>
      <c r="Q84" s="245"/>
      <c r="R84" s="246"/>
      <c r="S84" s="247">
        <f t="shared" ref="S84:S86" si="156">Q84*R84</f>
        <v>0</v>
      </c>
      <c r="T84" s="356"/>
      <c r="U84" s="356"/>
      <c r="V84" s="356"/>
      <c r="W84" s="252">
        <f t="shared" ref="W84:W86" si="157">G84+M84+S84</f>
        <v>0</v>
      </c>
      <c r="X84" s="253">
        <f t="shared" si="151"/>
        <v>0</v>
      </c>
      <c r="Y84" s="254"/>
      <c r="Z84" s="356"/>
      <c r="AA84" s="357"/>
      <c r="AB84" s="210"/>
      <c r="AC84" s="210"/>
      <c r="AD84" s="210"/>
      <c r="AE84" s="210"/>
      <c r="AF84" s="211"/>
      <c r="AG84" s="211"/>
      <c r="AH84" s="211"/>
      <c r="AI84" s="211"/>
      <c r="AJ84" s="211"/>
    </row>
    <row r="85">
      <c r="A85" s="241" t="s">
        <v>364</v>
      </c>
      <c r="B85" s="242" t="s">
        <v>486</v>
      </c>
      <c r="C85" s="424" t="s">
        <v>484</v>
      </c>
      <c r="D85" s="244" t="s">
        <v>485</v>
      </c>
      <c r="E85" s="245"/>
      <c r="F85" s="246"/>
      <c r="G85" s="247">
        <f t="shared" si="152"/>
        <v>0</v>
      </c>
      <c r="H85" s="245"/>
      <c r="I85" s="246"/>
      <c r="J85" s="247">
        <f t="shared" si="153"/>
        <v>0</v>
      </c>
      <c r="K85" s="245"/>
      <c r="L85" s="246"/>
      <c r="M85" s="247">
        <f t="shared" si="154"/>
        <v>0</v>
      </c>
      <c r="N85" s="245"/>
      <c r="O85" s="246"/>
      <c r="P85" s="247">
        <f t="shared" si="155"/>
        <v>0</v>
      </c>
      <c r="Q85" s="245"/>
      <c r="R85" s="246"/>
      <c r="S85" s="247">
        <f t="shared" si="156"/>
        <v>0</v>
      </c>
      <c r="T85" s="356"/>
      <c r="U85" s="356"/>
      <c r="V85" s="356"/>
      <c r="W85" s="252">
        <f t="shared" si="157"/>
        <v>0</v>
      </c>
      <c r="X85" s="253">
        <f t="shared" si="151"/>
        <v>0</v>
      </c>
      <c r="Y85" s="254"/>
      <c r="Z85" s="356"/>
      <c r="AA85" s="357"/>
      <c r="AB85" s="210"/>
      <c r="AC85" s="210"/>
      <c r="AD85" s="210"/>
      <c r="AE85" s="210"/>
      <c r="AF85" s="211"/>
      <c r="AG85" s="211"/>
      <c r="AH85" s="211"/>
      <c r="AI85" s="211"/>
      <c r="AJ85" s="211"/>
    </row>
    <row r="86">
      <c r="A86" s="258" t="s">
        <v>364</v>
      </c>
      <c r="B86" s="259" t="s">
        <v>487</v>
      </c>
      <c r="C86" s="424" t="s">
        <v>484</v>
      </c>
      <c r="D86" s="260" t="s">
        <v>485</v>
      </c>
      <c r="E86" s="261"/>
      <c r="F86" s="262"/>
      <c r="G86" s="263">
        <f t="shared" si="152"/>
        <v>0</v>
      </c>
      <c r="H86" s="261"/>
      <c r="I86" s="262"/>
      <c r="J86" s="263">
        <f t="shared" si="153"/>
        <v>0</v>
      </c>
      <c r="K86" s="261"/>
      <c r="L86" s="262"/>
      <c r="M86" s="263">
        <f t="shared" si="154"/>
        <v>0</v>
      </c>
      <c r="N86" s="261"/>
      <c r="O86" s="262"/>
      <c r="P86" s="263">
        <f t="shared" si="155"/>
        <v>0</v>
      </c>
      <c r="Q86" s="261"/>
      <c r="R86" s="262"/>
      <c r="S86" s="263">
        <f t="shared" si="156"/>
        <v>0</v>
      </c>
      <c r="T86" s="358"/>
      <c r="U86" s="358"/>
      <c r="V86" s="358"/>
      <c r="W86" s="268">
        <f t="shared" si="157"/>
        <v>0</v>
      </c>
      <c r="X86" s="253">
        <f t="shared" si="151"/>
        <v>0</v>
      </c>
      <c r="Y86" s="269"/>
      <c r="Z86" s="358"/>
      <c r="AA86" s="359"/>
      <c r="AB86" s="210"/>
      <c r="AC86" s="210"/>
      <c r="AD86" s="210"/>
      <c r="AE86" s="210"/>
      <c r="AF86" s="211"/>
      <c r="AG86" s="211"/>
      <c r="AH86" s="211"/>
      <c r="AI86" s="211"/>
      <c r="AJ86" s="211"/>
    </row>
    <row r="87">
      <c r="A87" s="224" t="s">
        <v>361</v>
      </c>
      <c r="B87" s="225" t="s">
        <v>488</v>
      </c>
      <c r="C87" s="272" t="s">
        <v>489</v>
      </c>
      <c r="D87" s="425"/>
      <c r="E87" s="426">
        <f>SUM(E88:E90)</f>
        <v>0</v>
      </c>
      <c r="F87" s="275"/>
      <c r="G87" s="276">
        <f t="shared" ref="G87:H87" si="158">SUM(G88:G90)</f>
        <v>0</v>
      </c>
      <c r="H87" s="274">
        <f t="shared" si="158"/>
        <v>0</v>
      </c>
      <c r="I87" s="275"/>
      <c r="J87" s="276">
        <f t="shared" ref="J87:K87" si="159">SUM(J88:J90)</f>
        <v>0</v>
      </c>
      <c r="K87" s="293">
        <f t="shared" si="159"/>
        <v>0</v>
      </c>
      <c r="L87" s="275"/>
      <c r="M87" s="276">
        <f t="shared" ref="M87:N87" si="160">SUM(M88:M90)</f>
        <v>0</v>
      </c>
      <c r="N87" s="274">
        <f t="shared" si="160"/>
        <v>0</v>
      </c>
      <c r="O87" s="275"/>
      <c r="P87" s="276">
        <f t="shared" ref="P87:Q87" si="161">SUM(P88:P90)</f>
        <v>0</v>
      </c>
      <c r="Q87" s="426">
        <f t="shared" si="161"/>
        <v>0</v>
      </c>
      <c r="R87" s="275"/>
      <c r="S87" s="276">
        <f>SUM(S88:S90)</f>
        <v>0</v>
      </c>
      <c r="T87" s="236"/>
      <c r="U87" s="236"/>
      <c r="V87" s="236"/>
      <c r="W87" s="281">
        <f>SUM(W88:W90)</f>
        <v>0</v>
      </c>
      <c r="X87" s="236">
        <f t="shared" si="151"/>
        <v>0</v>
      </c>
      <c r="Y87" s="274"/>
      <c r="Z87" s="360"/>
      <c r="AA87" s="361"/>
      <c r="AB87" s="240"/>
      <c r="AC87" s="240"/>
      <c r="AD87" s="240"/>
      <c r="AE87" s="240"/>
      <c r="AF87" s="211"/>
      <c r="AG87" s="211"/>
      <c r="AH87" s="211"/>
      <c r="AI87" s="211"/>
      <c r="AJ87" s="211"/>
    </row>
    <row r="88">
      <c r="A88" s="241" t="s">
        <v>364</v>
      </c>
      <c r="B88" s="242" t="s">
        <v>490</v>
      </c>
      <c r="C88" s="257" t="s">
        <v>491</v>
      </c>
      <c r="D88" s="427" t="s">
        <v>406</v>
      </c>
      <c r="E88" s="245"/>
      <c r="F88" s="246"/>
      <c r="G88" s="247">
        <f t="shared" ref="G88:G90" si="162">E88*F88</f>
        <v>0</v>
      </c>
      <c r="H88" s="245"/>
      <c r="I88" s="246"/>
      <c r="J88" s="247">
        <f t="shared" ref="J88:J90" si="163">H88*I88</f>
        <v>0</v>
      </c>
      <c r="K88" s="245"/>
      <c r="L88" s="246"/>
      <c r="M88" s="247">
        <f t="shared" ref="M88:M90" si="164">K88*L88</f>
        <v>0</v>
      </c>
      <c r="N88" s="245"/>
      <c r="O88" s="246"/>
      <c r="P88" s="247">
        <f t="shared" ref="P88:P90" si="165">N88*O88</f>
        <v>0</v>
      </c>
      <c r="Q88" s="245"/>
      <c r="R88" s="246"/>
      <c r="S88" s="247">
        <f t="shared" ref="S88:S90" si="166">Q88*R88</f>
        <v>0</v>
      </c>
      <c r="T88" s="356"/>
      <c r="U88" s="356"/>
      <c r="V88" s="356"/>
      <c r="W88" s="252">
        <f t="shared" ref="W88:W90" si="167">G88+M88+S88</f>
        <v>0</v>
      </c>
      <c r="X88" s="253">
        <f t="shared" si="151"/>
        <v>0</v>
      </c>
      <c r="Y88" s="254"/>
      <c r="Z88" s="356"/>
      <c r="AA88" s="357"/>
      <c r="AB88" s="210"/>
      <c r="AC88" s="210"/>
      <c r="AD88" s="210"/>
      <c r="AE88" s="210"/>
      <c r="AF88" s="211"/>
      <c r="AG88" s="211"/>
      <c r="AH88" s="211"/>
      <c r="AI88" s="211"/>
      <c r="AJ88" s="211"/>
    </row>
    <row r="89">
      <c r="A89" s="241" t="s">
        <v>364</v>
      </c>
      <c r="B89" s="242" t="s">
        <v>492</v>
      </c>
      <c r="C89" s="257" t="s">
        <v>491</v>
      </c>
      <c r="D89" s="244" t="s">
        <v>406</v>
      </c>
      <c r="E89" s="245"/>
      <c r="F89" s="246"/>
      <c r="G89" s="247">
        <f t="shared" si="162"/>
        <v>0</v>
      </c>
      <c r="H89" s="245"/>
      <c r="I89" s="246"/>
      <c r="J89" s="247">
        <f t="shared" si="163"/>
        <v>0</v>
      </c>
      <c r="K89" s="245"/>
      <c r="L89" s="246"/>
      <c r="M89" s="247">
        <f t="shared" si="164"/>
        <v>0</v>
      </c>
      <c r="N89" s="245"/>
      <c r="O89" s="246"/>
      <c r="P89" s="247">
        <f t="shared" si="165"/>
        <v>0</v>
      </c>
      <c r="Q89" s="245"/>
      <c r="R89" s="246"/>
      <c r="S89" s="247">
        <f t="shared" si="166"/>
        <v>0</v>
      </c>
      <c r="T89" s="356"/>
      <c r="U89" s="356"/>
      <c r="V89" s="356"/>
      <c r="W89" s="252">
        <f t="shared" si="167"/>
        <v>0</v>
      </c>
      <c r="X89" s="253">
        <f t="shared" si="151"/>
        <v>0</v>
      </c>
      <c r="Y89" s="254"/>
      <c r="Z89" s="356"/>
      <c r="AA89" s="357"/>
      <c r="AB89" s="210"/>
      <c r="AC89" s="210"/>
      <c r="AD89" s="210"/>
      <c r="AE89" s="210"/>
      <c r="AF89" s="211"/>
      <c r="AG89" s="211"/>
      <c r="AH89" s="211"/>
      <c r="AI89" s="211"/>
      <c r="AJ89" s="211"/>
    </row>
    <row r="90">
      <c r="A90" s="258" t="s">
        <v>364</v>
      </c>
      <c r="B90" s="259" t="s">
        <v>493</v>
      </c>
      <c r="C90" s="99" t="s">
        <v>491</v>
      </c>
      <c r="D90" s="260" t="s">
        <v>406</v>
      </c>
      <c r="E90" s="261"/>
      <c r="F90" s="262"/>
      <c r="G90" s="263">
        <f t="shared" si="162"/>
        <v>0</v>
      </c>
      <c r="H90" s="261"/>
      <c r="I90" s="262"/>
      <c r="J90" s="263">
        <f t="shared" si="163"/>
        <v>0</v>
      </c>
      <c r="K90" s="261"/>
      <c r="L90" s="262"/>
      <c r="M90" s="263">
        <f t="shared" si="164"/>
        <v>0</v>
      </c>
      <c r="N90" s="261"/>
      <c r="O90" s="262"/>
      <c r="P90" s="263">
        <f t="shared" si="165"/>
        <v>0</v>
      </c>
      <c r="Q90" s="261"/>
      <c r="R90" s="262"/>
      <c r="S90" s="263">
        <f t="shared" si="166"/>
        <v>0</v>
      </c>
      <c r="T90" s="358"/>
      <c r="U90" s="358"/>
      <c r="V90" s="358"/>
      <c r="W90" s="268">
        <f t="shared" si="167"/>
        <v>0</v>
      </c>
      <c r="X90" s="253">
        <f t="shared" si="151"/>
        <v>0</v>
      </c>
      <c r="Y90" s="269"/>
      <c r="Z90" s="358"/>
      <c r="AA90" s="359"/>
      <c r="AB90" s="210"/>
      <c r="AC90" s="210"/>
      <c r="AD90" s="210"/>
      <c r="AE90" s="210"/>
      <c r="AF90" s="211"/>
      <c r="AG90" s="211"/>
      <c r="AH90" s="211"/>
      <c r="AI90" s="211"/>
      <c r="AJ90" s="211"/>
    </row>
    <row r="91">
      <c r="A91" s="224" t="s">
        <v>361</v>
      </c>
      <c r="B91" s="225" t="s">
        <v>494</v>
      </c>
      <c r="C91" s="428" t="s">
        <v>495</v>
      </c>
      <c r="D91" s="429"/>
      <c r="E91" s="426">
        <f>SUM(E92:E94)</f>
        <v>0</v>
      </c>
      <c r="F91" s="275"/>
      <c r="G91" s="276">
        <f t="shared" ref="G91:H91" si="168">SUM(G92:G94)</f>
        <v>0</v>
      </c>
      <c r="H91" s="274">
        <f t="shared" si="168"/>
        <v>0</v>
      </c>
      <c r="I91" s="275"/>
      <c r="J91" s="276">
        <f t="shared" ref="J91:K91" si="169">SUM(J92:J94)</f>
        <v>0</v>
      </c>
      <c r="K91" s="293">
        <f t="shared" si="169"/>
        <v>0</v>
      </c>
      <c r="L91" s="275"/>
      <c r="M91" s="276">
        <f t="shared" ref="M91:N91" si="170">SUM(M92:M94)</f>
        <v>0</v>
      </c>
      <c r="N91" s="274">
        <f t="shared" si="170"/>
        <v>0</v>
      </c>
      <c r="O91" s="275"/>
      <c r="P91" s="276">
        <f t="shared" ref="P91:Q91" si="171">SUM(P92:P94)</f>
        <v>0</v>
      </c>
      <c r="Q91" s="426">
        <f t="shared" si="171"/>
        <v>0</v>
      </c>
      <c r="R91" s="275"/>
      <c r="S91" s="276">
        <f>SUM(S92:S94)</f>
        <v>0</v>
      </c>
      <c r="T91" s="236"/>
      <c r="U91" s="236"/>
      <c r="V91" s="236"/>
      <c r="W91" s="281">
        <f>SUM(W92:W94)</f>
        <v>0</v>
      </c>
      <c r="X91" s="236">
        <f t="shared" si="151"/>
        <v>0</v>
      </c>
      <c r="Y91" s="274"/>
      <c r="Z91" s="236"/>
      <c r="AA91" s="361"/>
      <c r="AB91" s="210"/>
      <c r="AC91" s="210"/>
      <c r="AD91" s="210"/>
      <c r="AE91" s="210"/>
      <c r="AF91" s="211"/>
      <c r="AG91" s="211"/>
      <c r="AH91" s="211"/>
      <c r="AI91" s="211"/>
      <c r="AJ91" s="211"/>
    </row>
    <row r="92">
      <c r="A92" s="241" t="s">
        <v>364</v>
      </c>
      <c r="B92" s="242" t="s">
        <v>496</v>
      </c>
      <c r="C92" s="357" t="s">
        <v>412</v>
      </c>
      <c r="D92" s="430" t="s">
        <v>413</v>
      </c>
      <c r="E92" s="245"/>
      <c r="F92" s="246"/>
      <c r="G92" s="247">
        <f t="shared" ref="G92:G94" si="172">E92*F92</f>
        <v>0</v>
      </c>
      <c r="H92" s="245"/>
      <c r="I92" s="246"/>
      <c r="J92" s="247">
        <f t="shared" ref="J92:J94" si="173">H92*I92</f>
        <v>0</v>
      </c>
      <c r="K92" s="245"/>
      <c r="L92" s="246"/>
      <c r="M92" s="247">
        <f t="shared" ref="M92:M94" si="174">K92*L92</f>
        <v>0</v>
      </c>
      <c r="N92" s="245"/>
      <c r="O92" s="246"/>
      <c r="P92" s="247">
        <f t="shared" ref="P92:P94" si="175">N92*O92</f>
        <v>0</v>
      </c>
      <c r="Q92" s="245"/>
      <c r="R92" s="246"/>
      <c r="S92" s="247">
        <f t="shared" ref="S92:S94" si="176">Q92*R92</f>
        <v>0</v>
      </c>
      <c r="T92" s="356"/>
      <c r="U92" s="356"/>
      <c r="V92" s="356"/>
      <c r="W92" s="252">
        <f t="shared" ref="W92:W94" si="177">G92+M92+S92</f>
        <v>0</v>
      </c>
      <c r="X92" s="253">
        <f t="shared" si="151"/>
        <v>0</v>
      </c>
      <c r="Y92" s="321"/>
      <c r="Z92" s="253"/>
      <c r="AA92" s="431"/>
      <c r="AB92" s="210"/>
      <c r="AC92" s="210"/>
      <c r="AD92" s="210"/>
      <c r="AE92" s="210"/>
      <c r="AF92" s="211"/>
      <c r="AG92" s="211"/>
      <c r="AH92" s="211"/>
      <c r="AI92" s="211"/>
      <c r="AJ92" s="211"/>
    </row>
    <row r="93">
      <c r="A93" s="241" t="s">
        <v>364</v>
      </c>
      <c r="B93" s="242" t="s">
        <v>497</v>
      </c>
      <c r="C93" s="357" t="s">
        <v>412</v>
      </c>
      <c r="D93" s="430" t="s">
        <v>413</v>
      </c>
      <c r="E93" s="245"/>
      <c r="F93" s="246"/>
      <c r="G93" s="247">
        <f t="shared" si="172"/>
        <v>0</v>
      </c>
      <c r="H93" s="245"/>
      <c r="I93" s="246"/>
      <c r="J93" s="247">
        <f t="shared" si="173"/>
        <v>0</v>
      </c>
      <c r="K93" s="245"/>
      <c r="L93" s="246"/>
      <c r="M93" s="247">
        <f t="shared" si="174"/>
        <v>0</v>
      </c>
      <c r="N93" s="245"/>
      <c r="O93" s="246"/>
      <c r="P93" s="247">
        <f t="shared" si="175"/>
        <v>0</v>
      </c>
      <c r="Q93" s="245"/>
      <c r="R93" s="246"/>
      <c r="S93" s="247">
        <f t="shared" si="176"/>
        <v>0</v>
      </c>
      <c r="T93" s="356"/>
      <c r="U93" s="356"/>
      <c r="V93" s="356"/>
      <c r="W93" s="252">
        <f t="shared" si="177"/>
        <v>0</v>
      </c>
      <c r="X93" s="253">
        <f t="shared" si="151"/>
        <v>0</v>
      </c>
      <c r="Y93" s="321"/>
      <c r="Z93" s="432"/>
      <c r="AA93" s="407"/>
      <c r="AB93" s="210"/>
      <c r="AC93" s="210"/>
      <c r="AD93" s="210"/>
      <c r="AE93" s="210"/>
      <c r="AF93" s="211"/>
      <c r="AG93" s="211"/>
      <c r="AH93" s="211"/>
      <c r="AI93" s="211"/>
      <c r="AJ93" s="211"/>
    </row>
    <row r="94">
      <c r="A94" s="258" t="s">
        <v>364</v>
      </c>
      <c r="B94" s="259" t="s">
        <v>498</v>
      </c>
      <c r="C94" s="359" t="s">
        <v>412</v>
      </c>
      <c r="D94" s="430" t="s">
        <v>413</v>
      </c>
      <c r="E94" s="285"/>
      <c r="F94" s="286"/>
      <c r="G94" s="287">
        <f t="shared" si="172"/>
        <v>0</v>
      </c>
      <c r="H94" s="261"/>
      <c r="I94" s="262"/>
      <c r="J94" s="263">
        <f t="shared" si="173"/>
        <v>0</v>
      </c>
      <c r="K94" s="285"/>
      <c r="L94" s="286"/>
      <c r="M94" s="287">
        <f t="shared" si="174"/>
        <v>0</v>
      </c>
      <c r="N94" s="261"/>
      <c r="O94" s="262"/>
      <c r="P94" s="263">
        <f t="shared" si="175"/>
        <v>0</v>
      </c>
      <c r="Q94" s="285"/>
      <c r="R94" s="286"/>
      <c r="S94" s="287">
        <f t="shared" si="176"/>
        <v>0</v>
      </c>
      <c r="T94" s="358"/>
      <c r="U94" s="358"/>
      <c r="V94" s="358"/>
      <c r="W94" s="268">
        <f t="shared" si="177"/>
        <v>0</v>
      </c>
      <c r="X94" s="253">
        <f t="shared" si="151"/>
        <v>0</v>
      </c>
      <c r="Y94" s="383"/>
      <c r="Z94" s="384"/>
      <c r="AA94" s="359"/>
      <c r="AB94" s="210"/>
      <c r="AC94" s="210"/>
      <c r="AD94" s="210"/>
      <c r="AE94" s="210"/>
      <c r="AF94" s="211"/>
      <c r="AG94" s="211"/>
      <c r="AH94" s="211"/>
      <c r="AI94" s="211"/>
      <c r="AJ94" s="211"/>
    </row>
    <row r="95">
      <c r="A95" s="433" t="s">
        <v>499</v>
      </c>
      <c r="B95" s="19"/>
      <c r="C95" s="19"/>
      <c r="D95" s="20"/>
      <c r="E95" s="336"/>
      <c r="F95" s="336"/>
      <c r="G95" s="332">
        <f>G83+G87+G91</f>
        <v>0</v>
      </c>
      <c r="H95" s="364"/>
      <c r="I95" s="364"/>
      <c r="J95" s="332">
        <f>J83+J87+J91</f>
        <v>0</v>
      </c>
      <c r="K95" s="336"/>
      <c r="L95" s="336"/>
      <c r="M95" s="332">
        <f>M83+M87+M91</f>
        <v>0</v>
      </c>
      <c r="N95" s="364"/>
      <c r="O95" s="364"/>
      <c r="P95" s="332">
        <f>P83+P87+P91</f>
        <v>0</v>
      </c>
      <c r="Q95" s="336"/>
      <c r="R95" s="336"/>
      <c r="S95" s="332">
        <f>S83+S87+S91</f>
        <v>0</v>
      </c>
      <c r="T95" s="366"/>
      <c r="U95" s="366"/>
      <c r="V95" s="366"/>
      <c r="W95" s="367">
        <f t="shared" ref="W95:X95" si="178">W83+W87+W91</f>
        <v>0</v>
      </c>
      <c r="X95" s="367">
        <f t="shared" si="178"/>
        <v>0</v>
      </c>
      <c r="Y95" s="434"/>
      <c r="Z95" s="435"/>
      <c r="AA95" s="436"/>
      <c r="AB95" s="210"/>
      <c r="AC95" s="210"/>
      <c r="AD95" s="210"/>
      <c r="AE95" s="210"/>
      <c r="AF95" s="211"/>
      <c r="AG95" s="211"/>
      <c r="AH95" s="211"/>
      <c r="AI95" s="211"/>
      <c r="AJ95" s="211"/>
    </row>
    <row r="96">
      <c r="A96" s="392" t="s">
        <v>358</v>
      </c>
      <c r="B96" s="393">
        <v>6.0</v>
      </c>
      <c r="C96" s="347" t="s">
        <v>500</v>
      </c>
      <c r="D96" s="348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8"/>
      <c r="W96" s="219"/>
      <c r="X96" s="220"/>
      <c r="Y96" s="349"/>
      <c r="Z96" s="222"/>
      <c r="AA96" s="423"/>
      <c r="AB96" s="210"/>
      <c r="AC96" s="210"/>
      <c r="AD96" s="210"/>
      <c r="AE96" s="210"/>
      <c r="AF96" s="211"/>
      <c r="AG96" s="211"/>
      <c r="AH96" s="211"/>
      <c r="AI96" s="211"/>
      <c r="AJ96" s="211"/>
    </row>
    <row r="97">
      <c r="A97" s="224" t="s">
        <v>361</v>
      </c>
      <c r="B97" s="225" t="s">
        <v>501</v>
      </c>
      <c r="C97" s="226" t="s">
        <v>502</v>
      </c>
      <c r="D97" s="227"/>
      <c r="E97" s="228">
        <f>SUM(E98:E100)</f>
        <v>0</v>
      </c>
      <c r="F97" s="229"/>
      <c r="G97" s="230">
        <f t="shared" ref="G97:H97" si="179">SUM(G98:G100)</f>
        <v>0</v>
      </c>
      <c r="H97" s="274">
        <f t="shared" si="179"/>
        <v>0</v>
      </c>
      <c r="I97" s="275"/>
      <c r="J97" s="276">
        <f t="shared" ref="J97:K97" si="180">SUM(J98:J100)</f>
        <v>0</v>
      </c>
      <c r="K97" s="228">
        <f t="shared" si="180"/>
        <v>0</v>
      </c>
      <c r="L97" s="229"/>
      <c r="M97" s="230">
        <f t="shared" ref="M97:N97" si="181">SUM(M98:M100)</f>
        <v>0</v>
      </c>
      <c r="N97" s="274">
        <f t="shared" si="181"/>
        <v>0</v>
      </c>
      <c r="O97" s="275"/>
      <c r="P97" s="276">
        <f t="shared" ref="P97:Q97" si="182">SUM(P98:P100)</f>
        <v>0</v>
      </c>
      <c r="Q97" s="228">
        <f t="shared" si="182"/>
        <v>0</v>
      </c>
      <c r="R97" s="229"/>
      <c r="S97" s="230">
        <f>SUM(S98:S100)</f>
        <v>0</v>
      </c>
      <c r="T97" s="354"/>
      <c r="U97" s="354"/>
      <c r="V97" s="354"/>
      <c r="W97" s="281">
        <f t="shared" ref="W97:W108" si="183">G97+M97+S97</f>
        <v>0</v>
      </c>
      <c r="X97" s="236">
        <f t="shared" ref="X97:X104" si="184">J97+P97+V97</f>
        <v>0</v>
      </c>
      <c r="Y97" s="353"/>
      <c r="Z97" s="437"/>
      <c r="AA97" s="399"/>
      <c r="AB97" s="210"/>
      <c r="AC97" s="210"/>
      <c r="AD97" s="210"/>
      <c r="AE97" s="210"/>
      <c r="AF97" s="211"/>
      <c r="AG97" s="211"/>
      <c r="AH97" s="211"/>
      <c r="AI97" s="211"/>
      <c r="AJ97" s="211"/>
    </row>
    <row r="98">
      <c r="A98" s="241" t="s">
        <v>364</v>
      </c>
      <c r="B98" s="242" t="s">
        <v>503</v>
      </c>
      <c r="C98" s="257" t="s">
        <v>504</v>
      </c>
      <c r="D98" s="244" t="s">
        <v>406</v>
      </c>
      <c r="E98" s="245"/>
      <c r="F98" s="246"/>
      <c r="G98" s="247">
        <f t="shared" ref="G98:G100" si="185">E98*F98</f>
        <v>0</v>
      </c>
      <c r="H98" s="245"/>
      <c r="I98" s="246"/>
      <c r="J98" s="247">
        <f t="shared" ref="J98:J100" si="186">H98*I98</f>
        <v>0</v>
      </c>
      <c r="K98" s="245"/>
      <c r="L98" s="246"/>
      <c r="M98" s="247">
        <f t="shared" ref="M98:M100" si="187">K98*L98</f>
        <v>0</v>
      </c>
      <c r="N98" s="245"/>
      <c r="O98" s="246"/>
      <c r="P98" s="247">
        <f t="shared" ref="P98:P100" si="188">N98*O98</f>
        <v>0</v>
      </c>
      <c r="Q98" s="245"/>
      <c r="R98" s="246"/>
      <c r="S98" s="247">
        <f t="shared" ref="S98:S100" si="189">Q98*R98</f>
        <v>0</v>
      </c>
      <c r="T98" s="356"/>
      <c r="U98" s="356"/>
      <c r="V98" s="356"/>
      <c r="W98" s="252">
        <f t="shared" si="183"/>
        <v>0</v>
      </c>
      <c r="X98" s="253">
        <f t="shared" si="184"/>
        <v>0</v>
      </c>
      <c r="Y98" s="321"/>
      <c r="Z98" s="253"/>
      <c r="AA98" s="357"/>
      <c r="AB98" s="210"/>
      <c r="AC98" s="210"/>
      <c r="AD98" s="210"/>
      <c r="AE98" s="210"/>
      <c r="AF98" s="211"/>
      <c r="AG98" s="211"/>
      <c r="AH98" s="211"/>
      <c r="AI98" s="211"/>
      <c r="AJ98" s="211"/>
    </row>
    <row r="99">
      <c r="A99" s="241" t="s">
        <v>364</v>
      </c>
      <c r="B99" s="242" t="s">
        <v>505</v>
      </c>
      <c r="C99" s="257" t="s">
        <v>504</v>
      </c>
      <c r="D99" s="244" t="s">
        <v>406</v>
      </c>
      <c r="E99" s="245"/>
      <c r="F99" s="246"/>
      <c r="G99" s="247">
        <f t="shared" si="185"/>
        <v>0</v>
      </c>
      <c r="H99" s="245"/>
      <c r="I99" s="246"/>
      <c r="J99" s="247">
        <f t="shared" si="186"/>
        <v>0</v>
      </c>
      <c r="K99" s="245"/>
      <c r="L99" s="246"/>
      <c r="M99" s="247">
        <f t="shared" si="187"/>
        <v>0</v>
      </c>
      <c r="N99" s="245"/>
      <c r="O99" s="246"/>
      <c r="P99" s="247">
        <f t="shared" si="188"/>
        <v>0</v>
      </c>
      <c r="Q99" s="245"/>
      <c r="R99" s="246"/>
      <c r="S99" s="247">
        <f t="shared" si="189"/>
        <v>0</v>
      </c>
      <c r="T99" s="356"/>
      <c r="U99" s="356"/>
      <c r="V99" s="356"/>
      <c r="W99" s="252">
        <f t="shared" si="183"/>
        <v>0</v>
      </c>
      <c r="X99" s="253">
        <f t="shared" si="184"/>
        <v>0</v>
      </c>
      <c r="Y99" s="321"/>
      <c r="Z99" s="253"/>
      <c r="AA99" s="357"/>
      <c r="AB99" s="210"/>
      <c r="AC99" s="210"/>
      <c r="AD99" s="210"/>
      <c r="AE99" s="210"/>
      <c r="AF99" s="211"/>
      <c r="AG99" s="211"/>
      <c r="AH99" s="211"/>
      <c r="AI99" s="211"/>
      <c r="AJ99" s="211"/>
    </row>
    <row r="100">
      <c r="A100" s="258" t="s">
        <v>364</v>
      </c>
      <c r="B100" s="259" t="s">
        <v>506</v>
      </c>
      <c r="C100" s="99" t="s">
        <v>504</v>
      </c>
      <c r="D100" s="260" t="s">
        <v>406</v>
      </c>
      <c r="E100" s="261"/>
      <c r="F100" s="262"/>
      <c r="G100" s="263">
        <f t="shared" si="185"/>
        <v>0</v>
      </c>
      <c r="H100" s="261"/>
      <c r="I100" s="262"/>
      <c r="J100" s="263">
        <f t="shared" si="186"/>
        <v>0</v>
      </c>
      <c r="K100" s="261"/>
      <c r="L100" s="262"/>
      <c r="M100" s="263">
        <f t="shared" si="187"/>
        <v>0</v>
      </c>
      <c r="N100" s="261"/>
      <c r="O100" s="262"/>
      <c r="P100" s="263">
        <f t="shared" si="188"/>
        <v>0</v>
      </c>
      <c r="Q100" s="261"/>
      <c r="R100" s="262"/>
      <c r="S100" s="263">
        <f t="shared" si="189"/>
        <v>0</v>
      </c>
      <c r="T100" s="358"/>
      <c r="U100" s="358"/>
      <c r="V100" s="358"/>
      <c r="W100" s="268">
        <f t="shared" si="183"/>
        <v>0</v>
      </c>
      <c r="X100" s="253">
        <f t="shared" si="184"/>
        <v>0</v>
      </c>
      <c r="Y100" s="383"/>
      <c r="Z100" s="384"/>
      <c r="AA100" s="359"/>
      <c r="AB100" s="210"/>
      <c r="AC100" s="210"/>
      <c r="AD100" s="210"/>
      <c r="AE100" s="210"/>
      <c r="AF100" s="211"/>
      <c r="AG100" s="211"/>
      <c r="AH100" s="211"/>
      <c r="AI100" s="211"/>
      <c r="AJ100" s="211"/>
    </row>
    <row r="101">
      <c r="A101" s="224" t="s">
        <v>358</v>
      </c>
      <c r="B101" s="225" t="s">
        <v>507</v>
      </c>
      <c r="C101" s="272" t="s">
        <v>508</v>
      </c>
      <c r="D101" s="273"/>
      <c r="E101" s="274">
        <f>SUM(E102:E104)</f>
        <v>1</v>
      </c>
      <c r="F101" s="275"/>
      <c r="G101" s="276">
        <f t="shared" ref="G101:H101" si="190">SUM(G102:G104)</f>
        <v>400</v>
      </c>
      <c r="H101" s="274">
        <f t="shared" si="190"/>
        <v>0</v>
      </c>
      <c r="I101" s="275"/>
      <c r="J101" s="276">
        <f t="shared" ref="J101:K101" si="191">SUM(J102:J104)</f>
        <v>0</v>
      </c>
      <c r="K101" s="274">
        <f t="shared" si="191"/>
        <v>0</v>
      </c>
      <c r="L101" s="275"/>
      <c r="M101" s="276">
        <f t="shared" ref="M101:N101" si="192">SUM(M102:M104)</f>
        <v>0</v>
      </c>
      <c r="N101" s="274">
        <f t="shared" si="192"/>
        <v>0</v>
      </c>
      <c r="O101" s="277"/>
      <c r="P101" s="276">
        <f t="shared" ref="P101:Q101" si="193">SUM(P102:P104)</f>
        <v>0</v>
      </c>
      <c r="Q101" s="274">
        <f t="shared" si="193"/>
        <v>0</v>
      </c>
      <c r="R101" s="275"/>
      <c r="S101" s="276">
        <f>SUM(S102:S104)</f>
        <v>0</v>
      </c>
      <c r="T101" s="236"/>
      <c r="U101" s="236"/>
      <c r="V101" s="236"/>
      <c r="W101" s="281">
        <f t="shared" si="183"/>
        <v>400</v>
      </c>
      <c r="X101" s="236">
        <f t="shared" si="184"/>
        <v>0</v>
      </c>
      <c r="Y101" s="274">
        <f t="shared" ref="Y101:Y102" si="194">W101-X101</f>
        <v>400</v>
      </c>
      <c r="Z101" s="296">
        <f t="shared" ref="Z101:Z102" si="195">Y101*100/W101</f>
        <v>100</v>
      </c>
      <c r="AA101" s="361"/>
      <c r="AB101" s="210"/>
      <c r="AC101" s="210"/>
      <c r="AD101" s="210"/>
      <c r="AE101" s="210"/>
      <c r="AF101" s="211"/>
      <c r="AG101" s="211"/>
      <c r="AH101" s="211"/>
      <c r="AI101" s="211"/>
      <c r="AJ101" s="211"/>
    </row>
    <row r="102">
      <c r="A102" s="241" t="s">
        <v>364</v>
      </c>
      <c r="B102" s="242" t="s">
        <v>509</v>
      </c>
      <c r="C102" s="257" t="s">
        <v>510</v>
      </c>
      <c r="D102" s="244" t="s">
        <v>406</v>
      </c>
      <c r="E102" s="297">
        <v>1.0</v>
      </c>
      <c r="F102" s="249">
        <v>400.0</v>
      </c>
      <c r="G102" s="247">
        <f t="shared" ref="G102:G104" si="196">E102*F102</f>
        <v>400</v>
      </c>
      <c r="H102" s="405">
        <v>0.0</v>
      </c>
      <c r="I102" s="246"/>
      <c r="J102" s="247">
        <f t="shared" ref="J102:J104" si="197">H102*I102</f>
        <v>0</v>
      </c>
      <c r="K102" s="405">
        <v>0.0</v>
      </c>
      <c r="L102" s="246"/>
      <c r="M102" s="247">
        <f t="shared" ref="M102:M104" si="198">K102*L102</f>
        <v>0</v>
      </c>
      <c r="N102" s="405">
        <v>0.0</v>
      </c>
      <c r="O102" s="249"/>
      <c r="P102" s="247">
        <f t="shared" ref="P102:P104" si="199">N102*O102</f>
        <v>0</v>
      </c>
      <c r="Q102" s="245"/>
      <c r="R102" s="246"/>
      <c r="S102" s="247">
        <f t="shared" ref="S102:S104" si="200">Q102*R102</f>
        <v>0</v>
      </c>
      <c r="T102" s="356"/>
      <c r="U102" s="356"/>
      <c r="V102" s="356"/>
      <c r="W102" s="252">
        <f t="shared" si="183"/>
        <v>400</v>
      </c>
      <c r="X102" s="253">
        <f t="shared" si="184"/>
        <v>0</v>
      </c>
      <c r="Y102" s="301">
        <f t="shared" si="194"/>
        <v>400</v>
      </c>
      <c r="Z102" s="302">
        <f t="shared" si="195"/>
        <v>100</v>
      </c>
      <c r="AA102" s="357"/>
      <c r="AB102" s="210"/>
      <c r="AC102" s="210"/>
      <c r="AD102" s="210"/>
      <c r="AE102" s="210"/>
      <c r="AF102" s="211"/>
      <c r="AG102" s="211"/>
      <c r="AH102" s="211"/>
      <c r="AI102" s="211"/>
      <c r="AJ102" s="211"/>
    </row>
    <row r="103">
      <c r="A103" s="241" t="s">
        <v>364</v>
      </c>
      <c r="B103" s="242" t="s">
        <v>511</v>
      </c>
      <c r="C103" s="257" t="s">
        <v>504</v>
      </c>
      <c r="D103" s="244" t="s">
        <v>406</v>
      </c>
      <c r="E103" s="245"/>
      <c r="F103" s="246"/>
      <c r="G103" s="247">
        <f t="shared" si="196"/>
        <v>0</v>
      </c>
      <c r="H103" s="245"/>
      <c r="I103" s="246"/>
      <c r="J103" s="247">
        <f t="shared" si="197"/>
        <v>0</v>
      </c>
      <c r="K103" s="245"/>
      <c r="L103" s="246"/>
      <c r="M103" s="247">
        <f t="shared" si="198"/>
        <v>0</v>
      </c>
      <c r="N103" s="248"/>
      <c r="O103" s="249"/>
      <c r="P103" s="247">
        <f t="shared" si="199"/>
        <v>0</v>
      </c>
      <c r="Q103" s="245"/>
      <c r="R103" s="246"/>
      <c r="S103" s="247">
        <f t="shared" si="200"/>
        <v>0</v>
      </c>
      <c r="T103" s="356"/>
      <c r="U103" s="356"/>
      <c r="V103" s="356"/>
      <c r="W103" s="252">
        <f t="shared" si="183"/>
        <v>0</v>
      </c>
      <c r="X103" s="253">
        <f t="shared" si="184"/>
        <v>0</v>
      </c>
      <c r="Y103" s="321"/>
      <c r="Z103" s="253"/>
      <c r="AA103" s="357"/>
      <c r="AB103" s="210"/>
      <c r="AC103" s="210"/>
      <c r="AD103" s="210"/>
      <c r="AE103" s="210"/>
      <c r="AF103" s="211"/>
      <c r="AG103" s="211"/>
      <c r="AH103" s="211"/>
      <c r="AI103" s="211"/>
      <c r="AJ103" s="211"/>
    </row>
    <row r="104">
      <c r="A104" s="258" t="s">
        <v>364</v>
      </c>
      <c r="B104" s="259" t="s">
        <v>512</v>
      </c>
      <c r="C104" s="99" t="s">
        <v>504</v>
      </c>
      <c r="D104" s="260" t="s">
        <v>406</v>
      </c>
      <c r="E104" s="261"/>
      <c r="F104" s="262"/>
      <c r="G104" s="263">
        <f t="shared" si="196"/>
        <v>0</v>
      </c>
      <c r="H104" s="261"/>
      <c r="I104" s="262"/>
      <c r="J104" s="263">
        <f t="shared" si="197"/>
        <v>0</v>
      </c>
      <c r="K104" s="261"/>
      <c r="L104" s="262"/>
      <c r="M104" s="263">
        <f t="shared" si="198"/>
        <v>0</v>
      </c>
      <c r="N104" s="264"/>
      <c r="O104" s="265"/>
      <c r="P104" s="263">
        <f t="shared" si="199"/>
        <v>0</v>
      </c>
      <c r="Q104" s="261"/>
      <c r="R104" s="262"/>
      <c r="S104" s="263">
        <f t="shared" si="200"/>
        <v>0</v>
      </c>
      <c r="T104" s="358"/>
      <c r="U104" s="358"/>
      <c r="V104" s="358"/>
      <c r="W104" s="268">
        <f t="shared" si="183"/>
        <v>0</v>
      </c>
      <c r="X104" s="253">
        <f t="shared" si="184"/>
        <v>0</v>
      </c>
      <c r="Y104" s="383"/>
      <c r="Z104" s="384"/>
      <c r="AA104" s="359"/>
      <c r="AB104" s="210"/>
      <c r="AC104" s="210"/>
      <c r="AD104" s="210"/>
      <c r="AE104" s="210"/>
      <c r="AF104" s="211"/>
      <c r="AG104" s="211"/>
      <c r="AH104" s="211"/>
      <c r="AI104" s="211"/>
      <c r="AJ104" s="211"/>
    </row>
    <row r="105">
      <c r="A105" s="224" t="s">
        <v>358</v>
      </c>
      <c r="B105" s="225" t="s">
        <v>513</v>
      </c>
      <c r="C105" s="272" t="s">
        <v>514</v>
      </c>
      <c r="D105" s="273"/>
      <c r="E105" s="274">
        <f>SUM(E106:E108)</f>
        <v>0</v>
      </c>
      <c r="F105" s="275"/>
      <c r="G105" s="276">
        <f t="shared" ref="G105:H105" si="201">SUM(G106:G108)</f>
        <v>0</v>
      </c>
      <c r="H105" s="274">
        <f t="shared" si="201"/>
        <v>0</v>
      </c>
      <c r="I105" s="275"/>
      <c r="J105" s="276">
        <f t="shared" ref="J105:K105" si="202">SUM(J106:J108)</f>
        <v>0</v>
      </c>
      <c r="K105" s="274">
        <f t="shared" si="202"/>
        <v>0</v>
      </c>
      <c r="L105" s="275"/>
      <c r="M105" s="276">
        <f t="shared" ref="M105:N105" si="203">SUM(M106:M108)</f>
        <v>0</v>
      </c>
      <c r="N105" s="274">
        <f t="shared" si="203"/>
        <v>0</v>
      </c>
      <c r="O105" s="275"/>
      <c r="P105" s="276">
        <f t="shared" ref="P105:Q105" si="204">SUM(P106:P108)</f>
        <v>0</v>
      </c>
      <c r="Q105" s="274">
        <f t="shared" si="204"/>
        <v>0</v>
      </c>
      <c r="R105" s="275"/>
      <c r="S105" s="276">
        <f>SUM(S106:S108)</f>
        <v>0</v>
      </c>
      <c r="T105" s="236"/>
      <c r="U105" s="236"/>
      <c r="V105" s="236"/>
      <c r="W105" s="281">
        <f t="shared" si="183"/>
        <v>0</v>
      </c>
      <c r="X105" s="236"/>
      <c r="Y105" s="274"/>
      <c r="Z105" s="236"/>
      <c r="AA105" s="361"/>
      <c r="AB105" s="210"/>
      <c r="AC105" s="210"/>
      <c r="AD105" s="210"/>
      <c r="AE105" s="210"/>
      <c r="AF105" s="211"/>
      <c r="AG105" s="211"/>
      <c r="AH105" s="211"/>
      <c r="AI105" s="211"/>
      <c r="AJ105" s="211"/>
    </row>
    <row r="106">
      <c r="A106" s="241" t="s">
        <v>364</v>
      </c>
      <c r="B106" s="242" t="s">
        <v>515</v>
      </c>
      <c r="C106" s="257" t="s">
        <v>504</v>
      </c>
      <c r="D106" s="244" t="s">
        <v>406</v>
      </c>
      <c r="E106" s="245"/>
      <c r="F106" s="246"/>
      <c r="G106" s="247">
        <f t="shared" ref="G106:G108" si="205">E106*F106</f>
        <v>0</v>
      </c>
      <c r="H106" s="245"/>
      <c r="I106" s="246"/>
      <c r="J106" s="247">
        <f t="shared" ref="J106:J108" si="206">H106*I106</f>
        <v>0</v>
      </c>
      <c r="K106" s="245"/>
      <c r="L106" s="246"/>
      <c r="M106" s="247">
        <f t="shared" ref="M106:M108" si="207">K106*L106</f>
        <v>0</v>
      </c>
      <c r="N106" s="245"/>
      <c r="O106" s="246"/>
      <c r="P106" s="247">
        <f t="shared" ref="P106:P108" si="208">N106*O106</f>
        <v>0</v>
      </c>
      <c r="Q106" s="245"/>
      <c r="R106" s="246"/>
      <c r="S106" s="247">
        <f t="shared" ref="S106:S108" si="209">Q106*R106</f>
        <v>0</v>
      </c>
      <c r="T106" s="356"/>
      <c r="U106" s="356"/>
      <c r="V106" s="356"/>
      <c r="W106" s="252">
        <f t="shared" si="183"/>
        <v>0</v>
      </c>
      <c r="X106" s="253">
        <f t="shared" ref="X106:X109" si="210">J106+P106+V106</f>
        <v>0</v>
      </c>
      <c r="Y106" s="321"/>
      <c r="Z106" s="253"/>
      <c r="AA106" s="357"/>
      <c r="AB106" s="210"/>
      <c r="AC106" s="210"/>
      <c r="AD106" s="210"/>
      <c r="AE106" s="210"/>
      <c r="AF106" s="211"/>
      <c r="AG106" s="211"/>
      <c r="AH106" s="211"/>
      <c r="AI106" s="211"/>
      <c r="AJ106" s="211"/>
    </row>
    <row r="107">
      <c r="A107" s="241" t="s">
        <v>364</v>
      </c>
      <c r="B107" s="242" t="s">
        <v>516</v>
      </c>
      <c r="C107" s="257" t="s">
        <v>504</v>
      </c>
      <c r="D107" s="244" t="s">
        <v>406</v>
      </c>
      <c r="E107" s="245"/>
      <c r="F107" s="246"/>
      <c r="G107" s="247">
        <f t="shared" si="205"/>
        <v>0</v>
      </c>
      <c r="H107" s="245"/>
      <c r="I107" s="246"/>
      <c r="J107" s="247">
        <f t="shared" si="206"/>
        <v>0</v>
      </c>
      <c r="K107" s="245"/>
      <c r="L107" s="246"/>
      <c r="M107" s="247">
        <f t="shared" si="207"/>
        <v>0</v>
      </c>
      <c r="N107" s="245"/>
      <c r="O107" s="246"/>
      <c r="P107" s="247">
        <f t="shared" si="208"/>
        <v>0</v>
      </c>
      <c r="Q107" s="245"/>
      <c r="R107" s="246"/>
      <c r="S107" s="247">
        <f t="shared" si="209"/>
        <v>0</v>
      </c>
      <c r="T107" s="356"/>
      <c r="U107" s="356"/>
      <c r="V107" s="356"/>
      <c r="W107" s="252">
        <f t="shared" si="183"/>
        <v>0</v>
      </c>
      <c r="X107" s="253">
        <f t="shared" si="210"/>
        <v>0</v>
      </c>
      <c r="Y107" s="321"/>
      <c r="Z107" s="253"/>
      <c r="AA107" s="357"/>
      <c r="AB107" s="210"/>
      <c r="AC107" s="210"/>
      <c r="AD107" s="210"/>
      <c r="AE107" s="210"/>
      <c r="AF107" s="211"/>
      <c r="AG107" s="211"/>
      <c r="AH107" s="211"/>
      <c r="AI107" s="211"/>
      <c r="AJ107" s="211"/>
    </row>
    <row r="108">
      <c r="A108" s="258" t="s">
        <v>364</v>
      </c>
      <c r="B108" s="259" t="s">
        <v>517</v>
      </c>
      <c r="C108" s="99" t="s">
        <v>504</v>
      </c>
      <c r="D108" s="260" t="s">
        <v>406</v>
      </c>
      <c r="E108" s="285"/>
      <c r="F108" s="286"/>
      <c r="G108" s="287">
        <f t="shared" si="205"/>
        <v>0</v>
      </c>
      <c r="H108" s="261"/>
      <c r="I108" s="262"/>
      <c r="J108" s="263">
        <f t="shared" si="206"/>
        <v>0</v>
      </c>
      <c r="K108" s="261"/>
      <c r="L108" s="262"/>
      <c r="M108" s="263">
        <f t="shared" si="207"/>
        <v>0</v>
      </c>
      <c r="N108" s="261"/>
      <c r="O108" s="262"/>
      <c r="P108" s="263">
        <f t="shared" si="208"/>
        <v>0</v>
      </c>
      <c r="Q108" s="285"/>
      <c r="R108" s="286"/>
      <c r="S108" s="287">
        <f t="shared" si="209"/>
        <v>0</v>
      </c>
      <c r="T108" s="358"/>
      <c r="U108" s="358"/>
      <c r="V108" s="358"/>
      <c r="W108" s="268">
        <f t="shared" si="183"/>
        <v>0</v>
      </c>
      <c r="X108" s="253">
        <f t="shared" si="210"/>
        <v>0</v>
      </c>
      <c r="Y108" s="383"/>
      <c r="Z108" s="384"/>
      <c r="AA108" s="359"/>
      <c r="AB108" s="210"/>
      <c r="AC108" s="210"/>
      <c r="AD108" s="210"/>
      <c r="AE108" s="210"/>
      <c r="AF108" s="211"/>
      <c r="AG108" s="211"/>
      <c r="AH108" s="211"/>
      <c r="AI108" s="211"/>
      <c r="AJ108" s="211"/>
    </row>
    <row r="109">
      <c r="A109" s="326" t="s">
        <v>518</v>
      </c>
      <c r="B109" s="327"/>
      <c r="C109" s="327"/>
      <c r="D109" s="438"/>
      <c r="E109" s="416">
        <f>E105+E101+E97</f>
        <v>1</v>
      </c>
      <c r="F109" s="336"/>
      <c r="G109" s="332">
        <f t="shared" ref="G109:H109" si="211">G105+G101+G97</f>
        <v>400</v>
      </c>
      <c r="H109" s="416">
        <f t="shared" si="211"/>
        <v>0</v>
      </c>
      <c r="I109" s="334"/>
      <c r="J109" s="332">
        <f t="shared" ref="J109:K109" si="212">J105+J101+J97</f>
        <v>0</v>
      </c>
      <c r="K109" s="417">
        <f t="shared" si="212"/>
        <v>0</v>
      </c>
      <c r="L109" s="336"/>
      <c r="M109" s="332">
        <f t="shared" ref="M109:N109" si="213">M105+M101+M97</f>
        <v>0</v>
      </c>
      <c r="N109" s="417">
        <f t="shared" si="213"/>
        <v>0</v>
      </c>
      <c r="O109" s="334"/>
      <c r="P109" s="332">
        <f t="shared" ref="P109:Q109" si="214">P105+P101+P97</f>
        <v>0</v>
      </c>
      <c r="Q109" s="365">
        <f t="shared" si="214"/>
        <v>0</v>
      </c>
      <c r="R109" s="336"/>
      <c r="S109" s="332">
        <f>S105+S101+S97</f>
        <v>0</v>
      </c>
      <c r="T109" s="366"/>
      <c r="U109" s="366"/>
      <c r="V109" s="366"/>
      <c r="W109" s="367">
        <f>W105+W101+W97</f>
        <v>400</v>
      </c>
      <c r="X109" s="368">
        <f t="shared" si="210"/>
        <v>0</v>
      </c>
      <c r="Y109" s="418">
        <f>W109-X109</f>
        <v>400</v>
      </c>
      <c r="Z109" s="439">
        <f>Y109*100/W109</f>
        <v>100</v>
      </c>
      <c r="AA109" s="344"/>
      <c r="AB109" s="210"/>
      <c r="AC109" s="210"/>
      <c r="AD109" s="210"/>
      <c r="AE109" s="210"/>
      <c r="AF109" s="211"/>
      <c r="AG109" s="211"/>
      <c r="AH109" s="211"/>
      <c r="AI109" s="211"/>
      <c r="AJ109" s="211"/>
    </row>
    <row r="110">
      <c r="A110" s="345" t="s">
        <v>358</v>
      </c>
      <c r="B110" s="440">
        <v>7.0</v>
      </c>
      <c r="C110" s="347" t="s">
        <v>519</v>
      </c>
      <c r="D110" s="348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8"/>
      <c r="W110" s="441"/>
      <c r="X110" s="442"/>
      <c r="Y110" s="443"/>
      <c r="Z110" s="444"/>
      <c r="AA110" s="351"/>
      <c r="AB110" s="210"/>
      <c r="AC110" s="210"/>
      <c r="AD110" s="210"/>
      <c r="AE110" s="210"/>
      <c r="AF110" s="211"/>
      <c r="AG110" s="211"/>
      <c r="AH110" s="211"/>
      <c r="AI110" s="211"/>
      <c r="AJ110" s="211"/>
    </row>
    <row r="111">
      <c r="A111" s="241" t="s">
        <v>364</v>
      </c>
      <c r="B111" s="242" t="s">
        <v>520</v>
      </c>
      <c r="C111" s="257" t="s">
        <v>521</v>
      </c>
      <c r="D111" s="244" t="s">
        <v>406</v>
      </c>
      <c r="E111" s="245"/>
      <c r="F111" s="246"/>
      <c r="G111" s="247">
        <f t="shared" ref="G111:G124" si="215">E111*F111</f>
        <v>0</v>
      </c>
      <c r="H111" s="248"/>
      <c r="I111" s="249"/>
      <c r="J111" s="247">
        <f t="shared" ref="J111:J124" si="216">H111*I111</f>
        <v>0</v>
      </c>
      <c r="K111" s="245"/>
      <c r="L111" s="246"/>
      <c r="M111" s="247">
        <f t="shared" ref="M111:M124" si="217">K111*L111</f>
        <v>0</v>
      </c>
      <c r="N111" s="248"/>
      <c r="O111" s="249"/>
      <c r="P111" s="247">
        <f t="shared" ref="P111:P124" si="218">N111*O111</f>
        <v>0</v>
      </c>
      <c r="Q111" s="245"/>
      <c r="R111" s="246"/>
      <c r="S111" s="247">
        <f t="shared" ref="S111:S120" si="219">Q111*R111</f>
        <v>0</v>
      </c>
      <c r="T111" s="356"/>
      <c r="U111" s="356"/>
      <c r="V111" s="356"/>
      <c r="W111" s="252">
        <f t="shared" ref="W111:W124" si="220">G111+M111+S111</f>
        <v>0</v>
      </c>
      <c r="X111" s="253">
        <f t="shared" ref="X111:X125" si="221">J111+P111+V111</f>
        <v>0</v>
      </c>
      <c r="Y111" s="445"/>
      <c r="Z111" s="446"/>
      <c r="AA111" s="447"/>
      <c r="AB111" s="240"/>
      <c r="AC111" s="240"/>
      <c r="AD111" s="240"/>
      <c r="AE111" s="240"/>
      <c r="AF111" s="210"/>
      <c r="AG111" s="211"/>
      <c r="AH111" s="211"/>
      <c r="AI111" s="211"/>
      <c r="AJ111" s="211"/>
    </row>
    <row r="112">
      <c r="A112" s="241" t="s">
        <v>364</v>
      </c>
      <c r="B112" s="242" t="s">
        <v>522</v>
      </c>
      <c r="C112" s="257" t="s">
        <v>523</v>
      </c>
      <c r="D112" s="244" t="s">
        <v>406</v>
      </c>
      <c r="E112" s="245"/>
      <c r="F112" s="246"/>
      <c r="G112" s="247">
        <f t="shared" si="215"/>
        <v>0</v>
      </c>
      <c r="H112" s="248"/>
      <c r="I112" s="249"/>
      <c r="J112" s="247">
        <f t="shared" si="216"/>
        <v>0</v>
      </c>
      <c r="K112" s="245"/>
      <c r="L112" s="246"/>
      <c r="M112" s="247">
        <f t="shared" si="217"/>
        <v>0</v>
      </c>
      <c r="N112" s="248"/>
      <c r="O112" s="249"/>
      <c r="P112" s="247">
        <f t="shared" si="218"/>
        <v>0</v>
      </c>
      <c r="Q112" s="245"/>
      <c r="R112" s="246"/>
      <c r="S112" s="247">
        <f t="shared" si="219"/>
        <v>0</v>
      </c>
      <c r="T112" s="356"/>
      <c r="U112" s="356"/>
      <c r="V112" s="356"/>
      <c r="W112" s="252">
        <f t="shared" si="220"/>
        <v>0</v>
      </c>
      <c r="X112" s="253">
        <f t="shared" si="221"/>
        <v>0</v>
      </c>
      <c r="Y112" s="321"/>
      <c r="Z112" s="253"/>
      <c r="AA112" s="357"/>
      <c r="AB112" s="210"/>
      <c r="AC112" s="448"/>
      <c r="AD112" s="448"/>
      <c r="AE112" s="448"/>
      <c r="AF112" s="210"/>
      <c r="AG112" s="211"/>
      <c r="AH112" s="211"/>
      <c r="AI112" s="211"/>
      <c r="AJ112" s="211"/>
    </row>
    <row r="113">
      <c r="A113" s="241" t="s">
        <v>364</v>
      </c>
      <c r="B113" s="242" t="s">
        <v>524</v>
      </c>
      <c r="C113" s="257" t="s">
        <v>525</v>
      </c>
      <c r="D113" s="244" t="s">
        <v>406</v>
      </c>
      <c r="E113" s="245"/>
      <c r="F113" s="246"/>
      <c r="G113" s="247">
        <f t="shared" si="215"/>
        <v>0</v>
      </c>
      <c r="H113" s="248"/>
      <c r="I113" s="249"/>
      <c r="J113" s="247">
        <f t="shared" si="216"/>
        <v>0</v>
      </c>
      <c r="K113" s="245"/>
      <c r="L113" s="246"/>
      <c r="M113" s="247">
        <f t="shared" si="217"/>
        <v>0</v>
      </c>
      <c r="N113" s="248"/>
      <c r="O113" s="249"/>
      <c r="P113" s="247">
        <f t="shared" si="218"/>
        <v>0</v>
      </c>
      <c r="Q113" s="245"/>
      <c r="R113" s="246"/>
      <c r="S113" s="247">
        <f t="shared" si="219"/>
        <v>0</v>
      </c>
      <c r="T113" s="356"/>
      <c r="U113" s="356"/>
      <c r="V113" s="356"/>
      <c r="W113" s="252">
        <f t="shared" si="220"/>
        <v>0</v>
      </c>
      <c r="X113" s="253">
        <f t="shared" si="221"/>
        <v>0</v>
      </c>
      <c r="Y113" s="321"/>
      <c r="Z113" s="253"/>
      <c r="AA113" s="357"/>
      <c r="AB113" s="210"/>
      <c r="AC113" s="448"/>
      <c r="AD113" s="448"/>
      <c r="AE113" s="448"/>
      <c r="AF113" s="210"/>
      <c r="AG113" s="211"/>
      <c r="AH113" s="211"/>
      <c r="AI113" s="211"/>
      <c r="AJ113" s="211"/>
    </row>
    <row r="114">
      <c r="A114" s="241" t="s">
        <v>364</v>
      </c>
      <c r="B114" s="242" t="s">
        <v>526</v>
      </c>
      <c r="C114" s="257" t="s">
        <v>527</v>
      </c>
      <c r="D114" s="244" t="s">
        <v>406</v>
      </c>
      <c r="E114" s="245"/>
      <c r="F114" s="246"/>
      <c r="G114" s="247">
        <f t="shared" si="215"/>
        <v>0</v>
      </c>
      <c r="H114" s="248"/>
      <c r="I114" s="249"/>
      <c r="J114" s="247">
        <f t="shared" si="216"/>
        <v>0</v>
      </c>
      <c r="K114" s="245"/>
      <c r="L114" s="246"/>
      <c r="M114" s="247">
        <f t="shared" si="217"/>
        <v>0</v>
      </c>
      <c r="N114" s="248"/>
      <c r="O114" s="249"/>
      <c r="P114" s="247">
        <f t="shared" si="218"/>
        <v>0</v>
      </c>
      <c r="Q114" s="245"/>
      <c r="R114" s="246"/>
      <c r="S114" s="247">
        <f t="shared" si="219"/>
        <v>0</v>
      </c>
      <c r="T114" s="356"/>
      <c r="U114" s="356"/>
      <c r="V114" s="356"/>
      <c r="W114" s="252">
        <f t="shared" si="220"/>
        <v>0</v>
      </c>
      <c r="X114" s="253">
        <f t="shared" si="221"/>
        <v>0</v>
      </c>
      <c r="Y114" s="321"/>
      <c r="Z114" s="253"/>
      <c r="AA114" s="357"/>
      <c r="AB114" s="210"/>
      <c r="AC114" s="448"/>
      <c r="AD114" s="448"/>
      <c r="AE114" s="448"/>
      <c r="AF114" s="210"/>
      <c r="AG114" s="211"/>
      <c r="AH114" s="211"/>
      <c r="AI114" s="211"/>
      <c r="AJ114" s="211"/>
    </row>
    <row r="115">
      <c r="A115" s="241" t="s">
        <v>364</v>
      </c>
      <c r="B115" s="242" t="s">
        <v>528</v>
      </c>
      <c r="C115" s="257" t="s">
        <v>529</v>
      </c>
      <c r="D115" s="244" t="s">
        <v>406</v>
      </c>
      <c r="E115" s="245"/>
      <c r="F115" s="246"/>
      <c r="G115" s="247">
        <f t="shared" si="215"/>
        <v>0</v>
      </c>
      <c r="H115" s="248"/>
      <c r="I115" s="249"/>
      <c r="J115" s="247">
        <f t="shared" si="216"/>
        <v>0</v>
      </c>
      <c r="K115" s="245"/>
      <c r="L115" s="246"/>
      <c r="M115" s="247">
        <f t="shared" si="217"/>
        <v>0</v>
      </c>
      <c r="N115" s="248"/>
      <c r="O115" s="249"/>
      <c r="P115" s="247">
        <f t="shared" si="218"/>
        <v>0</v>
      </c>
      <c r="Q115" s="245"/>
      <c r="R115" s="246"/>
      <c r="S115" s="247">
        <f t="shared" si="219"/>
        <v>0</v>
      </c>
      <c r="T115" s="356"/>
      <c r="U115" s="356"/>
      <c r="V115" s="356"/>
      <c r="W115" s="252">
        <f t="shared" si="220"/>
        <v>0</v>
      </c>
      <c r="X115" s="253">
        <f t="shared" si="221"/>
        <v>0</v>
      </c>
      <c r="Y115" s="321"/>
      <c r="Z115" s="253"/>
      <c r="AA115" s="357"/>
      <c r="AB115" s="210"/>
      <c r="AC115" s="448"/>
      <c r="AD115" s="448"/>
      <c r="AE115" s="448"/>
      <c r="AF115" s="210"/>
      <c r="AG115" s="211"/>
      <c r="AH115" s="211"/>
      <c r="AI115" s="211"/>
      <c r="AJ115" s="211"/>
    </row>
    <row r="116">
      <c r="A116" s="241" t="s">
        <v>364</v>
      </c>
      <c r="B116" s="242" t="s">
        <v>530</v>
      </c>
      <c r="C116" s="257" t="s">
        <v>531</v>
      </c>
      <c r="D116" s="244" t="s">
        <v>406</v>
      </c>
      <c r="E116" s="245"/>
      <c r="F116" s="246"/>
      <c r="G116" s="247">
        <f t="shared" si="215"/>
        <v>0</v>
      </c>
      <c r="H116" s="248"/>
      <c r="I116" s="249"/>
      <c r="J116" s="247">
        <f t="shared" si="216"/>
        <v>0</v>
      </c>
      <c r="K116" s="245"/>
      <c r="L116" s="246"/>
      <c r="M116" s="247">
        <f t="shared" si="217"/>
        <v>0</v>
      </c>
      <c r="N116" s="248"/>
      <c r="O116" s="249"/>
      <c r="P116" s="247">
        <f t="shared" si="218"/>
        <v>0</v>
      </c>
      <c r="Q116" s="245"/>
      <c r="R116" s="246"/>
      <c r="S116" s="247">
        <f t="shared" si="219"/>
        <v>0</v>
      </c>
      <c r="T116" s="356"/>
      <c r="U116" s="356"/>
      <c r="V116" s="356"/>
      <c r="W116" s="252">
        <f t="shared" si="220"/>
        <v>0</v>
      </c>
      <c r="X116" s="253">
        <f t="shared" si="221"/>
        <v>0</v>
      </c>
      <c r="Y116" s="321"/>
      <c r="Z116" s="253"/>
      <c r="AA116" s="357"/>
      <c r="AB116" s="210"/>
      <c r="AC116" s="448"/>
      <c r="AD116" s="448"/>
      <c r="AE116" s="448"/>
      <c r="AF116" s="210"/>
      <c r="AG116" s="211"/>
      <c r="AH116" s="211"/>
      <c r="AI116" s="211"/>
      <c r="AJ116" s="211"/>
    </row>
    <row r="117">
      <c r="A117" s="241" t="s">
        <v>364</v>
      </c>
      <c r="B117" s="242" t="s">
        <v>532</v>
      </c>
      <c r="C117" s="257" t="s">
        <v>533</v>
      </c>
      <c r="D117" s="244" t="s">
        <v>406</v>
      </c>
      <c r="E117" s="245"/>
      <c r="F117" s="246"/>
      <c r="G117" s="247">
        <f t="shared" si="215"/>
        <v>0</v>
      </c>
      <c r="H117" s="248"/>
      <c r="I117" s="249"/>
      <c r="J117" s="247">
        <f t="shared" si="216"/>
        <v>0</v>
      </c>
      <c r="K117" s="245"/>
      <c r="L117" s="246"/>
      <c r="M117" s="247">
        <f t="shared" si="217"/>
        <v>0</v>
      </c>
      <c r="N117" s="248"/>
      <c r="O117" s="249"/>
      <c r="P117" s="247">
        <f t="shared" si="218"/>
        <v>0</v>
      </c>
      <c r="Q117" s="245"/>
      <c r="R117" s="246"/>
      <c r="S117" s="247">
        <f t="shared" si="219"/>
        <v>0</v>
      </c>
      <c r="T117" s="356"/>
      <c r="U117" s="356"/>
      <c r="V117" s="356"/>
      <c r="W117" s="252">
        <f t="shared" si="220"/>
        <v>0</v>
      </c>
      <c r="X117" s="253">
        <f t="shared" si="221"/>
        <v>0</v>
      </c>
      <c r="Y117" s="321"/>
      <c r="Z117" s="253"/>
      <c r="AA117" s="357"/>
      <c r="AB117" s="210"/>
      <c r="AC117" s="448"/>
      <c r="AD117" s="448"/>
      <c r="AE117" s="448"/>
      <c r="AF117" s="210"/>
      <c r="AG117" s="211"/>
      <c r="AH117" s="211"/>
      <c r="AI117" s="211"/>
      <c r="AJ117" s="211"/>
    </row>
    <row r="118">
      <c r="A118" s="241" t="s">
        <v>364</v>
      </c>
      <c r="B118" s="242" t="s">
        <v>534</v>
      </c>
      <c r="C118" s="257" t="s">
        <v>535</v>
      </c>
      <c r="D118" s="244" t="s">
        <v>406</v>
      </c>
      <c r="E118" s="245"/>
      <c r="F118" s="246"/>
      <c r="G118" s="247">
        <f t="shared" si="215"/>
        <v>0</v>
      </c>
      <c r="H118" s="248"/>
      <c r="I118" s="249"/>
      <c r="J118" s="247">
        <f t="shared" si="216"/>
        <v>0</v>
      </c>
      <c r="K118" s="245"/>
      <c r="L118" s="246"/>
      <c r="M118" s="247">
        <f t="shared" si="217"/>
        <v>0</v>
      </c>
      <c r="N118" s="248"/>
      <c r="O118" s="249"/>
      <c r="P118" s="247">
        <f t="shared" si="218"/>
        <v>0</v>
      </c>
      <c r="Q118" s="245"/>
      <c r="R118" s="246"/>
      <c r="S118" s="247">
        <f t="shared" si="219"/>
        <v>0</v>
      </c>
      <c r="T118" s="356"/>
      <c r="U118" s="356"/>
      <c r="V118" s="356"/>
      <c r="W118" s="252">
        <f t="shared" si="220"/>
        <v>0</v>
      </c>
      <c r="X118" s="253">
        <f t="shared" si="221"/>
        <v>0</v>
      </c>
      <c r="Y118" s="321"/>
      <c r="Z118" s="253"/>
      <c r="AA118" s="357"/>
      <c r="AB118" s="210"/>
      <c r="AC118" s="448"/>
      <c r="AD118" s="448"/>
      <c r="AE118" s="448"/>
      <c r="AF118" s="210"/>
      <c r="AG118" s="211"/>
      <c r="AH118" s="211"/>
      <c r="AI118" s="211"/>
      <c r="AJ118" s="211"/>
    </row>
    <row r="119">
      <c r="A119" s="258" t="s">
        <v>364</v>
      </c>
      <c r="B119" s="242" t="s">
        <v>536</v>
      </c>
      <c r="C119" s="99" t="s">
        <v>537</v>
      </c>
      <c r="D119" s="244" t="s">
        <v>406</v>
      </c>
      <c r="E119" s="261"/>
      <c r="F119" s="262"/>
      <c r="G119" s="247">
        <f t="shared" si="215"/>
        <v>0</v>
      </c>
      <c r="H119" s="248"/>
      <c r="I119" s="249"/>
      <c r="J119" s="247">
        <f t="shared" si="216"/>
        <v>0</v>
      </c>
      <c r="K119" s="245"/>
      <c r="L119" s="246"/>
      <c r="M119" s="247">
        <f t="shared" si="217"/>
        <v>0</v>
      </c>
      <c r="N119" s="248"/>
      <c r="O119" s="249"/>
      <c r="P119" s="247">
        <f t="shared" si="218"/>
        <v>0</v>
      </c>
      <c r="Q119" s="245"/>
      <c r="R119" s="246"/>
      <c r="S119" s="247">
        <f t="shared" si="219"/>
        <v>0</v>
      </c>
      <c r="T119" s="356"/>
      <c r="U119" s="356"/>
      <c r="V119" s="356"/>
      <c r="W119" s="252">
        <f t="shared" si="220"/>
        <v>0</v>
      </c>
      <c r="X119" s="253">
        <f t="shared" si="221"/>
        <v>0</v>
      </c>
      <c r="Y119" s="321"/>
      <c r="Z119" s="253"/>
      <c r="AA119" s="357"/>
      <c r="AB119" s="210"/>
      <c r="AC119" s="448"/>
      <c r="AD119" s="448"/>
      <c r="AE119" s="448"/>
      <c r="AF119" s="210"/>
      <c r="AG119" s="211"/>
      <c r="AH119" s="211"/>
      <c r="AI119" s="211"/>
      <c r="AJ119" s="211"/>
    </row>
    <row r="120">
      <c r="A120" s="258" t="s">
        <v>364</v>
      </c>
      <c r="B120" s="242" t="s">
        <v>538</v>
      </c>
      <c r="C120" s="99" t="s">
        <v>539</v>
      </c>
      <c r="D120" s="260" t="s">
        <v>406</v>
      </c>
      <c r="E120" s="297">
        <v>1.0</v>
      </c>
      <c r="F120" s="249">
        <v>5000.0</v>
      </c>
      <c r="G120" s="247">
        <f t="shared" si="215"/>
        <v>5000</v>
      </c>
      <c r="H120" s="303">
        <v>0.0</v>
      </c>
      <c r="I120" s="304">
        <v>0.0</v>
      </c>
      <c r="J120" s="247">
        <f t="shared" si="216"/>
        <v>0</v>
      </c>
      <c r="K120" s="405">
        <v>0.0</v>
      </c>
      <c r="L120" s="246"/>
      <c r="M120" s="247">
        <f t="shared" si="217"/>
        <v>0</v>
      </c>
      <c r="N120" s="303">
        <v>0.0</v>
      </c>
      <c r="O120" s="249"/>
      <c r="P120" s="247">
        <f t="shared" si="218"/>
        <v>0</v>
      </c>
      <c r="Q120" s="245"/>
      <c r="R120" s="246"/>
      <c r="S120" s="247">
        <f t="shared" si="219"/>
        <v>0</v>
      </c>
      <c r="T120" s="356"/>
      <c r="U120" s="356"/>
      <c r="V120" s="356"/>
      <c r="W120" s="252">
        <f t="shared" si="220"/>
        <v>5000</v>
      </c>
      <c r="X120" s="253">
        <f t="shared" si="221"/>
        <v>0</v>
      </c>
      <c r="Y120" s="301">
        <f t="shared" ref="Y120:Y123" si="223">W120-X120</f>
        <v>5000</v>
      </c>
      <c r="Z120" s="302">
        <f t="shared" ref="Z120:Z123" si="224">Y120*100/W120</f>
        <v>100</v>
      </c>
      <c r="AA120" s="357"/>
      <c r="AB120" s="210"/>
      <c r="AC120" s="210"/>
      <c r="AD120" s="210"/>
      <c r="AE120" s="210"/>
      <c r="AF120" s="210"/>
      <c r="AG120" s="211"/>
      <c r="AH120" s="211"/>
      <c r="AI120" s="211"/>
      <c r="AJ120" s="211"/>
    </row>
    <row r="121">
      <c r="A121" s="258" t="s">
        <v>364</v>
      </c>
      <c r="B121" s="242" t="s">
        <v>540</v>
      </c>
      <c r="C121" s="99" t="s">
        <v>163</v>
      </c>
      <c r="D121" s="260" t="s">
        <v>406</v>
      </c>
      <c r="E121" s="325">
        <v>20.0</v>
      </c>
      <c r="F121" s="265">
        <v>280.0</v>
      </c>
      <c r="G121" s="247">
        <f t="shared" si="215"/>
        <v>5600</v>
      </c>
      <c r="H121" s="248">
        <f t="shared" ref="H121:I121" si="222">E121</f>
        <v>20</v>
      </c>
      <c r="I121" s="249">
        <f t="shared" si="222"/>
        <v>280</v>
      </c>
      <c r="J121" s="247">
        <f t="shared" si="216"/>
        <v>5600</v>
      </c>
      <c r="K121" s="405">
        <v>0.0</v>
      </c>
      <c r="L121" s="262"/>
      <c r="M121" s="247">
        <f t="shared" si="217"/>
        <v>0</v>
      </c>
      <c r="N121" s="303">
        <v>0.0</v>
      </c>
      <c r="O121" s="249"/>
      <c r="P121" s="247">
        <f t="shared" si="218"/>
        <v>0</v>
      </c>
      <c r="Q121" s="261"/>
      <c r="R121" s="262"/>
      <c r="S121" s="266"/>
      <c r="T121" s="267"/>
      <c r="U121" s="267"/>
      <c r="V121" s="267"/>
      <c r="W121" s="252">
        <f t="shared" si="220"/>
        <v>5600</v>
      </c>
      <c r="X121" s="253">
        <f t="shared" si="221"/>
        <v>5600</v>
      </c>
      <c r="Y121" s="301">
        <f t="shared" si="223"/>
        <v>0</v>
      </c>
      <c r="Z121" s="302">
        <f t="shared" si="224"/>
        <v>0</v>
      </c>
      <c r="AA121" s="357"/>
      <c r="AB121" s="210"/>
      <c r="AC121" s="210"/>
      <c r="AD121" s="210"/>
      <c r="AE121" s="210"/>
      <c r="AF121" s="211"/>
      <c r="AG121" s="211"/>
      <c r="AH121" s="211"/>
      <c r="AI121" s="211"/>
      <c r="AJ121" s="211"/>
    </row>
    <row r="122">
      <c r="A122" s="258" t="s">
        <v>364</v>
      </c>
      <c r="B122" s="242" t="s">
        <v>541</v>
      </c>
      <c r="C122" s="99" t="s">
        <v>169</v>
      </c>
      <c r="D122" s="260" t="s">
        <v>406</v>
      </c>
      <c r="E122" s="325">
        <v>1.0</v>
      </c>
      <c r="F122" s="265">
        <v>5000.0</v>
      </c>
      <c r="G122" s="247">
        <f t="shared" si="215"/>
        <v>5000</v>
      </c>
      <c r="H122" s="248">
        <f t="shared" ref="H122:I122" si="225">E122</f>
        <v>1</v>
      </c>
      <c r="I122" s="249">
        <f t="shared" si="225"/>
        <v>5000</v>
      </c>
      <c r="J122" s="247">
        <f t="shared" si="216"/>
        <v>5000</v>
      </c>
      <c r="K122" s="405">
        <v>0.0</v>
      </c>
      <c r="L122" s="262"/>
      <c r="M122" s="247">
        <f t="shared" si="217"/>
        <v>0</v>
      </c>
      <c r="N122" s="303">
        <v>0.0</v>
      </c>
      <c r="O122" s="249"/>
      <c r="P122" s="247">
        <f t="shared" si="218"/>
        <v>0</v>
      </c>
      <c r="Q122" s="261"/>
      <c r="R122" s="262"/>
      <c r="S122" s="266"/>
      <c r="T122" s="267"/>
      <c r="U122" s="267"/>
      <c r="V122" s="267"/>
      <c r="W122" s="252">
        <f t="shared" si="220"/>
        <v>5000</v>
      </c>
      <c r="X122" s="253">
        <f t="shared" si="221"/>
        <v>5000</v>
      </c>
      <c r="Y122" s="301">
        <f t="shared" si="223"/>
        <v>0</v>
      </c>
      <c r="Z122" s="302">
        <f t="shared" si="224"/>
        <v>0</v>
      </c>
      <c r="AA122" s="357"/>
      <c r="AB122" s="210"/>
      <c r="AC122" s="210"/>
      <c r="AD122" s="210"/>
      <c r="AE122" s="210"/>
      <c r="AF122" s="211"/>
      <c r="AG122" s="211"/>
      <c r="AH122" s="211"/>
      <c r="AI122" s="211"/>
      <c r="AJ122" s="211"/>
    </row>
    <row r="123">
      <c r="A123" s="258" t="s">
        <v>364</v>
      </c>
      <c r="B123" s="242" t="s">
        <v>542</v>
      </c>
      <c r="C123" s="99" t="s">
        <v>171</v>
      </c>
      <c r="D123" s="260" t="s">
        <v>406</v>
      </c>
      <c r="E123" s="325">
        <v>100.0</v>
      </c>
      <c r="F123" s="265">
        <v>150.0</v>
      </c>
      <c r="G123" s="247">
        <f t="shared" si="215"/>
        <v>15000</v>
      </c>
      <c r="H123" s="303">
        <v>185.0</v>
      </c>
      <c r="I123" s="304">
        <v>81.081081</v>
      </c>
      <c r="J123" s="247">
        <f t="shared" si="216"/>
        <v>14999.99999</v>
      </c>
      <c r="K123" s="405">
        <v>0.0</v>
      </c>
      <c r="L123" s="262"/>
      <c r="M123" s="247">
        <f t="shared" si="217"/>
        <v>0</v>
      </c>
      <c r="N123" s="303">
        <v>0.0</v>
      </c>
      <c r="O123" s="265"/>
      <c r="P123" s="247">
        <f t="shared" si="218"/>
        <v>0</v>
      </c>
      <c r="Q123" s="261"/>
      <c r="R123" s="262"/>
      <c r="S123" s="266"/>
      <c r="T123" s="267"/>
      <c r="U123" s="267"/>
      <c r="V123" s="267"/>
      <c r="W123" s="252">
        <f t="shared" si="220"/>
        <v>15000</v>
      </c>
      <c r="X123" s="253">
        <f t="shared" si="221"/>
        <v>14999.99999</v>
      </c>
      <c r="Y123" s="301">
        <f t="shared" si="223"/>
        <v>0.00001499999962</v>
      </c>
      <c r="Z123" s="302">
        <f t="shared" si="224"/>
        <v>0.00000009999999747</v>
      </c>
      <c r="AA123" s="407"/>
      <c r="AB123" s="240"/>
      <c r="AC123" s="240"/>
      <c r="AD123" s="240"/>
      <c r="AE123" s="240"/>
      <c r="AF123" s="211"/>
      <c r="AG123" s="211"/>
      <c r="AH123" s="211"/>
      <c r="AI123" s="211"/>
      <c r="AJ123" s="211"/>
    </row>
    <row r="124">
      <c r="A124" s="258" t="s">
        <v>364</v>
      </c>
      <c r="B124" s="242" t="s">
        <v>543</v>
      </c>
      <c r="C124" s="449" t="s">
        <v>544</v>
      </c>
      <c r="D124" s="324"/>
      <c r="E124" s="261"/>
      <c r="F124" s="265">
        <v>0.22</v>
      </c>
      <c r="G124" s="263">
        <f t="shared" si="215"/>
        <v>0</v>
      </c>
      <c r="H124" s="264"/>
      <c r="I124" s="265">
        <v>0.22</v>
      </c>
      <c r="J124" s="263">
        <f t="shared" si="216"/>
        <v>0</v>
      </c>
      <c r="K124" s="261"/>
      <c r="L124" s="265">
        <v>0.22</v>
      </c>
      <c r="M124" s="263">
        <f t="shared" si="217"/>
        <v>0</v>
      </c>
      <c r="N124" s="264"/>
      <c r="O124" s="265">
        <v>0.22</v>
      </c>
      <c r="P124" s="263">
        <f t="shared" si="218"/>
        <v>0</v>
      </c>
      <c r="Q124" s="261"/>
      <c r="R124" s="265">
        <v>0.22</v>
      </c>
      <c r="S124" s="263">
        <f>Q124*R124</f>
        <v>0</v>
      </c>
      <c r="T124" s="358"/>
      <c r="U124" s="358"/>
      <c r="V124" s="358"/>
      <c r="W124" s="268">
        <f t="shared" si="220"/>
        <v>0</v>
      </c>
      <c r="X124" s="253">
        <f t="shared" si="221"/>
        <v>0</v>
      </c>
      <c r="Y124" s="383"/>
      <c r="Z124" s="384"/>
      <c r="AA124" s="359"/>
      <c r="AB124" s="210"/>
      <c r="AC124" s="210"/>
      <c r="AD124" s="210"/>
      <c r="AE124" s="210"/>
      <c r="AF124" s="211"/>
      <c r="AG124" s="211"/>
      <c r="AH124" s="211"/>
      <c r="AI124" s="211"/>
      <c r="AJ124" s="211"/>
    </row>
    <row r="125">
      <c r="A125" s="326" t="s">
        <v>545</v>
      </c>
      <c r="B125" s="327"/>
      <c r="C125" s="328"/>
      <c r="D125" s="329"/>
      <c r="E125" s="416">
        <f>SUM(E111:E120)</f>
        <v>1</v>
      </c>
      <c r="F125" s="336"/>
      <c r="G125" s="332">
        <f>SUM(G111:G124)</f>
        <v>30600</v>
      </c>
      <c r="H125" s="333"/>
      <c r="I125" s="334"/>
      <c r="J125" s="332">
        <f>SUM(J111:J124)</f>
        <v>25599.99999</v>
      </c>
      <c r="K125" s="417">
        <f>SUM(K111:K120)</f>
        <v>0</v>
      </c>
      <c r="L125" s="336"/>
      <c r="M125" s="332">
        <f>SUM(M111:M124)</f>
        <v>0</v>
      </c>
      <c r="N125" s="417">
        <f>SUM(N111:N120)</f>
        <v>0</v>
      </c>
      <c r="O125" s="334"/>
      <c r="P125" s="332">
        <f>SUM(P111:P124)</f>
        <v>0</v>
      </c>
      <c r="Q125" s="365">
        <f>SUM(Q111:Q120)</f>
        <v>0</v>
      </c>
      <c r="R125" s="336"/>
      <c r="S125" s="332">
        <f>SUM(S111:S124)</f>
        <v>0</v>
      </c>
      <c r="T125" s="366"/>
      <c r="U125" s="366"/>
      <c r="V125" s="366"/>
      <c r="W125" s="367">
        <f>SUM(W111:W124)</f>
        <v>30600</v>
      </c>
      <c r="X125" s="368">
        <f t="shared" si="221"/>
        <v>25599.99999</v>
      </c>
      <c r="Y125" s="418">
        <f>W125-X125</f>
        <v>5000.000015</v>
      </c>
      <c r="Z125" s="439">
        <f>Y125*100/W125</f>
        <v>16.33986933</v>
      </c>
      <c r="AA125" s="420"/>
      <c r="AB125" s="210"/>
      <c r="AC125" s="210"/>
      <c r="AD125" s="210"/>
      <c r="AE125" s="210"/>
      <c r="AF125" s="211"/>
      <c r="AG125" s="211"/>
      <c r="AH125" s="211"/>
      <c r="AI125" s="211"/>
      <c r="AJ125" s="211"/>
    </row>
    <row r="126">
      <c r="A126" s="392" t="s">
        <v>358</v>
      </c>
      <c r="B126" s="422">
        <v>8.0</v>
      </c>
      <c r="C126" s="347" t="s">
        <v>546</v>
      </c>
      <c r="D126" s="348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8"/>
      <c r="W126" s="219"/>
      <c r="X126" s="220"/>
      <c r="Y126" s="349"/>
      <c r="Z126" s="350"/>
      <c r="AA126" s="423"/>
      <c r="AB126" s="210"/>
      <c r="AC126" s="210"/>
      <c r="AD126" s="210"/>
      <c r="AE126" s="210"/>
      <c r="AF126" s="211"/>
      <c r="AG126" s="211"/>
      <c r="AH126" s="211"/>
      <c r="AI126" s="211"/>
      <c r="AJ126" s="211"/>
    </row>
    <row r="127">
      <c r="A127" s="450" t="s">
        <v>364</v>
      </c>
      <c r="B127" s="451" t="s">
        <v>547</v>
      </c>
      <c r="C127" s="424" t="s">
        <v>548</v>
      </c>
      <c r="D127" s="244" t="s">
        <v>549</v>
      </c>
      <c r="E127" s="245"/>
      <c r="F127" s="246"/>
      <c r="G127" s="247">
        <f t="shared" ref="G127:G132" si="226">E127*F127</f>
        <v>0</v>
      </c>
      <c r="H127" s="248"/>
      <c r="I127" s="249"/>
      <c r="J127" s="247">
        <f t="shared" ref="J127:J132" si="227">H127*I127</f>
        <v>0</v>
      </c>
      <c r="K127" s="245"/>
      <c r="L127" s="246"/>
      <c r="M127" s="247">
        <f t="shared" ref="M127:M132" si="228">K127*L127</f>
        <v>0</v>
      </c>
      <c r="N127" s="248"/>
      <c r="O127" s="249"/>
      <c r="P127" s="247">
        <f t="shared" ref="P127:P132" si="229">N127*O127</f>
        <v>0</v>
      </c>
      <c r="Q127" s="245"/>
      <c r="R127" s="246"/>
      <c r="S127" s="247">
        <f t="shared" ref="S127:S132" si="230">Q127*R127</f>
        <v>0</v>
      </c>
      <c r="T127" s="356"/>
      <c r="U127" s="356"/>
      <c r="V127" s="356"/>
      <c r="W127" s="252">
        <f t="shared" ref="W127:W132" si="231">G127+M127+S127</f>
        <v>0</v>
      </c>
      <c r="X127" s="253">
        <f t="shared" ref="X127:X133" si="232">J127+P127+V127</f>
        <v>0</v>
      </c>
      <c r="Y127" s="445"/>
      <c r="Z127" s="446"/>
      <c r="AA127" s="447"/>
      <c r="AB127" s="240"/>
      <c r="AC127" s="240"/>
      <c r="AD127" s="240"/>
      <c r="AE127" s="240"/>
      <c r="AF127" s="211"/>
      <c r="AG127" s="211"/>
      <c r="AH127" s="211"/>
      <c r="AI127" s="211"/>
      <c r="AJ127" s="211"/>
    </row>
    <row r="128">
      <c r="A128" s="450" t="s">
        <v>364</v>
      </c>
      <c r="B128" s="451" t="s">
        <v>550</v>
      </c>
      <c r="C128" s="424" t="s">
        <v>551</v>
      </c>
      <c r="D128" s="244" t="s">
        <v>549</v>
      </c>
      <c r="E128" s="245"/>
      <c r="F128" s="246"/>
      <c r="G128" s="247">
        <f t="shared" si="226"/>
        <v>0</v>
      </c>
      <c r="H128" s="248"/>
      <c r="I128" s="249"/>
      <c r="J128" s="247">
        <f t="shared" si="227"/>
        <v>0</v>
      </c>
      <c r="K128" s="245"/>
      <c r="L128" s="246"/>
      <c r="M128" s="247">
        <f t="shared" si="228"/>
        <v>0</v>
      </c>
      <c r="N128" s="248"/>
      <c r="O128" s="249"/>
      <c r="P128" s="247">
        <f t="shared" si="229"/>
        <v>0</v>
      </c>
      <c r="Q128" s="245"/>
      <c r="R128" s="246"/>
      <c r="S128" s="247">
        <f t="shared" si="230"/>
        <v>0</v>
      </c>
      <c r="T128" s="356"/>
      <c r="U128" s="356"/>
      <c r="V128" s="356"/>
      <c r="W128" s="252">
        <f t="shared" si="231"/>
        <v>0</v>
      </c>
      <c r="X128" s="253">
        <f t="shared" si="232"/>
        <v>0</v>
      </c>
      <c r="Y128" s="321"/>
      <c r="Z128" s="253"/>
      <c r="AA128" s="357"/>
      <c r="AB128" s="210"/>
      <c r="AC128" s="448"/>
      <c r="AD128" s="448"/>
      <c r="AE128" s="210"/>
      <c r="AF128" s="210"/>
      <c r="AG128" s="211"/>
      <c r="AH128" s="211"/>
      <c r="AI128" s="211"/>
      <c r="AJ128" s="211"/>
    </row>
    <row r="129">
      <c r="A129" s="452" t="s">
        <v>364</v>
      </c>
      <c r="B129" s="453" t="s">
        <v>552</v>
      </c>
      <c r="C129" s="454" t="s">
        <v>185</v>
      </c>
      <c r="D129" s="455" t="s">
        <v>553</v>
      </c>
      <c r="E129" s="456">
        <v>100.0</v>
      </c>
      <c r="F129" s="457">
        <v>349.0</v>
      </c>
      <c r="G129" s="458">
        <f t="shared" si="226"/>
        <v>34900</v>
      </c>
      <c r="H129" s="459">
        <v>97.0</v>
      </c>
      <c r="I129" s="304">
        <v>415.4639</v>
      </c>
      <c r="J129" s="406">
        <f t="shared" si="227"/>
        <v>40299.9983</v>
      </c>
      <c r="K129" s="456">
        <v>150.0</v>
      </c>
      <c r="L129" s="457">
        <f>F129</f>
        <v>349</v>
      </c>
      <c r="M129" s="458">
        <f t="shared" si="228"/>
        <v>52350</v>
      </c>
      <c r="N129" s="303">
        <v>140.0</v>
      </c>
      <c r="O129" s="304">
        <f>416.0714</f>
        <v>416.0714</v>
      </c>
      <c r="P129" s="247">
        <f t="shared" si="229"/>
        <v>58249.996</v>
      </c>
      <c r="Q129" s="460"/>
      <c r="R129" s="461"/>
      <c r="S129" s="458">
        <f t="shared" si="230"/>
        <v>0</v>
      </c>
      <c r="T129" s="462"/>
      <c r="U129" s="462"/>
      <c r="V129" s="462"/>
      <c r="W129" s="463">
        <f t="shared" si="231"/>
        <v>87250</v>
      </c>
      <c r="X129" s="464">
        <f t="shared" si="232"/>
        <v>98549.9943</v>
      </c>
      <c r="Y129" s="465">
        <f>W129-X129</f>
        <v>-11299.9943</v>
      </c>
      <c r="Z129" s="466">
        <f>Y129*100/W129</f>
        <v>-12.95128287</v>
      </c>
      <c r="AA129" s="467"/>
      <c r="AB129" s="210"/>
      <c r="AC129" s="448"/>
      <c r="AD129" s="448"/>
      <c r="AE129" s="210"/>
      <c r="AF129" s="210"/>
      <c r="AG129" s="211"/>
      <c r="AH129" s="211"/>
      <c r="AI129" s="211"/>
      <c r="AJ129" s="211"/>
    </row>
    <row r="130">
      <c r="A130" s="450" t="s">
        <v>364</v>
      </c>
      <c r="B130" s="451" t="s">
        <v>554</v>
      </c>
      <c r="C130" s="424" t="s">
        <v>555</v>
      </c>
      <c r="D130" s="244" t="s">
        <v>553</v>
      </c>
      <c r="E130" s="245"/>
      <c r="F130" s="246"/>
      <c r="G130" s="247">
        <f t="shared" si="226"/>
        <v>0</v>
      </c>
      <c r="H130" s="297"/>
      <c r="I130" s="249"/>
      <c r="J130" s="406">
        <f t="shared" si="227"/>
        <v>0</v>
      </c>
      <c r="K130" s="245"/>
      <c r="L130" s="246"/>
      <c r="M130" s="247">
        <f t="shared" si="228"/>
        <v>0</v>
      </c>
      <c r="N130" s="248"/>
      <c r="O130" s="249"/>
      <c r="P130" s="247">
        <f t="shared" si="229"/>
        <v>0</v>
      </c>
      <c r="Q130" s="245"/>
      <c r="R130" s="246"/>
      <c r="S130" s="247">
        <f t="shared" si="230"/>
        <v>0</v>
      </c>
      <c r="T130" s="358"/>
      <c r="U130" s="358"/>
      <c r="V130" s="358"/>
      <c r="W130" s="268">
        <f t="shared" si="231"/>
        <v>0</v>
      </c>
      <c r="X130" s="253">
        <f t="shared" si="232"/>
        <v>0</v>
      </c>
      <c r="Y130" s="321"/>
      <c r="Z130" s="253"/>
      <c r="AA130" s="357"/>
      <c r="AB130" s="210"/>
      <c r="AC130" s="448"/>
      <c r="AD130" s="448"/>
      <c r="AE130" s="210"/>
      <c r="AF130" s="210"/>
      <c r="AG130" s="211"/>
      <c r="AH130" s="211"/>
      <c r="AI130" s="211"/>
      <c r="AJ130" s="211"/>
    </row>
    <row r="131">
      <c r="A131" s="450" t="s">
        <v>364</v>
      </c>
      <c r="B131" s="451" t="s">
        <v>556</v>
      </c>
      <c r="C131" s="424" t="s">
        <v>557</v>
      </c>
      <c r="D131" s="244" t="s">
        <v>553</v>
      </c>
      <c r="E131" s="245"/>
      <c r="F131" s="246"/>
      <c r="G131" s="247">
        <f t="shared" si="226"/>
        <v>0</v>
      </c>
      <c r="H131" s="297"/>
      <c r="I131" s="249"/>
      <c r="J131" s="406">
        <f t="shared" si="227"/>
        <v>0</v>
      </c>
      <c r="K131" s="245"/>
      <c r="L131" s="246"/>
      <c r="M131" s="247">
        <f t="shared" si="228"/>
        <v>0</v>
      </c>
      <c r="N131" s="248"/>
      <c r="O131" s="249"/>
      <c r="P131" s="247">
        <f t="shared" si="229"/>
        <v>0</v>
      </c>
      <c r="Q131" s="245"/>
      <c r="R131" s="246"/>
      <c r="S131" s="247">
        <f t="shared" si="230"/>
        <v>0</v>
      </c>
      <c r="T131" s="356"/>
      <c r="U131" s="356"/>
      <c r="V131" s="356"/>
      <c r="W131" s="252">
        <f t="shared" si="231"/>
        <v>0</v>
      </c>
      <c r="X131" s="253">
        <f t="shared" si="232"/>
        <v>0</v>
      </c>
      <c r="Y131" s="321"/>
      <c r="Z131" s="253"/>
      <c r="AA131" s="357"/>
      <c r="AB131" s="210"/>
      <c r="AC131" s="448"/>
      <c r="AD131" s="448"/>
      <c r="AE131" s="210"/>
      <c r="AF131" s="210"/>
      <c r="AG131" s="211"/>
      <c r="AH131" s="211"/>
      <c r="AI131" s="211"/>
      <c r="AJ131" s="211"/>
    </row>
    <row r="132">
      <c r="A132" s="468" t="s">
        <v>364</v>
      </c>
      <c r="B132" s="469" t="s">
        <v>558</v>
      </c>
      <c r="C132" s="470" t="s">
        <v>559</v>
      </c>
      <c r="D132" s="324"/>
      <c r="E132" s="261"/>
      <c r="F132" s="265">
        <v>0.22</v>
      </c>
      <c r="G132" s="263">
        <f t="shared" si="226"/>
        <v>0</v>
      </c>
      <c r="H132" s="325"/>
      <c r="I132" s="265">
        <v>0.22</v>
      </c>
      <c r="J132" s="412">
        <f t="shared" si="227"/>
        <v>0</v>
      </c>
      <c r="K132" s="285"/>
      <c r="L132" s="265">
        <v>0.22</v>
      </c>
      <c r="M132" s="263">
        <f t="shared" si="228"/>
        <v>0</v>
      </c>
      <c r="N132" s="264"/>
      <c r="O132" s="265">
        <v>0.22</v>
      </c>
      <c r="P132" s="263">
        <f t="shared" si="229"/>
        <v>0</v>
      </c>
      <c r="Q132" s="261"/>
      <c r="R132" s="265">
        <v>0.22</v>
      </c>
      <c r="S132" s="263">
        <f t="shared" si="230"/>
        <v>0</v>
      </c>
      <c r="T132" s="358"/>
      <c r="U132" s="358"/>
      <c r="V132" s="358"/>
      <c r="W132" s="268">
        <f t="shared" si="231"/>
        <v>0</v>
      </c>
      <c r="X132" s="253">
        <f t="shared" si="232"/>
        <v>0</v>
      </c>
      <c r="Y132" s="383"/>
      <c r="Z132" s="384"/>
      <c r="AA132" s="359"/>
      <c r="AB132" s="210"/>
      <c r="AC132" s="210"/>
      <c r="AD132" s="210"/>
      <c r="AE132" s="210"/>
      <c r="AF132" s="210"/>
      <c r="AG132" s="211"/>
      <c r="AH132" s="211"/>
      <c r="AI132" s="211"/>
      <c r="AJ132" s="211"/>
    </row>
    <row r="133">
      <c r="A133" s="326" t="s">
        <v>560</v>
      </c>
      <c r="B133" s="327"/>
      <c r="C133" s="328"/>
      <c r="D133" s="329"/>
      <c r="E133" s="416">
        <f>SUM(E127:E131)</f>
        <v>100</v>
      </c>
      <c r="F133" s="336"/>
      <c r="G133" s="471">
        <f>SUM(G127:G132)</f>
        <v>34900</v>
      </c>
      <c r="H133" s="472">
        <f>SUM(H127:H131)</f>
        <v>97</v>
      </c>
      <c r="I133" s="363"/>
      <c r="J133" s="473">
        <f>SUM(J127:J132)</f>
        <v>40299.9983</v>
      </c>
      <c r="K133" s="474">
        <f>SUM(K127:K131)</f>
        <v>150</v>
      </c>
      <c r="L133" s="475"/>
      <c r="M133" s="363">
        <f>SUM(M127:M132)</f>
        <v>52350</v>
      </c>
      <c r="N133" s="474">
        <f>SUM(N127:N131)</f>
        <v>140</v>
      </c>
      <c r="O133" s="363"/>
      <c r="P133" s="363">
        <f>SUM(P127:P132)</f>
        <v>58249.996</v>
      </c>
      <c r="Q133" s="363">
        <f>SUM(Q127:Q131)</f>
        <v>0</v>
      </c>
      <c r="R133" s="336"/>
      <c r="S133" s="363">
        <f>SUM(S127:S132)</f>
        <v>0</v>
      </c>
      <c r="T133" s="473"/>
      <c r="U133" s="473"/>
      <c r="V133" s="473"/>
      <c r="W133" s="367">
        <f>SUM(W127:W132)</f>
        <v>87250</v>
      </c>
      <c r="X133" s="476">
        <f t="shared" si="232"/>
        <v>98549.9943</v>
      </c>
      <c r="Y133" s="418">
        <f>W133-X133</f>
        <v>-11299.9943</v>
      </c>
      <c r="Z133" s="439">
        <f>Y133*100/W133</f>
        <v>-12.95128287</v>
      </c>
      <c r="AA133" s="344"/>
      <c r="AB133" s="210"/>
      <c r="AC133" s="210"/>
      <c r="AD133" s="210"/>
      <c r="AE133" s="210"/>
      <c r="AF133" s="211"/>
      <c r="AG133" s="211"/>
      <c r="AH133" s="211"/>
      <c r="AI133" s="211"/>
      <c r="AJ133" s="211"/>
    </row>
    <row r="134">
      <c r="A134" s="345" t="s">
        <v>358</v>
      </c>
      <c r="B134" s="346">
        <v>9.0</v>
      </c>
      <c r="C134" s="347" t="s">
        <v>561</v>
      </c>
      <c r="D134" s="348"/>
      <c r="E134" s="216"/>
      <c r="F134" s="216"/>
      <c r="G134" s="216"/>
      <c r="H134" s="216"/>
      <c r="I134" s="216"/>
      <c r="J134" s="216"/>
      <c r="K134" s="477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8"/>
      <c r="W134" s="441"/>
      <c r="X134" s="442"/>
      <c r="Y134" s="478"/>
      <c r="Z134" s="444"/>
      <c r="AA134" s="351"/>
      <c r="AB134" s="210"/>
      <c r="AC134" s="210"/>
      <c r="AD134" s="210"/>
      <c r="AE134" s="210"/>
      <c r="AF134" s="211"/>
      <c r="AG134" s="211"/>
      <c r="AH134" s="211"/>
      <c r="AI134" s="211"/>
      <c r="AJ134" s="211"/>
    </row>
    <row r="135">
      <c r="A135" s="479" t="s">
        <v>364</v>
      </c>
      <c r="B135" s="480">
        <v>43839.0</v>
      </c>
      <c r="C135" s="481" t="s">
        <v>142</v>
      </c>
      <c r="D135" s="306" t="s">
        <v>562</v>
      </c>
      <c r="E135" s="482">
        <v>10.0</v>
      </c>
      <c r="F135" s="483">
        <v>2000.0</v>
      </c>
      <c r="G135" s="484">
        <f t="shared" ref="G135:G140" si="234">E135*F135</f>
        <v>20000</v>
      </c>
      <c r="H135" s="482">
        <f t="shared" ref="H135:I135" si="233">E135</f>
        <v>10</v>
      </c>
      <c r="I135" s="483">
        <f t="shared" si="233"/>
        <v>2000</v>
      </c>
      <c r="J135" s="484">
        <f t="shared" ref="J135:J140" si="236">H135*I135</f>
        <v>20000</v>
      </c>
      <c r="K135" s="485">
        <v>0.0</v>
      </c>
      <c r="L135" s="486"/>
      <c r="M135" s="484">
        <f t="shared" ref="M135:M140" si="237">K135*L135</f>
        <v>0</v>
      </c>
      <c r="N135" s="487">
        <v>0.0</v>
      </c>
      <c r="O135" s="483"/>
      <c r="P135" s="484">
        <f t="shared" ref="P135:P140" si="238">N135*O135</f>
        <v>0</v>
      </c>
      <c r="Q135" s="488"/>
      <c r="R135" s="486"/>
      <c r="S135" s="484">
        <f t="shared" ref="S135:S140" si="239">Q135*R135</f>
        <v>0</v>
      </c>
      <c r="T135" s="489"/>
      <c r="U135" s="489"/>
      <c r="V135" s="489"/>
      <c r="W135" s="490">
        <f t="shared" ref="W135:W140" si="240">G135+M135+S135</f>
        <v>20000</v>
      </c>
      <c r="X135" s="491">
        <f t="shared" ref="X135:X141" si="241">J135+P135+V135</f>
        <v>20000</v>
      </c>
      <c r="Y135" s="492">
        <f t="shared" ref="Y135:Y137" si="242">W135-X135</f>
        <v>0</v>
      </c>
      <c r="Z135" s="493">
        <f t="shared" ref="Z135:Z137" si="243">Y135*100/W135</f>
        <v>0</v>
      </c>
      <c r="AA135" s="494"/>
      <c r="AB135" s="210"/>
      <c r="AC135" s="210"/>
      <c r="AD135" s="210"/>
      <c r="AE135" s="210"/>
      <c r="AF135" s="211"/>
      <c r="AG135" s="211"/>
      <c r="AH135" s="211"/>
      <c r="AI135" s="211"/>
      <c r="AJ135" s="211"/>
    </row>
    <row r="136">
      <c r="A136" s="241" t="s">
        <v>364</v>
      </c>
      <c r="B136" s="495">
        <v>43870.0</v>
      </c>
      <c r="C136" s="257" t="s">
        <v>146</v>
      </c>
      <c r="D136" s="306" t="s">
        <v>562</v>
      </c>
      <c r="E136" s="248">
        <v>12.0</v>
      </c>
      <c r="F136" s="249">
        <v>2500.0</v>
      </c>
      <c r="G136" s="247">
        <f t="shared" si="234"/>
        <v>30000</v>
      </c>
      <c r="H136" s="248">
        <f t="shared" ref="H136:I136" si="235">E136</f>
        <v>12</v>
      </c>
      <c r="I136" s="249">
        <f t="shared" si="235"/>
        <v>2500</v>
      </c>
      <c r="J136" s="247">
        <f t="shared" si="236"/>
        <v>30000</v>
      </c>
      <c r="K136" s="405">
        <v>0.0</v>
      </c>
      <c r="L136" s="246"/>
      <c r="M136" s="247">
        <f t="shared" si="237"/>
        <v>0</v>
      </c>
      <c r="N136" s="303">
        <v>0.0</v>
      </c>
      <c r="O136" s="249"/>
      <c r="P136" s="247">
        <f t="shared" si="238"/>
        <v>0</v>
      </c>
      <c r="Q136" s="245"/>
      <c r="R136" s="246"/>
      <c r="S136" s="247">
        <f t="shared" si="239"/>
        <v>0</v>
      </c>
      <c r="T136" s="356"/>
      <c r="U136" s="356"/>
      <c r="V136" s="356"/>
      <c r="W136" s="252">
        <f t="shared" si="240"/>
        <v>30000</v>
      </c>
      <c r="X136" s="253">
        <f t="shared" si="241"/>
        <v>30000</v>
      </c>
      <c r="Y136" s="301">
        <f t="shared" si="242"/>
        <v>0</v>
      </c>
      <c r="Z136" s="302">
        <f t="shared" si="243"/>
        <v>0</v>
      </c>
      <c r="AA136" s="357"/>
      <c r="AB136" s="210"/>
      <c r="AC136" s="210"/>
      <c r="AD136" s="210"/>
      <c r="AE136" s="210"/>
      <c r="AF136" s="211"/>
      <c r="AG136" s="211"/>
      <c r="AH136" s="211"/>
      <c r="AI136" s="211"/>
      <c r="AJ136" s="211"/>
    </row>
    <row r="137">
      <c r="A137" s="241" t="s">
        <v>364</v>
      </c>
      <c r="B137" s="495">
        <v>43899.0</v>
      </c>
      <c r="C137" s="257" t="s">
        <v>315</v>
      </c>
      <c r="D137" s="306" t="s">
        <v>563</v>
      </c>
      <c r="E137" s="496">
        <v>0.0</v>
      </c>
      <c r="F137" s="246"/>
      <c r="G137" s="247">
        <f t="shared" si="234"/>
        <v>0</v>
      </c>
      <c r="H137" s="303">
        <v>0.0</v>
      </c>
      <c r="I137" s="249"/>
      <c r="J137" s="247">
        <f t="shared" si="236"/>
        <v>0</v>
      </c>
      <c r="K137" s="297">
        <v>4.0</v>
      </c>
      <c r="L137" s="249">
        <v>4000.0</v>
      </c>
      <c r="M137" s="247">
        <f t="shared" si="237"/>
        <v>16000</v>
      </c>
      <c r="N137" s="303">
        <v>4.0</v>
      </c>
      <c r="O137" s="249">
        <f>L137</f>
        <v>4000</v>
      </c>
      <c r="P137" s="247">
        <f t="shared" si="238"/>
        <v>16000</v>
      </c>
      <c r="Q137" s="245"/>
      <c r="R137" s="246"/>
      <c r="S137" s="247">
        <f t="shared" si="239"/>
        <v>0</v>
      </c>
      <c r="T137" s="356"/>
      <c r="U137" s="356"/>
      <c r="V137" s="356"/>
      <c r="W137" s="252">
        <f t="shared" si="240"/>
        <v>16000</v>
      </c>
      <c r="X137" s="253">
        <f t="shared" si="241"/>
        <v>16000</v>
      </c>
      <c r="Y137" s="301">
        <f t="shared" si="242"/>
        <v>0</v>
      </c>
      <c r="Z137" s="302">
        <f t="shared" si="243"/>
        <v>0</v>
      </c>
      <c r="AA137" s="357"/>
      <c r="AB137" s="210"/>
      <c r="AC137" s="210"/>
      <c r="AD137" s="210"/>
      <c r="AE137" s="210"/>
      <c r="AF137" s="211"/>
      <c r="AG137" s="211"/>
      <c r="AH137" s="211"/>
      <c r="AI137" s="211"/>
      <c r="AJ137" s="211"/>
    </row>
    <row r="138">
      <c r="A138" s="241" t="s">
        <v>364</v>
      </c>
      <c r="B138" s="495">
        <v>43930.0</v>
      </c>
      <c r="C138" s="257" t="s">
        <v>564</v>
      </c>
      <c r="D138" s="431"/>
      <c r="E138" s="299"/>
      <c r="F138" s="246"/>
      <c r="G138" s="247">
        <f t="shared" si="234"/>
        <v>0</v>
      </c>
      <c r="H138" s="248"/>
      <c r="I138" s="406"/>
      <c r="J138" s="247">
        <f t="shared" si="236"/>
        <v>0</v>
      </c>
      <c r="K138" s="245"/>
      <c r="L138" s="246"/>
      <c r="M138" s="247">
        <f t="shared" si="237"/>
        <v>0</v>
      </c>
      <c r="N138" s="248"/>
      <c r="O138" s="249"/>
      <c r="P138" s="247">
        <f t="shared" si="238"/>
        <v>0</v>
      </c>
      <c r="Q138" s="245"/>
      <c r="R138" s="246"/>
      <c r="S138" s="247">
        <f t="shared" si="239"/>
        <v>0</v>
      </c>
      <c r="T138" s="356"/>
      <c r="U138" s="356"/>
      <c r="V138" s="356"/>
      <c r="W138" s="252">
        <f t="shared" si="240"/>
        <v>0</v>
      </c>
      <c r="X138" s="253">
        <f t="shared" si="241"/>
        <v>0</v>
      </c>
      <c r="Y138" s="321"/>
      <c r="Z138" s="253"/>
      <c r="AA138" s="357"/>
      <c r="AB138" s="210"/>
      <c r="AC138" s="210"/>
      <c r="AD138" s="210"/>
      <c r="AE138" s="210"/>
      <c r="AF138" s="211"/>
      <c r="AG138" s="211"/>
      <c r="AH138" s="211"/>
      <c r="AI138" s="211"/>
      <c r="AJ138" s="211"/>
    </row>
    <row r="139">
      <c r="A139" s="258" t="s">
        <v>364</v>
      </c>
      <c r="B139" s="495">
        <v>43960.0</v>
      </c>
      <c r="C139" s="99" t="s">
        <v>565</v>
      </c>
      <c r="D139" s="413"/>
      <c r="E139" s="310"/>
      <c r="F139" s="262"/>
      <c r="G139" s="263">
        <f t="shared" si="234"/>
        <v>0</v>
      </c>
      <c r="H139" s="248"/>
      <c r="I139" s="406"/>
      <c r="J139" s="263">
        <f t="shared" si="236"/>
        <v>0</v>
      </c>
      <c r="K139" s="261"/>
      <c r="L139" s="262"/>
      <c r="M139" s="263">
        <f t="shared" si="237"/>
        <v>0</v>
      </c>
      <c r="N139" s="248"/>
      <c r="O139" s="249"/>
      <c r="P139" s="247">
        <f t="shared" si="238"/>
        <v>0</v>
      </c>
      <c r="Q139" s="261"/>
      <c r="R139" s="262"/>
      <c r="S139" s="263">
        <f t="shared" si="239"/>
        <v>0</v>
      </c>
      <c r="T139" s="358"/>
      <c r="U139" s="358"/>
      <c r="V139" s="358"/>
      <c r="W139" s="268">
        <f t="shared" si="240"/>
        <v>0</v>
      </c>
      <c r="X139" s="253">
        <f t="shared" si="241"/>
        <v>0</v>
      </c>
      <c r="Y139" s="321"/>
      <c r="Z139" s="253"/>
      <c r="AA139" s="357"/>
      <c r="AB139" s="210"/>
      <c r="AC139" s="210"/>
      <c r="AD139" s="210"/>
      <c r="AE139" s="210"/>
      <c r="AF139" s="211"/>
      <c r="AG139" s="211"/>
      <c r="AH139" s="211"/>
      <c r="AI139" s="211"/>
      <c r="AJ139" s="211"/>
    </row>
    <row r="140">
      <c r="A140" s="258" t="s">
        <v>364</v>
      </c>
      <c r="B140" s="495">
        <v>43991.0</v>
      </c>
      <c r="C140" s="449" t="s">
        <v>566</v>
      </c>
      <c r="D140" s="497"/>
      <c r="E140" s="261"/>
      <c r="F140" s="265">
        <v>0.22</v>
      </c>
      <c r="G140" s="263">
        <f t="shared" si="234"/>
        <v>0</v>
      </c>
      <c r="H140" s="264"/>
      <c r="I140" s="265">
        <v>0.22</v>
      </c>
      <c r="J140" s="263">
        <f t="shared" si="236"/>
        <v>0</v>
      </c>
      <c r="K140" s="261"/>
      <c r="L140" s="265">
        <v>0.22</v>
      </c>
      <c r="M140" s="263">
        <f t="shared" si="237"/>
        <v>0</v>
      </c>
      <c r="N140" s="264"/>
      <c r="O140" s="265">
        <v>0.22</v>
      </c>
      <c r="P140" s="263">
        <f t="shared" si="238"/>
        <v>0</v>
      </c>
      <c r="Q140" s="261"/>
      <c r="R140" s="265">
        <v>0.22</v>
      </c>
      <c r="S140" s="263">
        <f t="shared" si="239"/>
        <v>0</v>
      </c>
      <c r="T140" s="358"/>
      <c r="U140" s="358"/>
      <c r="V140" s="358"/>
      <c r="W140" s="268">
        <f t="shared" si="240"/>
        <v>0</v>
      </c>
      <c r="X140" s="253">
        <f t="shared" si="241"/>
        <v>0</v>
      </c>
      <c r="Y140" s="383"/>
      <c r="Z140" s="384"/>
      <c r="AA140" s="359"/>
      <c r="AB140" s="210"/>
      <c r="AC140" s="210"/>
      <c r="AD140" s="210"/>
      <c r="AE140" s="210"/>
      <c r="AF140" s="211"/>
      <c r="AG140" s="211"/>
      <c r="AH140" s="211"/>
      <c r="AI140" s="211"/>
      <c r="AJ140" s="211"/>
    </row>
    <row r="141">
      <c r="A141" s="326" t="s">
        <v>567</v>
      </c>
      <c r="B141" s="327"/>
      <c r="C141" s="328"/>
      <c r="D141" s="329"/>
      <c r="E141" s="416">
        <f>SUM(E135:E139)</f>
        <v>22</v>
      </c>
      <c r="F141" s="336"/>
      <c r="G141" s="332">
        <f>SUM(G135:G140)</f>
        <v>50000</v>
      </c>
      <c r="H141" s="416">
        <f>SUM(H135:H139)</f>
        <v>22</v>
      </c>
      <c r="I141" s="334"/>
      <c r="J141" s="332">
        <f>SUM(J135:J140)</f>
        <v>50000</v>
      </c>
      <c r="K141" s="417">
        <f>SUM(K135:K139)</f>
        <v>4</v>
      </c>
      <c r="L141" s="336"/>
      <c r="M141" s="332">
        <f>SUM(M135:M140)</f>
        <v>16000</v>
      </c>
      <c r="N141" s="417">
        <f>SUM(N135:N139)</f>
        <v>4</v>
      </c>
      <c r="O141" s="334"/>
      <c r="P141" s="332">
        <f>SUM(P135:P140)</f>
        <v>16000</v>
      </c>
      <c r="Q141" s="365">
        <f>SUM(Q135:Q139)</f>
        <v>0</v>
      </c>
      <c r="R141" s="336"/>
      <c r="S141" s="332">
        <f>SUM(S135:S140)</f>
        <v>0</v>
      </c>
      <c r="T141" s="366"/>
      <c r="U141" s="366"/>
      <c r="V141" s="366"/>
      <c r="W141" s="367">
        <f>SUM(W135:W140)</f>
        <v>66000</v>
      </c>
      <c r="X141" s="476">
        <f t="shared" si="241"/>
        <v>66000</v>
      </c>
      <c r="Y141" s="418">
        <f>W141-X141</f>
        <v>0</v>
      </c>
      <c r="Z141" s="439">
        <f>Y141*100/W141</f>
        <v>0</v>
      </c>
      <c r="AA141" s="420"/>
      <c r="AB141" s="210"/>
      <c r="AC141" s="210"/>
      <c r="AD141" s="210"/>
      <c r="AE141" s="210"/>
      <c r="AF141" s="211"/>
      <c r="AG141" s="211"/>
      <c r="AH141" s="211"/>
      <c r="AI141" s="211"/>
      <c r="AJ141" s="211"/>
    </row>
    <row r="142">
      <c r="A142" s="392" t="s">
        <v>358</v>
      </c>
      <c r="B142" s="422">
        <v>10.0</v>
      </c>
      <c r="C142" s="347" t="s">
        <v>568</v>
      </c>
      <c r="D142" s="348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8"/>
      <c r="W142" s="441"/>
      <c r="X142" s="442"/>
      <c r="Y142" s="478"/>
      <c r="Z142" s="444"/>
      <c r="AA142" s="423"/>
      <c r="AB142" s="210"/>
      <c r="AC142" s="210"/>
      <c r="AD142" s="210"/>
      <c r="AE142" s="210"/>
      <c r="AF142" s="211"/>
      <c r="AG142" s="211"/>
      <c r="AH142" s="211"/>
      <c r="AI142" s="211"/>
      <c r="AJ142" s="211"/>
    </row>
    <row r="143">
      <c r="A143" s="241" t="s">
        <v>364</v>
      </c>
      <c r="B143" s="495">
        <v>43840.0</v>
      </c>
      <c r="C143" s="305" t="s">
        <v>569</v>
      </c>
      <c r="D143" s="498" t="s">
        <v>435</v>
      </c>
      <c r="E143" s="499">
        <v>0.0</v>
      </c>
      <c r="F143" s="308"/>
      <c r="G143" s="317">
        <f t="shared" ref="G143:G147" si="244">E143*F143</f>
        <v>0</v>
      </c>
      <c r="H143" s="500">
        <v>0.0</v>
      </c>
      <c r="I143" s="307"/>
      <c r="J143" s="317">
        <f t="shared" ref="J143:J147" si="245">H143*I143</f>
        <v>0</v>
      </c>
      <c r="K143" s="316">
        <v>1.0</v>
      </c>
      <c r="L143" s="307">
        <v>6000.0</v>
      </c>
      <c r="M143" s="317">
        <f t="shared" ref="M143:M147" si="246">K143*L143</f>
        <v>6000</v>
      </c>
      <c r="N143" s="500">
        <v>0.0</v>
      </c>
      <c r="O143" s="501">
        <v>0.0</v>
      </c>
      <c r="P143" s="317">
        <f t="shared" ref="P143:P147" si="247">N143*O143</f>
        <v>0</v>
      </c>
      <c r="Q143" s="318"/>
      <c r="R143" s="308"/>
      <c r="S143" s="317">
        <f t="shared" ref="S143:S147" si="248">Q143*R143</f>
        <v>0</v>
      </c>
      <c r="T143" s="502"/>
      <c r="U143" s="502"/>
      <c r="V143" s="502"/>
      <c r="W143" s="490">
        <f t="shared" ref="W143:W147" si="249">G143+M143+S143</f>
        <v>6000</v>
      </c>
      <c r="X143" s="491">
        <f t="shared" ref="X143:X148" si="250">J143+P143+V143</f>
        <v>0</v>
      </c>
      <c r="Y143" s="492">
        <f>W143-X143</f>
        <v>6000</v>
      </c>
      <c r="Z143" s="493">
        <f>Y143*100/W143</f>
        <v>100</v>
      </c>
      <c r="AA143" s="494"/>
      <c r="AB143" s="210"/>
      <c r="AC143" s="210"/>
      <c r="AD143" s="210"/>
      <c r="AE143" s="210"/>
      <c r="AF143" s="211"/>
      <c r="AG143" s="211"/>
      <c r="AH143" s="211"/>
      <c r="AI143" s="211"/>
      <c r="AJ143" s="211"/>
    </row>
    <row r="144">
      <c r="A144" s="241" t="s">
        <v>364</v>
      </c>
      <c r="B144" s="495">
        <v>43871.0</v>
      </c>
      <c r="C144" s="305" t="s">
        <v>570</v>
      </c>
      <c r="D144" s="503" t="s">
        <v>435</v>
      </c>
      <c r="E144" s="299"/>
      <c r="F144" s="246"/>
      <c r="G144" s="247">
        <f t="shared" si="244"/>
        <v>0</v>
      </c>
      <c r="H144" s="248"/>
      <c r="I144" s="406"/>
      <c r="J144" s="247">
        <f t="shared" si="245"/>
        <v>0</v>
      </c>
      <c r="K144" s="245"/>
      <c r="L144" s="246"/>
      <c r="M144" s="247">
        <f t="shared" si="246"/>
        <v>0</v>
      </c>
      <c r="N144" s="248"/>
      <c r="O144" s="249"/>
      <c r="P144" s="247">
        <f t="shared" si="247"/>
        <v>0</v>
      </c>
      <c r="Q144" s="245"/>
      <c r="R144" s="246"/>
      <c r="S144" s="247">
        <f t="shared" si="248"/>
        <v>0</v>
      </c>
      <c r="T144" s="255"/>
      <c r="U144" s="255"/>
      <c r="V144" s="255"/>
      <c r="W144" s="252">
        <f t="shared" si="249"/>
        <v>0</v>
      </c>
      <c r="X144" s="253">
        <f t="shared" si="250"/>
        <v>0</v>
      </c>
      <c r="Y144" s="321"/>
      <c r="Z144" s="253"/>
      <c r="AA144" s="357"/>
      <c r="AB144" s="210"/>
      <c r="AC144" s="210"/>
      <c r="AD144" s="210"/>
      <c r="AE144" s="210"/>
      <c r="AF144" s="211"/>
      <c r="AG144" s="211"/>
      <c r="AH144" s="211"/>
      <c r="AI144" s="211"/>
      <c r="AJ144" s="211"/>
    </row>
    <row r="145">
      <c r="A145" s="241" t="s">
        <v>364</v>
      </c>
      <c r="B145" s="495">
        <v>43900.0</v>
      </c>
      <c r="C145" s="305" t="s">
        <v>570</v>
      </c>
      <c r="D145" s="306" t="s">
        <v>435</v>
      </c>
      <c r="E145" s="299"/>
      <c r="F145" s="246"/>
      <c r="G145" s="247">
        <f t="shared" si="244"/>
        <v>0</v>
      </c>
      <c r="H145" s="248"/>
      <c r="I145" s="406"/>
      <c r="J145" s="247">
        <f t="shared" si="245"/>
        <v>0</v>
      </c>
      <c r="K145" s="299"/>
      <c r="L145" s="246"/>
      <c r="M145" s="247">
        <f t="shared" si="246"/>
        <v>0</v>
      </c>
      <c r="N145" s="248"/>
      <c r="O145" s="249"/>
      <c r="P145" s="247">
        <f t="shared" si="247"/>
        <v>0</v>
      </c>
      <c r="Q145" s="245"/>
      <c r="R145" s="246"/>
      <c r="S145" s="247">
        <f t="shared" si="248"/>
        <v>0</v>
      </c>
      <c r="T145" s="255"/>
      <c r="U145" s="255"/>
      <c r="V145" s="255"/>
      <c r="W145" s="252">
        <f t="shared" si="249"/>
        <v>0</v>
      </c>
      <c r="X145" s="253">
        <f t="shared" si="250"/>
        <v>0</v>
      </c>
      <c r="Y145" s="321"/>
      <c r="Z145" s="253"/>
      <c r="AA145" s="357"/>
      <c r="AB145" s="210"/>
      <c r="AC145" s="210"/>
      <c r="AD145" s="210"/>
      <c r="AE145" s="210"/>
      <c r="AF145" s="211"/>
      <c r="AG145" s="211"/>
      <c r="AH145" s="211"/>
      <c r="AI145" s="211"/>
      <c r="AJ145" s="211"/>
    </row>
    <row r="146">
      <c r="A146" s="258" t="s">
        <v>364</v>
      </c>
      <c r="B146" s="504">
        <v>43931.0</v>
      </c>
      <c r="C146" s="99" t="s">
        <v>571</v>
      </c>
      <c r="D146" s="505" t="s">
        <v>367</v>
      </c>
      <c r="E146" s="310"/>
      <c r="F146" s="262"/>
      <c r="G146" s="247">
        <f t="shared" si="244"/>
        <v>0</v>
      </c>
      <c r="H146" s="248"/>
      <c r="I146" s="406"/>
      <c r="J146" s="247">
        <f t="shared" si="245"/>
        <v>0</v>
      </c>
      <c r="K146" s="261"/>
      <c r="L146" s="262"/>
      <c r="M146" s="263">
        <f t="shared" si="246"/>
        <v>0</v>
      </c>
      <c r="N146" s="248"/>
      <c r="O146" s="249"/>
      <c r="P146" s="247">
        <f t="shared" si="247"/>
        <v>0</v>
      </c>
      <c r="Q146" s="261"/>
      <c r="R146" s="262"/>
      <c r="S146" s="263">
        <f t="shared" si="248"/>
        <v>0</v>
      </c>
      <c r="T146" s="270"/>
      <c r="U146" s="270"/>
      <c r="V146" s="270"/>
      <c r="W146" s="268">
        <f t="shared" si="249"/>
        <v>0</v>
      </c>
      <c r="X146" s="253">
        <f t="shared" si="250"/>
        <v>0</v>
      </c>
      <c r="Y146" s="321"/>
      <c r="Z146" s="432"/>
      <c r="AA146" s="407"/>
      <c r="AB146" s="210"/>
      <c r="AC146" s="210"/>
      <c r="AD146" s="210"/>
      <c r="AE146" s="210"/>
      <c r="AF146" s="211"/>
      <c r="AG146" s="211"/>
      <c r="AH146" s="211"/>
      <c r="AI146" s="211"/>
      <c r="AJ146" s="211"/>
    </row>
    <row r="147">
      <c r="A147" s="258" t="s">
        <v>364</v>
      </c>
      <c r="B147" s="506">
        <v>43961.0</v>
      </c>
      <c r="C147" s="449" t="s">
        <v>572</v>
      </c>
      <c r="D147" s="507"/>
      <c r="E147" s="261"/>
      <c r="F147" s="265">
        <v>0.22</v>
      </c>
      <c r="G147" s="263">
        <f t="shared" si="244"/>
        <v>0</v>
      </c>
      <c r="H147" s="264"/>
      <c r="I147" s="265">
        <v>0.22</v>
      </c>
      <c r="J147" s="263">
        <f t="shared" si="245"/>
        <v>0</v>
      </c>
      <c r="K147" s="261"/>
      <c r="L147" s="265">
        <v>0.22</v>
      </c>
      <c r="M147" s="263">
        <f t="shared" si="246"/>
        <v>0</v>
      </c>
      <c r="N147" s="264"/>
      <c r="O147" s="265">
        <v>0.22</v>
      </c>
      <c r="P147" s="263">
        <f t="shared" si="247"/>
        <v>0</v>
      </c>
      <c r="Q147" s="261"/>
      <c r="R147" s="265">
        <v>0.22</v>
      </c>
      <c r="S147" s="263">
        <f t="shared" si="248"/>
        <v>0</v>
      </c>
      <c r="T147" s="270"/>
      <c r="U147" s="270"/>
      <c r="V147" s="270"/>
      <c r="W147" s="508">
        <f t="shared" si="249"/>
        <v>0</v>
      </c>
      <c r="X147" s="253">
        <f t="shared" si="250"/>
        <v>0</v>
      </c>
      <c r="Y147" s="383"/>
      <c r="Z147" s="384"/>
      <c r="AA147" s="413"/>
      <c r="AB147" s="240"/>
      <c r="AC147" s="240"/>
      <c r="AD147" s="240"/>
      <c r="AE147" s="240"/>
      <c r="AF147" s="211"/>
      <c r="AG147" s="211"/>
      <c r="AH147" s="211"/>
      <c r="AI147" s="211"/>
      <c r="AJ147" s="211"/>
    </row>
    <row r="148">
      <c r="A148" s="326" t="s">
        <v>573</v>
      </c>
      <c r="B148" s="327"/>
      <c r="C148" s="328"/>
      <c r="D148" s="329"/>
      <c r="E148" s="416">
        <f>SUM(E143:E146)</f>
        <v>0</v>
      </c>
      <c r="F148" s="336"/>
      <c r="G148" s="332">
        <f>SUM(G143:G147)</f>
        <v>0</v>
      </c>
      <c r="H148" s="416">
        <f>SUM(H143:H146)</f>
        <v>0</v>
      </c>
      <c r="I148" s="334"/>
      <c r="J148" s="332">
        <f>SUM(J143:J147)</f>
        <v>0</v>
      </c>
      <c r="K148" s="417">
        <f>SUM(K143:K146)</f>
        <v>1</v>
      </c>
      <c r="L148" s="336"/>
      <c r="M148" s="332">
        <f>SUM(M143:M147)</f>
        <v>6000</v>
      </c>
      <c r="N148" s="417">
        <f>SUM(N143:N146)</f>
        <v>0</v>
      </c>
      <c r="O148" s="334"/>
      <c r="P148" s="332">
        <f>SUM(P143:P147)</f>
        <v>0</v>
      </c>
      <c r="Q148" s="365">
        <f>SUM(Q143:Q146)</f>
        <v>0</v>
      </c>
      <c r="R148" s="336"/>
      <c r="S148" s="332">
        <f>SUM(S143:S147)</f>
        <v>0</v>
      </c>
      <c r="T148" s="366"/>
      <c r="U148" s="366"/>
      <c r="V148" s="366"/>
      <c r="W148" s="367">
        <f>SUM(W143:W147)</f>
        <v>6000</v>
      </c>
      <c r="X148" s="368">
        <f t="shared" si="250"/>
        <v>0</v>
      </c>
      <c r="Y148" s="418">
        <f>W148-X148</f>
        <v>6000</v>
      </c>
      <c r="Z148" s="439">
        <f>Y148*100/W148</f>
        <v>100</v>
      </c>
      <c r="AA148" s="420"/>
      <c r="AB148" s="210"/>
      <c r="AC148" s="210"/>
      <c r="AD148" s="210"/>
      <c r="AE148" s="210"/>
      <c r="AF148" s="211"/>
      <c r="AG148" s="211"/>
      <c r="AH148" s="211"/>
      <c r="AI148" s="211"/>
      <c r="AJ148" s="211"/>
    </row>
    <row r="149">
      <c r="A149" s="392" t="s">
        <v>358</v>
      </c>
      <c r="B149" s="422">
        <v>11.0</v>
      </c>
      <c r="C149" s="347" t="s">
        <v>574</v>
      </c>
      <c r="D149" s="348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8"/>
      <c r="W149" s="441"/>
      <c r="X149" s="442"/>
      <c r="Y149" s="443"/>
      <c r="Z149" s="509"/>
      <c r="AA149" s="510"/>
      <c r="AB149" s="210"/>
      <c r="AC149" s="210"/>
      <c r="AD149" s="210"/>
      <c r="AE149" s="210"/>
      <c r="AF149" s="211"/>
      <c r="AG149" s="211"/>
      <c r="AH149" s="211"/>
      <c r="AI149" s="211"/>
      <c r="AJ149" s="211"/>
    </row>
    <row r="150">
      <c r="A150" s="511" t="s">
        <v>364</v>
      </c>
      <c r="B150" s="495">
        <v>43841.0</v>
      </c>
      <c r="C150" s="305" t="s">
        <v>575</v>
      </c>
      <c r="D150" s="427" t="s">
        <v>406</v>
      </c>
      <c r="E150" s="318"/>
      <c r="F150" s="308"/>
      <c r="G150" s="317">
        <f t="shared" ref="G150:G151" si="251">E150*F150</f>
        <v>0</v>
      </c>
      <c r="H150" s="512"/>
      <c r="I150" s="307"/>
      <c r="J150" s="513"/>
      <c r="K150" s="318"/>
      <c r="L150" s="308"/>
      <c r="M150" s="317">
        <f t="shared" ref="M150:M151" si="252">K150*L150</f>
        <v>0</v>
      </c>
      <c r="N150" s="512"/>
      <c r="O150" s="307"/>
      <c r="P150" s="513"/>
      <c r="Q150" s="318"/>
      <c r="R150" s="308"/>
      <c r="S150" s="317">
        <f t="shared" ref="S150:S151" si="253">Q150*R150</f>
        <v>0</v>
      </c>
      <c r="T150" s="502"/>
      <c r="U150" s="502"/>
      <c r="V150" s="502"/>
      <c r="W150" s="320">
        <f t="shared" ref="W150:W151" si="254">G150+M150+S150</f>
        <v>0</v>
      </c>
      <c r="X150" s="253">
        <f t="shared" ref="X150:X151" si="255">J150+P150+V150</f>
        <v>0</v>
      </c>
      <c r="Y150" s="445"/>
      <c r="Z150" s="491"/>
      <c r="AA150" s="494"/>
      <c r="AB150" s="210"/>
      <c r="AC150" s="210"/>
      <c r="AD150" s="210"/>
      <c r="AE150" s="210"/>
      <c r="AF150" s="211"/>
      <c r="AG150" s="211"/>
      <c r="AH150" s="211"/>
      <c r="AI150" s="211"/>
      <c r="AJ150" s="211"/>
    </row>
    <row r="151">
      <c r="A151" s="514" t="s">
        <v>364</v>
      </c>
      <c r="B151" s="495">
        <v>43872.0</v>
      </c>
      <c r="C151" s="99" t="s">
        <v>575</v>
      </c>
      <c r="D151" s="260" t="s">
        <v>406</v>
      </c>
      <c r="E151" s="261"/>
      <c r="F151" s="262"/>
      <c r="G151" s="247">
        <f t="shared" si="251"/>
        <v>0</v>
      </c>
      <c r="H151" s="264"/>
      <c r="I151" s="265"/>
      <c r="J151" s="412"/>
      <c r="K151" s="261"/>
      <c r="L151" s="262"/>
      <c r="M151" s="263">
        <f t="shared" si="252"/>
        <v>0</v>
      </c>
      <c r="N151" s="264"/>
      <c r="O151" s="265"/>
      <c r="P151" s="412"/>
      <c r="Q151" s="261"/>
      <c r="R151" s="262"/>
      <c r="S151" s="263">
        <f t="shared" si="253"/>
        <v>0</v>
      </c>
      <c r="T151" s="270"/>
      <c r="U151" s="270"/>
      <c r="V151" s="270"/>
      <c r="W151" s="268">
        <f t="shared" si="254"/>
        <v>0</v>
      </c>
      <c r="X151" s="253">
        <f t="shared" si="255"/>
        <v>0</v>
      </c>
      <c r="Y151" s="383"/>
      <c r="Z151" s="384"/>
      <c r="AA151" s="359"/>
      <c r="AB151" s="210"/>
      <c r="AC151" s="210"/>
      <c r="AD151" s="210"/>
      <c r="AE151" s="210"/>
      <c r="AF151" s="211"/>
      <c r="AG151" s="211"/>
      <c r="AH151" s="211"/>
      <c r="AI151" s="211"/>
      <c r="AJ151" s="211"/>
    </row>
    <row r="152">
      <c r="A152" s="515" t="s">
        <v>576</v>
      </c>
      <c r="B152" s="338"/>
      <c r="C152" s="338"/>
      <c r="D152" s="339"/>
      <c r="E152" s="363">
        <f>SUM(E150:E151)</f>
        <v>0</v>
      </c>
      <c r="F152" s="336"/>
      <c r="G152" s="332">
        <f>SUM(G150:G151)</f>
        <v>0</v>
      </c>
      <c r="H152" s="333"/>
      <c r="I152" s="334"/>
      <c r="J152" s="364"/>
      <c r="K152" s="365">
        <f>SUM(K150:K151)</f>
        <v>0</v>
      </c>
      <c r="L152" s="336"/>
      <c r="M152" s="332">
        <f t="shared" ref="M152:N152" si="256">SUM(M150:M151)</f>
        <v>0</v>
      </c>
      <c r="N152" s="365">
        <f t="shared" si="256"/>
        <v>0</v>
      </c>
      <c r="O152" s="334"/>
      <c r="P152" s="332">
        <f t="shared" ref="P152:Q152" si="257">SUM(P150:P151)</f>
        <v>0</v>
      </c>
      <c r="Q152" s="365">
        <f t="shared" si="257"/>
        <v>0</v>
      </c>
      <c r="R152" s="336"/>
      <c r="S152" s="332">
        <f>SUM(S150:S151)</f>
        <v>0</v>
      </c>
      <c r="T152" s="366"/>
      <c r="U152" s="366"/>
      <c r="V152" s="366"/>
      <c r="W152" s="367">
        <f t="shared" ref="W152:X152" si="258">SUM(W150:W151)</f>
        <v>0</v>
      </c>
      <c r="X152" s="367">
        <f t="shared" si="258"/>
        <v>0</v>
      </c>
      <c r="Y152" s="418"/>
      <c r="Z152" s="516"/>
      <c r="AA152" s="420"/>
      <c r="AB152" s="210"/>
      <c r="AC152" s="210"/>
      <c r="AD152" s="210"/>
      <c r="AE152" s="210"/>
      <c r="AF152" s="211"/>
      <c r="AG152" s="211"/>
      <c r="AH152" s="211"/>
      <c r="AI152" s="211"/>
      <c r="AJ152" s="211"/>
    </row>
    <row r="153">
      <c r="A153" s="421" t="s">
        <v>358</v>
      </c>
      <c r="B153" s="422">
        <v>12.0</v>
      </c>
      <c r="C153" s="214" t="s">
        <v>577</v>
      </c>
      <c r="D153" s="517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8"/>
      <c r="W153" s="441"/>
      <c r="X153" s="442"/>
      <c r="Y153" s="443"/>
      <c r="Z153" s="444"/>
      <c r="AA153" s="423"/>
      <c r="AB153" s="210"/>
      <c r="AC153" s="210"/>
      <c r="AD153" s="210"/>
      <c r="AE153" s="210"/>
      <c r="AF153" s="211"/>
      <c r="AG153" s="211"/>
      <c r="AH153" s="211"/>
      <c r="AI153" s="211"/>
      <c r="AJ153" s="211"/>
    </row>
    <row r="154">
      <c r="A154" s="313" t="s">
        <v>364</v>
      </c>
      <c r="B154" s="518">
        <v>43842.0</v>
      </c>
      <c r="C154" s="519" t="s">
        <v>578</v>
      </c>
      <c r="D154" s="498" t="s">
        <v>562</v>
      </c>
      <c r="E154" s="520"/>
      <c r="F154" s="308"/>
      <c r="G154" s="317">
        <f t="shared" ref="G154:G157" si="259">E154*F154</f>
        <v>0</v>
      </c>
      <c r="H154" s="512"/>
      <c r="I154" s="307"/>
      <c r="J154" s="513"/>
      <c r="K154" s="318"/>
      <c r="L154" s="308"/>
      <c r="M154" s="317">
        <f t="shared" ref="M154:M157" si="261">K154*L154</f>
        <v>0</v>
      </c>
      <c r="N154" s="512"/>
      <c r="O154" s="307"/>
      <c r="P154" s="521">
        <v>0.0</v>
      </c>
      <c r="Q154" s="318"/>
      <c r="R154" s="308"/>
      <c r="S154" s="317">
        <f t="shared" ref="S154:S157" si="262">Q154*R154</f>
        <v>0</v>
      </c>
      <c r="T154" s="502"/>
      <c r="U154" s="502"/>
      <c r="V154" s="502"/>
      <c r="W154" s="320">
        <f t="shared" ref="W154:W157" si="263">G154+M154+S154</f>
        <v>0</v>
      </c>
      <c r="X154" s="253">
        <f t="shared" ref="X154:X158" si="264">J154+P154+V154</f>
        <v>0</v>
      </c>
      <c r="Y154" s="445"/>
      <c r="Z154" s="491"/>
      <c r="AA154" s="447"/>
      <c r="AB154" s="210"/>
      <c r="AC154" s="210"/>
      <c r="AD154" s="210"/>
      <c r="AE154" s="210"/>
      <c r="AF154" s="211"/>
      <c r="AG154" s="211"/>
      <c r="AH154" s="211"/>
      <c r="AI154" s="211"/>
      <c r="AJ154" s="211"/>
    </row>
    <row r="155">
      <c r="A155" s="241" t="s">
        <v>364</v>
      </c>
      <c r="B155" s="495">
        <v>43873.0</v>
      </c>
      <c r="C155" s="257" t="s">
        <v>579</v>
      </c>
      <c r="D155" s="306" t="s">
        <v>549</v>
      </c>
      <c r="E155" s="248">
        <f>24+58</f>
        <v>82</v>
      </c>
      <c r="F155" s="249">
        <v>200.0</v>
      </c>
      <c r="G155" s="247">
        <f t="shared" si="259"/>
        <v>16400</v>
      </c>
      <c r="H155" s="248">
        <f t="shared" ref="H155:I155" si="260">E155</f>
        <v>82</v>
      </c>
      <c r="I155" s="249">
        <f t="shared" si="260"/>
        <v>200</v>
      </c>
      <c r="J155" s="247">
        <f t="shared" ref="J155:J157" si="266">H155*I155</f>
        <v>16400</v>
      </c>
      <c r="K155" s="405">
        <v>0.0</v>
      </c>
      <c r="L155" s="246"/>
      <c r="M155" s="247">
        <f t="shared" si="261"/>
        <v>0</v>
      </c>
      <c r="N155" s="303">
        <v>0.0</v>
      </c>
      <c r="O155" s="249"/>
      <c r="P155" s="247">
        <f t="shared" ref="P155:P157" si="267">N155*O155</f>
        <v>0</v>
      </c>
      <c r="Q155" s="245"/>
      <c r="R155" s="246"/>
      <c r="S155" s="247">
        <f t="shared" si="262"/>
        <v>0</v>
      </c>
      <c r="T155" s="255"/>
      <c r="U155" s="255"/>
      <c r="V155" s="255"/>
      <c r="W155" s="252">
        <f t="shared" si="263"/>
        <v>16400</v>
      </c>
      <c r="X155" s="253">
        <f t="shared" si="264"/>
        <v>16400</v>
      </c>
      <c r="Y155" s="301">
        <f t="shared" ref="Y155:Y156" si="268">W155-X155</f>
        <v>0</v>
      </c>
      <c r="Z155" s="302">
        <f t="shared" ref="Z155:Z156" si="269">Y155*100/W155</f>
        <v>0</v>
      </c>
      <c r="AA155" s="431"/>
      <c r="AB155" s="210"/>
      <c r="AC155" s="210"/>
      <c r="AD155" s="210"/>
      <c r="AE155" s="210"/>
      <c r="AF155" s="211"/>
      <c r="AG155" s="211"/>
      <c r="AH155" s="211"/>
      <c r="AI155" s="211"/>
      <c r="AJ155" s="211"/>
    </row>
    <row r="156">
      <c r="A156" s="258" t="s">
        <v>364</v>
      </c>
      <c r="B156" s="504">
        <v>43902.0</v>
      </c>
      <c r="C156" s="99" t="s">
        <v>580</v>
      </c>
      <c r="D156" s="505" t="s">
        <v>549</v>
      </c>
      <c r="E156" s="264">
        <f>E155</f>
        <v>82</v>
      </c>
      <c r="F156" s="265">
        <v>150.0</v>
      </c>
      <c r="G156" s="263">
        <f t="shared" si="259"/>
        <v>12300</v>
      </c>
      <c r="H156" s="264">
        <f t="shared" ref="H156:I156" si="265">E156</f>
        <v>82</v>
      </c>
      <c r="I156" s="265">
        <f t="shared" si="265"/>
        <v>150</v>
      </c>
      <c r="J156" s="263">
        <f t="shared" si="266"/>
        <v>12300</v>
      </c>
      <c r="K156" s="522">
        <v>0.0</v>
      </c>
      <c r="L156" s="262"/>
      <c r="M156" s="263">
        <f t="shared" si="261"/>
        <v>0</v>
      </c>
      <c r="N156" s="303">
        <v>0.0</v>
      </c>
      <c r="O156" s="249"/>
      <c r="P156" s="247">
        <f t="shared" si="267"/>
        <v>0</v>
      </c>
      <c r="Q156" s="261"/>
      <c r="R156" s="262"/>
      <c r="S156" s="263">
        <f t="shared" si="262"/>
        <v>0</v>
      </c>
      <c r="T156" s="270"/>
      <c r="U156" s="270"/>
      <c r="V156" s="270"/>
      <c r="W156" s="268">
        <f t="shared" si="263"/>
        <v>12300</v>
      </c>
      <c r="X156" s="253">
        <f t="shared" si="264"/>
        <v>12300</v>
      </c>
      <c r="Y156" s="301">
        <f t="shared" si="268"/>
        <v>0</v>
      </c>
      <c r="Z156" s="302">
        <f t="shared" si="269"/>
        <v>0</v>
      </c>
      <c r="AA156" s="357"/>
      <c r="AB156" s="210"/>
      <c r="AC156" s="210"/>
      <c r="AD156" s="210"/>
      <c r="AE156" s="210"/>
      <c r="AF156" s="211"/>
      <c r="AG156" s="211"/>
      <c r="AH156" s="211"/>
      <c r="AI156" s="211"/>
      <c r="AJ156" s="211"/>
    </row>
    <row r="157">
      <c r="A157" s="258" t="s">
        <v>364</v>
      </c>
      <c r="B157" s="504">
        <v>43933.0</v>
      </c>
      <c r="C157" s="449" t="s">
        <v>581</v>
      </c>
      <c r="D157" s="507"/>
      <c r="E157" s="310"/>
      <c r="F157" s="265">
        <v>0.22</v>
      </c>
      <c r="G157" s="263">
        <f t="shared" si="259"/>
        <v>0</v>
      </c>
      <c r="H157" s="264"/>
      <c r="I157" s="265">
        <v>0.22</v>
      </c>
      <c r="J157" s="263">
        <f t="shared" si="266"/>
        <v>0</v>
      </c>
      <c r="K157" s="261"/>
      <c r="L157" s="265">
        <v>0.22</v>
      </c>
      <c r="M157" s="263">
        <f t="shared" si="261"/>
        <v>0</v>
      </c>
      <c r="N157" s="264"/>
      <c r="O157" s="265">
        <v>0.22</v>
      </c>
      <c r="P157" s="263">
        <f t="shared" si="267"/>
        <v>0</v>
      </c>
      <c r="Q157" s="261"/>
      <c r="R157" s="265">
        <v>0.22</v>
      </c>
      <c r="S157" s="263">
        <f t="shared" si="262"/>
        <v>0</v>
      </c>
      <c r="T157" s="358"/>
      <c r="U157" s="358"/>
      <c r="V157" s="358"/>
      <c r="W157" s="268">
        <f t="shared" si="263"/>
        <v>0</v>
      </c>
      <c r="X157" s="253">
        <f t="shared" si="264"/>
        <v>0</v>
      </c>
      <c r="Y157" s="383"/>
      <c r="Z157" s="384"/>
      <c r="AA157" s="359"/>
      <c r="AB157" s="210"/>
      <c r="AC157" s="210"/>
      <c r="AD157" s="210"/>
      <c r="AE157" s="210"/>
      <c r="AF157" s="211"/>
      <c r="AG157" s="211"/>
      <c r="AH157" s="211"/>
      <c r="AI157" s="211"/>
      <c r="AJ157" s="211"/>
    </row>
    <row r="158">
      <c r="A158" s="326" t="s">
        <v>582</v>
      </c>
      <c r="B158" s="327"/>
      <c r="C158" s="328"/>
      <c r="D158" s="329"/>
      <c r="E158" s="416">
        <f>SUM(E154:E156)</f>
        <v>164</v>
      </c>
      <c r="F158" s="336"/>
      <c r="G158" s="332">
        <f>SUM(G154:G157)</f>
        <v>28700</v>
      </c>
      <c r="H158" s="416">
        <f>SUM(H154:H156)</f>
        <v>164</v>
      </c>
      <c r="I158" s="334"/>
      <c r="J158" s="332">
        <f>SUM(J154:J157)</f>
        <v>28700</v>
      </c>
      <c r="K158" s="417">
        <f>SUM(K154:K156)</f>
        <v>0</v>
      </c>
      <c r="L158" s="336"/>
      <c r="M158" s="332">
        <f>SUM(M154:M157)</f>
        <v>0</v>
      </c>
      <c r="N158" s="417">
        <f>SUM(N154:N156)</f>
        <v>0</v>
      </c>
      <c r="O158" s="334"/>
      <c r="P158" s="332">
        <f>SUM(P154:P157)</f>
        <v>0</v>
      </c>
      <c r="Q158" s="365">
        <f>SUM(Q154:Q156)</f>
        <v>0</v>
      </c>
      <c r="R158" s="336"/>
      <c r="S158" s="332">
        <f>SUM(S154:S157)</f>
        <v>0</v>
      </c>
      <c r="T158" s="366"/>
      <c r="U158" s="366"/>
      <c r="V158" s="366"/>
      <c r="W158" s="367">
        <f>SUM(W154:W157)</f>
        <v>28700</v>
      </c>
      <c r="X158" s="368">
        <f t="shared" si="264"/>
        <v>28700</v>
      </c>
      <c r="Y158" s="418">
        <f>W158-X158</f>
        <v>0</v>
      </c>
      <c r="Z158" s="439">
        <f>Y158*100/W158</f>
        <v>0</v>
      </c>
      <c r="AA158" s="420"/>
      <c r="AB158" s="210"/>
      <c r="AC158" s="210"/>
      <c r="AD158" s="210"/>
      <c r="AE158" s="210"/>
      <c r="AF158" s="211"/>
      <c r="AG158" s="211"/>
      <c r="AH158" s="211"/>
      <c r="AI158" s="211"/>
      <c r="AJ158" s="211"/>
    </row>
    <row r="159">
      <c r="A159" s="421" t="s">
        <v>358</v>
      </c>
      <c r="B159" s="523">
        <v>13.0</v>
      </c>
      <c r="C159" s="214" t="s">
        <v>583</v>
      </c>
      <c r="D159" s="215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8"/>
      <c r="W159" s="219"/>
      <c r="X159" s="220"/>
      <c r="Y159" s="221"/>
      <c r="Z159" s="524"/>
      <c r="AA159" s="525"/>
      <c r="AB159" s="210"/>
      <c r="AC159" s="210"/>
      <c r="AD159" s="210"/>
      <c r="AE159" s="210"/>
      <c r="AF159" s="211"/>
      <c r="AG159" s="211"/>
      <c r="AH159" s="211"/>
      <c r="AI159" s="211"/>
      <c r="AJ159" s="211"/>
    </row>
    <row r="160">
      <c r="A160" s="224" t="s">
        <v>361</v>
      </c>
      <c r="B160" s="225" t="s">
        <v>584</v>
      </c>
      <c r="C160" s="526" t="s">
        <v>585</v>
      </c>
      <c r="D160" s="273"/>
      <c r="E160" s="274">
        <f>E161+E162+E164</f>
        <v>0</v>
      </c>
      <c r="F160" s="275"/>
      <c r="G160" s="276">
        <f t="shared" ref="G160:H160" si="270">G161+G162+G164</f>
        <v>0</v>
      </c>
      <c r="H160" s="274">
        <f t="shared" si="270"/>
        <v>0</v>
      </c>
      <c r="I160" s="277"/>
      <c r="J160" s="276">
        <f>J161+J162+J164</f>
        <v>0</v>
      </c>
      <c r="K160" s="274">
        <f>SUM(K161:K162)</f>
        <v>0</v>
      </c>
      <c r="L160" s="275"/>
      <c r="M160" s="276">
        <f>SUM(M161:M164)</f>
        <v>40000</v>
      </c>
      <c r="N160" s="274">
        <f>SUM(N161:N162)</f>
        <v>0</v>
      </c>
      <c r="O160" s="277"/>
      <c r="P160" s="276">
        <f>SUM(P161:P164)</f>
        <v>40000</v>
      </c>
      <c r="Q160" s="274">
        <f>SUM(Q161:Q162)</f>
        <v>0</v>
      </c>
      <c r="R160" s="275"/>
      <c r="S160" s="276">
        <f>SUM(S161:S164)</f>
        <v>0</v>
      </c>
      <c r="T160" s="293"/>
      <c r="U160" s="277"/>
      <c r="V160" s="414"/>
      <c r="W160" s="281">
        <f t="shared" ref="W160:W162" si="271">G160+M160+S160</f>
        <v>40000</v>
      </c>
      <c r="X160" s="236">
        <f t="shared" ref="X160:X169" si="272">J160+P160+V160</f>
        <v>40000</v>
      </c>
      <c r="Y160" s="353">
        <f>W160-X160</f>
        <v>0</v>
      </c>
      <c r="Z160" s="296">
        <f>Y160*100/W160</f>
        <v>0</v>
      </c>
      <c r="AA160" s="375"/>
      <c r="AB160" s="210"/>
      <c r="AC160" s="210"/>
      <c r="AD160" s="210"/>
      <c r="AE160" s="210"/>
      <c r="AF160" s="211"/>
      <c r="AG160" s="211"/>
      <c r="AH160" s="211"/>
      <c r="AI160" s="211"/>
      <c r="AJ160" s="211"/>
    </row>
    <row r="161">
      <c r="A161" s="241" t="s">
        <v>364</v>
      </c>
      <c r="B161" s="242" t="s">
        <v>586</v>
      </c>
      <c r="C161" s="527" t="s">
        <v>587</v>
      </c>
      <c r="D161" s="244" t="s">
        <v>435</v>
      </c>
      <c r="E161" s="245"/>
      <c r="F161" s="246"/>
      <c r="G161" s="247">
        <f t="shared" ref="G161:G162" si="273">E161*F161</f>
        <v>0</v>
      </c>
      <c r="H161" s="248"/>
      <c r="I161" s="249"/>
      <c r="J161" s="406"/>
      <c r="K161" s="245"/>
      <c r="L161" s="246"/>
      <c r="M161" s="247">
        <f t="shared" ref="M161:M164" si="274">K161*L161</f>
        <v>0</v>
      </c>
      <c r="N161" s="248"/>
      <c r="O161" s="249"/>
      <c r="P161" s="247">
        <f t="shared" ref="P161:P163" si="275">N161*O161</f>
        <v>0</v>
      </c>
      <c r="Q161" s="245"/>
      <c r="R161" s="246"/>
      <c r="S161" s="247">
        <f t="shared" ref="S161:S164" si="276">Q161*R161</f>
        <v>0</v>
      </c>
      <c r="T161" s="248"/>
      <c r="U161" s="249"/>
      <c r="V161" s="406"/>
      <c r="W161" s="252">
        <f t="shared" si="271"/>
        <v>0</v>
      </c>
      <c r="X161" s="253">
        <f t="shared" si="272"/>
        <v>0</v>
      </c>
      <c r="Y161" s="321"/>
      <c r="Z161" s="253"/>
      <c r="AA161" s="357"/>
      <c r="AB161" s="210"/>
      <c r="AC161" s="210"/>
      <c r="AD161" s="210"/>
      <c r="AE161" s="210"/>
      <c r="AF161" s="211"/>
      <c r="AG161" s="211"/>
      <c r="AH161" s="211"/>
      <c r="AI161" s="211"/>
      <c r="AJ161" s="211"/>
    </row>
    <row r="162">
      <c r="A162" s="241" t="s">
        <v>364</v>
      </c>
      <c r="B162" s="242" t="s">
        <v>588</v>
      </c>
      <c r="C162" s="528" t="s">
        <v>589</v>
      </c>
      <c r="D162" s="244" t="s">
        <v>435</v>
      </c>
      <c r="E162" s="245"/>
      <c r="F162" s="246"/>
      <c r="G162" s="247">
        <f t="shared" si="273"/>
        <v>0</v>
      </c>
      <c r="H162" s="248"/>
      <c r="I162" s="249"/>
      <c r="J162" s="406"/>
      <c r="K162" s="245"/>
      <c r="L162" s="246"/>
      <c r="M162" s="247">
        <f t="shared" si="274"/>
        <v>0</v>
      </c>
      <c r="N162" s="248"/>
      <c r="O162" s="249"/>
      <c r="P162" s="247">
        <f t="shared" si="275"/>
        <v>0</v>
      </c>
      <c r="Q162" s="245"/>
      <c r="R162" s="246"/>
      <c r="S162" s="247">
        <f t="shared" si="276"/>
        <v>0</v>
      </c>
      <c r="T162" s="248"/>
      <c r="U162" s="249"/>
      <c r="V162" s="406"/>
      <c r="W162" s="252">
        <f t="shared" si="271"/>
        <v>0</v>
      </c>
      <c r="X162" s="253">
        <f t="shared" si="272"/>
        <v>0</v>
      </c>
      <c r="Y162" s="321"/>
      <c r="Z162" s="432"/>
      <c r="AA162" s="407"/>
      <c r="AB162" s="210"/>
      <c r="AC162" s="210"/>
      <c r="AD162" s="210"/>
      <c r="AE162" s="210"/>
      <c r="AF162" s="211"/>
      <c r="AG162" s="211"/>
      <c r="AH162" s="211"/>
      <c r="AI162" s="211"/>
      <c r="AJ162" s="211"/>
    </row>
    <row r="163">
      <c r="A163" s="241" t="s">
        <v>364</v>
      </c>
      <c r="B163" s="259" t="s">
        <v>590</v>
      </c>
      <c r="C163" s="528" t="s">
        <v>319</v>
      </c>
      <c r="D163" s="244" t="s">
        <v>435</v>
      </c>
      <c r="E163" s="529" t="s">
        <v>436</v>
      </c>
      <c r="F163" s="90"/>
      <c r="G163" s="530"/>
      <c r="H163" s="529" t="s">
        <v>436</v>
      </c>
      <c r="I163" s="90"/>
      <c r="J163" s="530"/>
      <c r="K163" s="297">
        <v>1.0</v>
      </c>
      <c r="L163" s="249">
        <v>40000.0</v>
      </c>
      <c r="M163" s="247">
        <f t="shared" si="274"/>
        <v>40000</v>
      </c>
      <c r="N163" s="303">
        <f t="shared" ref="N163:O163" si="277">K163</f>
        <v>1</v>
      </c>
      <c r="O163" s="249">
        <f t="shared" si="277"/>
        <v>40000</v>
      </c>
      <c r="P163" s="247">
        <f t="shared" si="275"/>
        <v>40000</v>
      </c>
      <c r="Q163" s="245"/>
      <c r="R163" s="246"/>
      <c r="S163" s="247">
        <f t="shared" si="276"/>
        <v>0</v>
      </c>
      <c r="T163" s="248"/>
      <c r="U163" s="249"/>
      <c r="V163" s="406"/>
      <c r="W163" s="252">
        <f>M163+S163</f>
        <v>40000</v>
      </c>
      <c r="X163" s="253">
        <f t="shared" si="272"/>
        <v>40000</v>
      </c>
      <c r="Y163" s="301">
        <f>W163-X163</f>
        <v>0</v>
      </c>
      <c r="Z163" s="302">
        <f>Y163*100/W163</f>
        <v>0</v>
      </c>
      <c r="AA163" s="431"/>
      <c r="AB163" s="210"/>
      <c r="AC163" s="210"/>
      <c r="AD163" s="210"/>
      <c r="AE163" s="210"/>
      <c r="AF163" s="211"/>
      <c r="AG163" s="211"/>
      <c r="AH163" s="211"/>
      <c r="AI163" s="211"/>
      <c r="AJ163" s="211"/>
    </row>
    <row r="164">
      <c r="A164" s="283" t="s">
        <v>364</v>
      </c>
      <c r="B164" s="309" t="s">
        <v>591</v>
      </c>
      <c r="C164" s="531" t="s">
        <v>592</v>
      </c>
      <c r="D164" s="497"/>
      <c r="E164" s="285"/>
      <c r="F164" s="289">
        <v>0.22</v>
      </c>
      <c r="G164" s="287">
        <f>E164*F164</f>
        <v>0</v>
      </c>
      <c r="H164" s="264"/>
      <c r="I164" s="265">
        <v>0.22</v>
      </c>
      <c r="J164" s="412"/>
      <c r="K164" s="285"/>
      <c r="L164" s="289">
        <v>0.22</v>
      </c>
      <c r="M164" s="287">
        <f t="shared" si="274"/>
        <v>0</v>
      </c>
      <c r="N164" s="264"/>
      <c r="O164" s="265">
        <v>0.22</v>
      </c>
      <c r="P164" s="412"/>
      <c r="Q164" s="261"/>
      <c r="R164" s="265">
        <v>0.22</v>
      </c>
      <c r="S164" s="263">
        <f t="shared" si="276"/>
        <v>0</v>
      </c>
      <c r="T164" s="264"/>
      <c r="U164" s="265"/>
      <c r="V164" s="412"/>
      <c r="W164" s="508">
        <f t="shared" ref="W164:W213" si="278">G164+M164+S164</f>
        <v>0</v>
      </c>
      <c r="X164" s="253">
        <f t="shared" si="272"/>
        <v>0</v>
      </c>
      <c r="Y164" s="383"/>
      <c r="Z164" s="384"/>
      <c r="AA164" s="359"/>
      <c r="AB164" s="210"/>
      <c r="AC164" s="210"/>
      <c r="AD164" s="210"/>
      <c r="AE164" s="210"/>
      <c r="AF164" s="211"/>
      <c r="AG164" s="211"/>
      <c r="AH164" s="211"/>
      <c r="AI164" s="211"/>
      <c r="AJ164" s="211"/>
    </row>
    <row r="165">
      <c r="A165" s="224" t="s">
        <v>361</v>
      </c>
      <c r="B165" s="225" t="s">
        <v>593</v>
      </c>
      <c r="C165" s="272" t="s">
        <v>594</v>
      </c>
      <c r="D165" s="273"/>
      <c r="E165" s="274">
        <f>SUM(E166:E168)</f>
        <v>60</v>
      </c>
      <c r="F165" s="275"/>
      <c r="G165" s="276">
        <f>SUM(G166:G169)</f>
        <v>220000</v>
      </c>
      <c r="H165" s="274">
        <f>SUM(H166:H168)</f>
        <v>60</v>
      </c>
      <c r="I165" s="277"/>
      <c r="J165" s="276">
        <f>SUM(J166:J169)</f>
        <v>220000</v>
      </c>
      <c r="K165" s="274">
        <f>SUM(K166:K168)</f>
        <v>0</v>
      </c>
      <c r="L165" s="275"/>
      <c r="M165" s="276">
        <f>SUM(M166:M169)</f>
        <v>0</v>
      </c>
      <c r="N165" s="274">
        <f>SUM(N166:N168)</f>
        <v>0</v>
      </c>
      <c r="O165" s="277"/>
      <c r="P165" s="276">
        <f>SUM(P166:P169)</f>
        <v>0</v>
      </c>
      <c r="Q165" s="274">
        <f>SUM(Q166:Q168)</f>
        <v>0</v>
      </c>
      <c r="R165" s="275"/>
      <c r="S165" s="276">
        <f>SUM(S166:S169)</f>
        <v>0</v>
      </c>
      <c r="T165" s="293"/>
      <c r="U165" s="277"/>
      <c r="V165" s="414"/>
      <c r="W165" s="281">
        <f t="shared" si="278"/>
        <v>220000</v>
      </c>
      <c r="X165" s="236">
        <f t="shared" si="272"/>
        <v>220000</v>
      </c>
      <c r="Y165" s="274">
        <f t="shared" ref="Y165:Y168" si="280">W165-X165</f>
        <v>0</v>
      </c>
      <c r="Z165" s="296">
        <f t="shared" ref="Z165:Z168" si="281">Y165*100/W165</f>
        <v>0</v>
      </c>
      <c r="AA165" s="375"/>
      <c r="AB165" s="210"/>
      <c r="AC165" s="210"/>
      <c r="AD165" s="210"/>
      <c r="AE165" s="210"/>
      <c r="AF165" s="211"/>
      <c r="AG165" s="211"/>
      <c r="AH165" s="211"/>
      <c r="AI165" s="211"/>
      <c r="AJ165" s="211"/>
    </row>
    <row r="166">
      <c r="A166" s="241" t="s">
        <v>364</v>
      </c>
      <c r="B166" s="242" t="s">
        <v>595</v>
      </c>
      <c r="C166" s="257" t="s">
        <v>596</v>
      </c>
      <c r="D166" s="244" t="s">
        <v>406</v>
      </c>
      <c r="E166" s="297">
        <v>20.0</v>
      </c>
      <c r="F166" s="249">
        <v>3000.0</v>
      </c>
      <c r="G166" s="247">
        <f t="shared" ref="G166:G169" si="282">E166*F166</f>
        <v>60000</v>
      </c>
      <c r="H166" s="248">
        <f t="shared" ref="H166:I166" si="279">E166</f>
        <v>20</v>
      </c>
      <c r="I166" s="248">
        <f t="shared" si="279"/>
        <v>3000</v>
      </c>
      <c r="J166" s="247">
        <f t="shared" ref="J166:J169" si="284">H166*I166</f>
        <v>60000</v>
      </c>
      <c r="K166" s="405">
        <v>0.0</v>
      </c>
      <c r="L166" s="246"/>
      <c r="M166" s="247">
        <f t="shared" ref="M166:M169" si="285">K166*L166</f>
        <v>0</v>
      </c>
      <c r="N166" s="303">
        <v>0.0</v>
      </c>
      <c r="O166" s="249"/>
      <c r="P166" s="247">
        <f t="shared" ref="P166:P169" si="286">N166*O166</f>
        <v>0</v>
      </c>
      <c r="Q166" s="245"/>
      <c r="R166" s="246"/>
      <c r="S166" s="247">
        <f t="shared" ref="S166:S169" si="287">Q166*R166</f>
        <v>0</v>
      </c>
      <c r="T166" s="248"/>
      <c r="U166" s="249"/>
      <c r="V166" s="406"/>
      <c r="W166" s="252">
        <f t="shared" si="278"/>
        <v>60000</v>
      </c>
      <c r="X166" s="253">
        <f t="shared" si="272"/>
        <v>60000</v>
      </c>
      <c r="Y166" s="301">
        <f t="shared" si="280"/>
        <v>0</v>
      </c>
      <c r="Z166" s="302">
        <f t="shared" si="281"/>
        <v>0</v>
      </c>
      <c r="AA166" s="357"/>
      <c r="AB166" s="210"/>
      <c r="AC166" s="210"/>
      <c r="AD166" s="210"/>
      <c r="AE166" s="210"/>
      <c r="AF166" s="211"/>
      <c r="AG166" s="211"/>
      <c r="AH166" s="211"/>
      <c r="AI166" s="211"/>
      <c r="AJ166" s="211"/>
    </row>
    <row r="167">
      <c r="A167" s="241" t="s">
        <v>364</v>
      </c>
      <c r="B167" s="242" t="s">
        <v>597</v>
      </c>
      <c r="C167" s="257" t="s">
        <v>598</v>
      </c>
      <c r="D167" s="244" t="s">
        <v>406</v>
      </c>
      <c r="E167" s="297">
        <v>20.0</v>
      </c>
      <c r="F167" s="249">
        <v>2000.0</v>
      </c>
      <c r="G167" s="247">
        <f t="shared" si="282"/>
        <v>40000</v>
      </c>
      <c r="H167" s="248">
        <f t="shared" ref="H167:I167" si="283">E167</f>
        <v>20</v>
      </c>
      <c r="I167" s="248">
        <f t="shared" si="283"/>
        <v>2000</v>
      </c>
      <c r="J167" s="247">
        <f t="shared" si="284"/>
        <v>40000</v>
      </c>
      <c r="K167" s="405">
        <v>0.0</v>
      </c>
      <c r="L167" s="246"/>
      <c r="M167" s="247">
        <f t="shared" si="285"/>
        <v>0</v>
      </c>
      <c r="N167" s="303">
        <v>0.0</v>
      </c>
      <c r="O167" s="249"/>
      <c r="P167" s="247">
        <f t="shared" si="286"/>
        <v>0</v>
      </c>
      <c r="Q167" s="245"/>
      <c r="R167" s="246"/>
      <c r="S167" s="247">
        <f t="shared" si="287"/>
        <v>0</v>
      </c>
      <c r="T167" s="248"/>
      <c r="U167" s="249"/>
      <c r="V167" s="406"/>
      <c r="W167" s="252">
        <f t="shared" si="278"/>
        <v>40000</v>
      </c>
      <c r="X167" s="253">
        <f t="shared" si="272"/>
        <v>40000</v>
      </c>
      <c r="Y167" s="301">
        <f t="shared" si="280"/>
        <v>0</v>
      </c>
      <c r="Z167" s="302">
        <f t="shared" si="281"/>
        <v>0</v>
      </c>
      <c r="AA167" s="357"/>
      <c r="AB167" s="210"/>
      <c r="AC167" s="210"/>
      <c r="AD167" s="210"/>
      <c r="AE167" s="210"/>
      <c r="AF167" s="211"/>
      <c r="AG167" s="211"/>
      <c r="AH167" s="211"/>
      <c r="AI167" s="211"/>
      <c r="AJ167" s="211"/>
    </row>
    <row r="168">
      <c r="A168" s="258" t="s">
        <v>364</v>
      </c>
      <c r="B168" s="259" t="s">
        <v>599</v>
      </c>
      <c r="C168" s="257" t="s">
        <v>600</v>
      </c>
      <c r="D168" s="260" t="s">
        <v>406</v>
      </c>
      <c r="E168" s="325">
        <f>E167</f>
        <v>20</v>
      </c>
      <c r="F168" s="265">
        <f>3000*2</f>
        <v>6000</v>
      </c>
      <c r="G168" s="263">
        <f t="shared" si="282"/>
        <v>120000</v>
      </c>
      <c r="H168" s="248">
        <f t="shared" ref="H168:I168" si="288">E168</f>
        <v>20</v>
      </c>
      <c r="I168" s="249">
        <f t="shared" si="288"/>
        <v>6000</v>
      </c>
      <c r="J168" s="247">
        <f t="shared" si="284"/>
        <v>120000</v>
      </c>
      <c r="K168" s="522">
        <v>0.0</v>
      </c>
      <c r="L168" s="262"/>
      <c r="M168" s="263">
        <f t="shared" si="285"/>
        <v>0</v>
      </c>
      <c r="N168" s="532">
        <v>0.0</v>
      </c>
      <c r="O168" s="265"/>
      <c r="P168" s="263">
        <f t="shared" si="286"/>
        <v>0</v>
      </c>
      <c r="Q168" s="261"/>
      <c r="R168" s="262"/>
      <c r="S168" s="263">
        <f t="shared" si="287"/>
        <v>0</v>
      </c>
      <c r="T168" s="264"/>
      <c r="U168" s="265"/>
      <c r="V168" s="412"/>
      <c r="W168" s="268">
        <f t="shared" si="278"/>
        <v>120000</v>
      </c>
      <c r="X168" s="253">
        <f t="shared" si="272"/>
        <v>120000</v>
      </c>
      <c r="Y168" s="301">
        <f t="shared" si="280"/>
        <v>0</v>
      </c>
      <c r="Z168" s="302">
        <f t="shared" si="281"/>
        <v>0</v>
      </c>
      <c r="AA168" s="357"/>
      <c r="AB168" s="210"/>
      <c r="AC168" s="210"/>
      <c r="AD168" s="210"/>
      <c r="AE168" s="210"/>
      <c r="AF168" s="211"/>
      <c r="AG168" s="211"/>
      <c r="AH168" s="211"/>
      <c r="AI168" s="211"/>
      <c r="AJ168" s="211"/>
    </row>
    <row r="169">
      <c r="A169" s="258" t="s">
        <v>364</v>
      </c>
      <c r="B169" s="259" t="s">
        <v>601</v>
      </c>
      <c r="C169" s="362" t="s">
        <v>602</v>
      </c>
      <c r="D169" s="497"/>
      <c r="E169" s="261"/>
      <c r="F169" s="265">
        <v>0.22</v>
      </c>
      <c r="G169" s="263">
        <f t="shared" si="282"/>
        <v>0</v>
      </c>
      <c r="H169" s="264"/>
      <c r="I169" s="265">
        <v>0.22</v>
      </c>
      <c r="J169" s="263">
        <f t="shared" si="284"/>
        <v>0</v>
      </c>
      <c r="K169" s="261"/>
      <c r="L169" s="265">
        <v>0.22</v>
      </c>
      <c r="M169" s="263">
        <f t="shared" si="285"/>
        <v>0</v>
      </c>
      <c r="N169" s="264"/>
      <c r="O169" s="265">
        <v>0.22</v>
      </c>
      <c r="P169" s="263">
        <f t="shared" si="286"/>
        <v>0</v>
      </c>
      <c r="Q169" s="261"/>
      <c r="R169" s="265">
        <v>0.22</v>
      </c>
      <c r="S169" s="263">
        <f t="shared" si="287"/>
        <v>0</v>
      </c>
      <c r="T169" s="358"/>
      <c r="U169" s="358"/>
      <c r="V169" s="358"/>
      <c r="W169" s="268">
        <f t="shared" si="278"/>
        <v>0</v>
      </c>
      <c r="X169" s="253">
        <f t="shared" si="272"/>
        <v>0</v>
      </c>
      <c r="Y169" s="383"/>
      <c r="Z169" s="533"/>
      <c r="AA169" s="534"/>
      <c r="AB169" s="210"/>
      <c r="AC169" s="210"/>
      <c r="AD169" s="210"/>
      <c r="AE169" s="210"/>
      <c r="AF169" s="211"/>
      <c r="AG169" s="211"/>
      <c r="AH169" s="211"/>
      <c r="AI169" s="211"/>
      <c r="AJ169" s="211"/>
    </row>
    <row r="170">
      <c r="A170" s="224" t="s">
        <v>361</v>
      </c>
      <c r="B170" s="225" t="s">
        <v>603</v>
      </c>
      <c r="C170" s="272" t="s">
        <v>604</v>
      </c>
      <c r="D170" s="273"/>
      <c r="E170" s="274">
        <f>SUM(E171:E173)</f>
        <v>0</v>
      </c>
      <c r="F170" s="275"/>
      <c r="G170" s="276">
        <f t="shared" ref="G170:H170" si="289">SUM(G171:G173)</f>
        <v>0</v>
      </c>
      <c r="H170" s="274">
        <f t="shared" si="289"/>
        <v>0</v>
      </c>
      <c r="I170" s="275"/>
      <c r="J170" s="276">
        <f t="shared" ref="J170:K170" si="290">SUM(J171:J173)</f>
        <v>0</v>
      </c>
      <c r="K170" s="274">
        <f t="shared" si="290"/>
        <v>0</v>
      </c>
      <c r="L170" s="275"/>
      <c r="M170" s="276">
        <f t="shared" ref="M170:N170" si="291">SUM(M171:M173)</f>
        <v>0</v>
      </c>
      <c r="N170" s="274">
        <f t="shared" si="291"/>
        <v>0</v>
      </c>
      <c r="O170" s="275"/>
      <c r="P170" s="276">
        <f t="shared" ref="P170:Q170" si="292">SUM(P171:P173)</f>
        <v>0</v>
      </c>
      <c r="Q170" s="274">
        <f t="shared" si="292"/>
        <v>0</v>
      </c>
      <c r="R170" s="275"/>
      <c r="S170" s="276">
        <f>SUM(S171:S173)</f>
        <v>0</v>
      </c>
      <c r="T170" s="236"/>
      <c r="U170" s="236"/>
      <c r="V170" s="236"/>
      <c r="W170" s="281">
        <f t="shared" si="278"/>
        <v>0</v>
      </c>
      <c r="X170" s="281">
        <f>H170+N170+T170</f>
        <v>0</v>
      </c>
      <c r="Y170" s="274"/>
      <c r="Z170" s="360"/>
      <c r="AA170" s="535"/>
      <c r="AB170" s="210"/>
      <c r="AC170" s="210"/>
      <c r="AD170" s="210"/>
      <c r="AE170" s="210"/>
      <c r="AF170" s="211"/>
      <c r="AG170" s="211"/>
      <c r="AH170" s="211"/>
      <c r="AI170" s="211"/>
      <c r="AJ170" s="211"/>
    </row>
    <row r="171">
      <c r="A171" s="241" t="s">
        <v>364</v>
      </c>
      <c r="B171" s="242" t="s">
        <v>605</v>
      </c>
      <c r="C171" s="257" t="s">
        <v>606</v>
      </c>
      <c r="D171" s="323"/>
      <c r="E171" s="245"/>
      <c r="F171" s="246"/>
      <c r="G171" s="247">
        <f t="shared" ref="G171:G173" si="293">E171*F171</f>
        <v>0</v>
      </c>
      <c r="H171" s="245"/>
      <c r="I171" s="246"/>
      <c r="J171" s="247">
        <f t="shared" ref="J171:J173" si="294">H171*I171</f>
        <v>0</v>
      </c>
      <c r="K171" s="245"/>
      <c r="L171" s="246"/>
      <c r="M171" s="247">
        <f t="shared" ref="M171:M173" si="295">K171*L171</f>
        <v>0</v>
      </c>
      <c r="N171" s="245"/>
      <c r="O171" s="246"/>
      <c r="P171" s="247">
        <f t="shared" ref="P171:P173" si="296">N171*O171</f>
        <v>0</v>
      </c>
      <c r="Q171" s="245"/>
      <c r="R171" s="246"/>
      <c r="S171" s="247">
        <f t="shared" ref="S171:S173" si="297">Q171*R171</f>
        <v>0</v>
      </c>
      <c r="T171" s="356"/>
      <c r="U171" s="356"/>
      <c r="V171" s="356"/>
      <c r="W171" s="252">
        <f t="shared" si="278"/>
        <v>0</v>
      </c>
      <c r="X171" s="253">
        <f t="shared" ref="X171:X214" si="298">J171+P171+V171</f>
        <v>0</v>
      </c>
      <c r="Y171" s="321"/>
      <c r="Z171" s="253"/>
      <c r="AA171" s="357"/>
      <c r="AB171" s="210"/>
      <c r="AC171" s="210"/>
      <c r="AD171" s="210"/>
      <c r="AE171" s="210"/>
      <c r="AF171" s="211"/>
      <c r="AG171" s="211"/>
      <c r="AH171" s="211"/>
      <c r="AI171" s="211"/>
      <c r="AJ171" s="211"/>
    </row>
    <row r="172">
      <c r="A172" s="241" t="s">
        <v>364</v>
      </c>
      <c r="B172" s="242" t="s">
        <v>607</v>
      </c>
      <c r="C172" s="257" t="s">
        <v>606</v>
      </c>
      <c r="D172" s="323"/>
      <c r="E172" s="245"/>
      <c r="F172" s="246"/>
      <c r="G172" s="247">
        <f t="shared" si="293"/>
        <v>0</v>
      </c>
      <c r="H172" s="245"/>
      <c r="I172" s="246"/>
      <c r="J172" s="247">
        <f t="shared" si="294"/>
        <v>0</v>
      </c>
      <c r="K172" s="245"/>
      <c r="L172" s="246"/>
      <c r="M172" s="247">
        <f t="shared" si="295"/>
        <v>0</v>
      </c>
      <c r="N172" s="245"/>
      <c r="O172" s="246"/>
      <c r="P172" s="247">
        <f t="shared" si="296"/>
        <v>0</v>
      </c>
      <c r="Q172" s="245"/>
      <c r="R172" s="246"/>
      <c r="S172" s="247">
        <f t="shared" si="297"/>
        <v>0</v>
      </c>
      <c r="T172" s="356"/>
      <c r="U172" s="356"/>
      <c r="V172" s="356"/>
      <c r="W172" s="252">
        <f t="shared" si="278"/>
        <v>0</v>
      </c>
      <c r="X172" s="253">
        <f t="shared" si="298"/>
        <v>0</v>
      </c>
      <c r="Y172" s="321"/>
      <c r="Z172" s="253"/>
      <c r="AA172" s="357"/>
      <c r="AB172" s="210"/>
      <c r="AC172" s="210"/>
      <c r="AD172" s="210"/>
      <c r="AE172" s="210"/>
      <c r="AF172" s="211"/>
      <c r="AG172" s="211"/>
      <c r="AH172" s="211"/>
      <c r="AI172" s="211"/>
      <c r="AJ172" s="211"/>
    </row>
    <row r="173">
      <c r="A173" s="258" t="s">
        <v>364</v>
      </c>
      <c r="B173" s="259" t="s">
        <v>608</v>
      </c>
      <c r="C173" s="536" t="s">
        <v>606</v>
      </c>
      <c r="D173" s="537"/>
      <c r="E173" s="261"/>
      <c r="F173" s="262"/>
      <c r="G173" s="263">
        <f t="shared" si="293"/>
        <v>0</v>
      </c>
      <c r="H173" s="261"/>
      <c r="I173" s="262"/>
      <c r="J173" s="263">
        <f t="shared" si="294"/>
        <v>0</v>
      </c>
      <c r="K173" s="261"/>
      <c r="L173" s="262"/>
      <c r="M173" s="263">
        <f t="shared" si="295"/>
        <v>0</v>
      </c>
      <c r="N173" s="261"/>
      <c r="O173" s="262"/>
      <c r="P173" s="263">
        <f t="shared" si="296"/>
        <v>0</v>
      </c>
      <c r="Q173" s="261"/>
      <c r="R173" s="262"/>
      <c r="S173" s="263">
        <f t="shared" si="297"/>
        <v>0</v>
      </c>
      <c r="T173" s="358"/>
      <c r="U173" s="358"/>
      <c r="V173" s="358"/>
      <c r="W173" s="268">
        <f t="shared" si="278"/>
        <v>0</v>
      </c>
      <c r="X173" s="253">
        <f t="shared" si="298"/>
        <v>0</v>
      </c>
      <c r="Y173" s="383"/>
      <c r="Z173" s="384"/>
      <c r="AA173" s="534"/>
      <c r="AB173" s="210"/>
      <c r="AC173" s="210"/>
      <c r="AD173" s="210"/>
      <c r="AE173" s="210"/>
      <c r="AF173" s="211"/>
      <c r="AG173" s="211"/>
      <c r="AH173" s="211"/>
      <c r="AI173" s="211"/>
      <c r="AJ173" s="211"/>
    </row>
    <row r="174">
      <c r="A174" s="224" t="s">
        <v>361</v>
      </c>
      <c r="B174" s="225" t="s">
        <v>609</v>
      </c>
      <c r="C174" s="272" t="s">
        <v>583</v>
      </c>
      <c r="D174" s="273"/>
      <c r="E174" s="538">
        <f>SUM(E175:E212)</f>
        <v>190</v>
      </c>
      <c r="F174" s="275"/>
      <c r="G174" s="276">
        <f>SUM(G175:G213)</f>
        <v>328300</v>
      </c>
      <c r="H174" s="538">
        <f>SUM(H175:H212)</f>
        <v>133</v>
      </c>
      <c r="I174" s="277"/>
      <c r="J174" s="276">
        <f>SUM(J175:J213)</f>
        <v>328143</v>
      </c>
      <c r="K174" s="274">
        <f>SUM(K175:K212)</f>
        <v>0</v>
      </c>
      <c r="L174" s="275"/>
      <c r="M174" s="276">
        <f>SUM(M175:M213)</f>
        <v>0</v>
      </c>
      <c r="N174" s="274">
        <f>SUM(N175:N212)</f>
        <v>0</v>
      </c>
      <c r="O174" s="277"/>
      <c r="P174" s="276">
        <f>SUM(P175:P213)</f>
        <v>0</v>
      </c>
      <c r="Q174" s="274">
        <f>SUM(Q175:Q212)</f>
        <v>0</v>
      </c>
      <c r="R174" s="275"/>
      <c r="S174" s="276">
        <f>SUM(S175:S213)</f>
        <v>0</v>
      </c>
      <c r="T174" s="236"/>
      <c r="U174" s="236"/>
      <c r="V174" s="236"/>
      <c r="W174" s="281">
        <f t="shared" si="278"/>
        <v>328300</v>
      </c>
      <c r="X174" s="236">
        <f t="shared" si="298"/>
        <v>328143</v>
      </c>
      <c r="Y174" s="274">
        <f>W174-X174</f>
        <v>157</v>
      </c>
      <c r="Z174" s="296">
        <f>Y174*100/W174</f>
        <v>0.04782211392</v>
      </c>
      <c r="AA174" s="535"/>
      <c r="AB174" s="210"/>
      <c r="AC174" s="210"/>
      <c r="AD174" s="210"/>
      <c r="AE174" s="210"/>
      <c r="AF174" s="211"/>
      <c r="AG174" s="211"/>
      <c r="AH174" s="211"/>
      <c r="AI174" s="211"/>
      <c r="AJ174" s="211"/>
    </row>
    <row r="175">
      <c r="A175" s="241" t="s">
        <v>364</v>
      </c>
      <c r="B175" s="242" t="s">
        <v>610</v>
      </c>
      <c r="C175" s="257" t="s">
        <v>611</v>
      </c>
      <c r="D175" s="323"/>
      <c r="E175" s="245"/>
      <c r="F175" s="246"/>
      <c r="G175" s="247">
        <f t="shared" ref="G175:G177" si="299">E175*F175</f>
        <v>0</v>
      </c>
      <c r="H175" s="248"/>
      <c r="I175" s="249"/>
      <c r="J175" s="247">
        <f t="shared" ref="J175:J176" si="300">H175*I175</f>
        <v>0</v>
      </c>
      <c r="K175" s="245"/>
      <c r="L175" s="246"/>
      <c r="M175" s="247">
        <f t="shared" ref="M175:M213" si="301">K175*L175</f>
        <v>0</v>
      </c>
      <c r="N175" s="248"/>
      <c r="O175" s="249"/>
      <c r="P175" s="247">
        <f t="shared" ref="P175:P177" si="302">N175*O175</f>
        <v>0</v>
      </c>
      <c r="Q175" s="245"/>
      <c r="R175" s="246"/>
      <c r="S175" s="247">
        <f t="shared" ref="S175:S180" si="303">Q175*R175</f>
        <v>0</v>
      </c>
      <c r="T175" s="356"/>
      <c r="U175" s="356"/>
      <c r="V175" s="356"/>
      <c r="W175" s="252">
        <f t="shared" si="278"/>
        <v>0</v>
      </c>
      <c r="X175" s="253">
        <f t="shared" si="298"/>
        <v>0</v>
      </c>
      <c r="Y175" s="321"/>
      <c r="Z175" s="253"/>
      <c r="AA175" s="357"/>
      <c r="AB175" s="210"/>
      <c r="AC175" s="210"/>
      <c r="AD175" s="210"/>
      <c r="AE175" s="210"/>
      <c r="AF175" s="211"/>
      <c r="AG175" s="211"/>
      <c r="AH175" s="211"/>
      <c r="AI175" s="211"/>
      <c r="AJ175" s="211"/>
    </row>
    <row r="176">
      <c r="A176" s="241" t="s">
        <v>364</v>
      </c>
      <c r="B176" s="242" t="s">
        <v>612</v>
      </c>
      <c r="C176" s="257" t="s">
        <v>613</v>
      </c>
      <c r="D176" s="323"/>
      <c r="E176" s="245"/>
      <c r="F176" s="246"/>
      <c r="G176" s="247">
        <f t="shared" si="299"/>
        <v>0</v>
      </c>
      <c r="H176" s="248"/>
      <c r="I176" s="249"/>
      <c r="J176" s="247">
        <f t="shared" si="300"/>
        <v>0</v>
      </c>
      <c r="K176" s="245"/>
      <c r="L176" s="246"/>
      <c r="M176" s="247">
        <f t="shared" si="301"/>
        <v>0</v>
      </c>
      <c r="N176" s="248"/>
      <c r="O176" s="249"/>
      <c r="P176" s="247">
        <f t="shared" si="302"/>
        <v>0</v>
      </c>
      <c r="Q176" s="245"/>
      <c r="R176" s="246"/>
      <c r="S176" s="247">
        <f t="shared" si="303"/>
        <v>0</v>
      </c>
      <c r="T176" s="358"/>
      <c r="U176" s="358"/>
      <c r="V176" s="358"/>
      <c r="W176" s="268">
        <f t="shared" si="278"/>
        <v>0</v>
      </c>
      <c r="X176" s="253">
        <f t="shared" si="298"/>
        <v>0</v>
      </c>
      <c r="Y176" s="321"/>
      <c r="Z176" s="253"/>
      <c r="AA176" s="357"/>
      <c r="AB176" s="210"/>
      <c r="AC176" s="210"/>
      <c r="AD176" s="210"/>
      <c r="AE176" s="210"/>
      <c r="AF176" s="211"/>
      <c r="AG176" s="211"/>
      <c r="AH176" s="211"/>
      <c r="AI176" s="211"/>
      <c r="AJ176" s="211"/>
    </row>
    <row r="177">
      <c r="A177" s="241" t="s">
        <v>364</v>
      </c>
      <c r="B177" s="242" t="s">
        <v>614</v>
      </c>
      <c r="C177" s="257" t="s">
        <v>262</v>
      </c>
      <c r="D177" s="323"/>
      <c r="E177" s="297">
        <v>100.0</v>
      </c>
      <c r="F177" s="249">
        <v>3.0</v>
      </c>
      <c r="G177" s="247">
        <f t="shared" si="299"/>
        <v>300</v>
      </c>
      <c r="H177" s="303">
        <v>43.0</v>
      </c>
      <c r="I177" s="303"/>
      <c r="J177" s="539">
        <v>143.0</v>
      </c>
      <c r="K177" s="405">
        <v>0.0</v>
      </c>
      <c r="L177" s="246"/>
      <c r="M177" s="247">
        <f t="shared" si="301"/>
        <v>0</v>
      </c>
      <c r="N177" s="405">
        <v>0.0</v>
      </c>
      <c r="O177" s="249"/>
      <c r="P177" s="247">
        <f t="shared" si="302"/>
        <v>0</v>
      </c>
      <c r="Q177" s="245"/>
      <c r="R177" s="246"/>
      <c r="S177" s="247">
        <f t="shared" si="303"/>
        <v>0</v>
      </c>
      <c r="T177" s="248"/>
      <c r="U177" s="249"/>
      <c r="V177" s="406"/>
      <c r="W177" s="268">
        <f t="shared" si="278"/>
        <v>300</v>
      </c>
      <c r="X177" s="253">
        <f t="shared" si="298"/>
        <v>143</v>
      </c>
      <c r="Y177" s="301">
        <f t="shared" ref="Y177:Y215" si="304">W177-X177</f>
        <v>157</v>
      </c>
      <c r="Z177" s="302">
        <f t="shared" ref="Z177:Z215" si="305">Y177*100/W177</f>
        <v>52.33333333</v>
      </c>
      <c r="AA177" s="357"/>
      <c r="AB177" s="210"/>
      <c r="AC177" s="210"/>
      <c r="AD177" s="210"/>
      <c r="AE177" s="210"/>
      <c r="AF177" s="211"/>
      <c r="AG177" s="211"/>
      <c r="AH177" s="211"/>
      <c r="AI177" s="211"/>
      <c r="AJ177" s="211"/>
    </row>
    <row r="178">
      <c r="A178" s="241" t="s">
        <v>364</v>
      </c>
      <c r="B178" s="242" t="s">
        <v>615</v>
      </c>
      <c r="C178" s="257" t="s">
        <v>616</v>
      </c>
      <c r="D178" s="323"/>
      <c r="E178" s="245"/>
      <c r="F178" s="246"/>
      <c r="G178" s="247">
        <v>0.0</v>
      </c>
      <c r="H178" s="248"/>
      <c r="I178" s="249"/>
      <c r="J178" s="247">
        <v>0.0</v>
      </c>
      <c r="K178" s="405"/>
      <c r="L178" s="246"/>
      <c r="M178" s="247">
        <f t="shared" si="301"/>
        <v>0</v>
      </c>
      <c r="N178" s="405">
        <v>0.0</v>
      </c>
      <c r="O178" s="249"/>
      <c r="P178" s="247">
        <v>0.0</v>
      </c>
      <c r="Q178" s="245"/>
      <c r="R178" s="246"/>
      <c r="S178" s="247">
        <f t="shared" si="303"/>
        <v>0</v>
      </c>
      <c r="T178" s="248"/>
      <c r="U178" s="249"/>
      <c r="V178" s="406"/>
      <c r="W178" s="268">
        <f t="shared" si="278"/>
        <v>0</v>
      </c>
      <c r="X178" s="253">
        <f t="shared" si="298"/>
        <v>0</v>
      </c>
      <c r="Y178" s="301">
        <f t="shared" si="304"/>
        <v>0</v>
      </c>
      <c r="Z178" s="302" t="str">
        <f t="shared" si="305"/>
        <v>#DIV/0!</v>
      </c>
      <c r="AA178" s="357"/>
      <c r="AB178" s="210"/>
      <c r="AC178" s="210"/>
      <c r="AD178" s="210"/>
      <c r="AE178" s="210"/>
      <c r="AF178" s="211"/>
      <c r="AG178" s="211"/>
      <c r="AH178" s="211"/>
      <c r="AI178" s="211"/>
      <c r="AJ178" s="211"/>
    </row>
    <row r="179">
      <c r="A179" s="241" t="s">
        <v>364</v>
      </c>
      <c r="B179" s="242" t="s">
        <v>617</v>
      </c>
      <c r="C179" s="99" t="s">
        <v>204</v>
      </c>
      <c r="D179" s="244" t="s">
        <v>618</v>
      </c>
      <c r="E179" s="297">
        <v>19.0</v>
      </c>
      <c r="F179" s="249">
        <v>1000.0</v>
      </c>
      <c r="G179" s="247">
        <f t="shared" ref="G179:G213" si="307">E179*F179</f>
        <v>19000</v>
      </c>
      <c r="H179" s="248">
        <f t="shared" ref="H179:I179" si="306">E179</f>
        <v>19</v>
      </c>
      <c r="I179" s="248">
        <f t="shared" si="306"/>
        <v>1000</v>
      </c>
      <c r="J179" s="247">
        <f t="shared" ref="J179:J213" si="309">H179*I179</f>
        <v>19000</v>
      </c>
      <c r="K179" s="405">
        <v>0.0</v>
      </c>
      <c r="L179" s="246"/>
      <c r="M179" s="247">
        <f t="shared" si="301"/>
        <v>0</v>
      </c>
      <c r="N179" s="405">
        <v>0.0</v>
      </c>
      <c r="O179" s="249"/>
      <c r="P179" s="247">
        <f t="shared" ref="P179:P213" si="310">N179*O179</f>
        <v>0</v>
      </c>
      <c r="Q179" s="245"/>
      <c r="R179" s="246"/>
      <c r="S179" s="247">
        <f t="shared" si="303"/>
        <v>0</v>
      </c>
      <c r="T179" s="248"/>
      <c r="U179" s="249"/>
      <c r="V179" s="406"/>
      <c r="W179" s="268">
        <f t="shared" si="278"/>
        <v>19000</v>
      </c>
      <c r="X179" s="253">
        <f t="shared" si="298"/>
        <v>19000</v>
      </c>
      <c r="Y179" s="301">
        <f t="shared" si="304"/>
        <v>0</v>
      </c>
      <c r="Z179" s="302">
        <f t="shared" si="305"/>
        <v>0</v>
      </c>
      <c r="AA179" s="357"/>
      <c r="AB179" s="210"/>
      <c r="AC179" s="210"/>
      <c r="AD179" s="210"/>
      <c r="AE179" s="210"/>
      <c r="AF179" s="211"/>
      <c r="AG179" s="211"/>
      <c r="AH179" s="211"/>
      <c r="AI179" s="211"/>
      <c r="AJ179" s="211"/>
    </row>
    <row r="180">
      <c r="A180" s="241" t="s">
        <v>364</v>
      </c>
      <c r="B180" s="242" t="s">
        <v>619</v>
      </c>
      <c r="C180" s="99" t="s">
        <v>209</v>
      </c>
      <c r="D180" s="244" t="s">
        <v>435</v>
      </c>
      <c r="E180" s="297">
        <f>E179</f>
        <v>19</v>
      </c>
      <c r="F180" s="249">
        <v>1000.0</v>
      </c>
      <c r="G180" s="247">
        <f t="shared" si="307"/>
        <v>19000</v>
      </c>
      <c r="H180" s="248">
        <f t="shared" ref="H180:I180" si="308">E180</f>
        <v>19</v>
      </c>
      <c r="I180" s="248">
        <f t="shared" si="308"/>
        <v>1000</v>
      </c>
      <c r="J180" s="247">
        <f t="shared" si="309"/>
        <v>19000</v>
      </c>
      <c r="K180" s="405">
        <v>0.0</v>
      </c>
      <c r="L180" s="246"/>
      <c r="M180" s="247">
        <f t="shared" si="301"/>
        <v>0</v>
      </c>
      <c r="N180" s="405">
        <v>0.0</v>
      </c>
      <c r="O180" s="249"/>
      <c r="P180" s="247">
        <f t="shared" si="310"/>
        <v>0</v>
      </c>
      <c r="Q180" s="245"/>
      <c r="R180" s="246"/>
      <c r="S180" s="247">
        <f t="shared" si="303"/>
        <v>0</v>
      </c>
      <c r="T180" s="248"/>
      <c r="U180" s="249"/>
      <c r="V180" s="406"/>
      <c r="W180" s="268">
        <f t="shared" si="278"/>
        <v>19000</v>
      </c>
      <c r="X180" s="253">
        <f t="shared" si="298"/>
        <v>19000</v>
      </c>
      <c r="Y180" s="301">
        <f t="shared" si="304"/>
        <v>0</v>
      </c>
      <c r="Z180" s="302">
        <f t="shared" si="305"/>
        <v>0</v>
      </c>
      <c r="AA180" s="407"/>
      <c r="AB180" s="210"/>
      <c r="AC180" s="210"/>
      <c r="AD180" s="210"/>
      <c r="AE180" s="210"/>
      <c r="AF180" s="211"/>
      <c r="AG180" s="211"/>
      <c r="AH180" s="211"/>
      <c r="AI180" s="211"/>
      <c r="AJ180" s="211"/>
    </row>
    <row r="181">
      <c r="A181" s="241" t="s">
        <v>364</v>
      </c>
      <c r="B181" s="242" t="s">
        <v>620</v>
      </c>
      <c r="C181" s="99" t="s">
        <v>621</v>
      </c>
      <c r="D181" s="260" t="s">
        <v>406</v>
      </c>
      <c r="E181" s="325">
        <v>1.0</v>
      </c>
      <c r="F181" s="265">
        <v>12000.0</v>
      </c>
      <c r="G181" s="247">
        <f t="shared" si="307"/>
        <v>12000</v>
      </c>
      <c r="H181" s="248">
        <f t="shared" ref="H181:I181" si="311">E181</f>
        <v>1</v>
      </c>
      <c r="I181" s="248">
        <f t="shared" si="311"/>
        <v>12000</v>
      </c>
      <c r="J181" s="247">
        <f t="shared" si="309"/>
        <v>12000</v>
      </c>
      <c r="K181" s="405">
        <v>0.0</v>
      </c>
      <c r="L181" s="262"/>
      <c r="M181" s="247">
        <f t="shared" si="301"/>
        <v>0</v>
      </c>
      <c r="N181" s="405">
        <v>0.0</v>
      </c>
      <c r="O181" s="249"/>
      <c r="P181" s="247">
        <f t="shared" si="310"/>
        <v>0</v>
      </c>
      <c r="Q181" s="261"/>
      <c r="R181" s="262"/>
      <c r="S181" s="266"/>
      <c r="T181" s="299"/>
      <c r="U181" s="246"/>
      <c r="V181" s="300"/>
      <c r="W181" s="252">
        <f t="shared" si="278"/>
        <v>12000</v>
      </c>
      <c r="X181" s="253">
        <f t="shared" si="298"/>
        <v>12000</v>
      </c>
      <c r="Y181" s="301">
        <f t="shared" si="304"/>
        <v>0</v>
      </c>
      <c r="Z181" s="302">
        <f t="shared" si="305"/>
        <v>0</v>
      </c>
      <c r="AA181" s="431"/>
      <c r="AB181" s="210"/>
      <c r="AC181" s="210"/>
      <c r="AD181" s="210"/>
      <c r="AE181" s="210"/>
      <c r="AF181" s="211"/>
      <c r="AG181" s="211"/>
      <c r="AH181" s="211"/>
      <c r="AI181" s="211"/>
      <c r="AJ181" s="211"/>
    </row>
    <row r="182">
      <c r="A182" s="241" t="s">
        <v>364</v>
      </c>
      <c r="B182" s="242" t="s">
        <v>622</v>
      </c>
      <c r="C182" s="257" t="s">
        <v>623</v>
      </c>
      <c r="D182" s="244" t="s">
        <v>406</v>
      </c>
      <c r="E182" s="297">
        <v>1.0</v>
      </c>
      <c r="F182" s="249">
        <v>7000.0</v>
      </c>
      <c r="G182" s="247">
        <f t="shared" si="307"/>
        <v>7000</v>
      </c>
      <c r="H182" s="248">
        <f t="shared" ref="H182:I182" si="312">E182</f>
        <v>1</v>
      </c>
      <c r="I182" s="248">
        <f t="shared" si="312"/>
        <v>7000</v>
      </c>
      <c r="J182" s="247">
        <f t="shared" si="309"/>
        <v>7000</v>
      </c>
      <c r="K182" s="405">
        <v>0.0</v>
      </c>
      <c r="L182" s="246"/>
      <c r="M182" s="247">
        <f t="shared" si="301"/>
        <v>0</v>
      </c>
      <c r="N182" s="405">
        <v>0.0</v>
      </c>
      <c r="O182" s="249"/>
      <c r="P182" s="247">
        <f t="shared" si="310"/>
        <v>0</v>
      </c>
      <c r="Q182" s="245"/>
      <c r="R182" s="246"/>
      <c r="S182" s="247">
        <f t="shared" ref="S182:S183" si="314">Q182*R182</f>
        <v>0</v>
      </c>
      <c r="T182" s="248"/>
      <c r="U182" s="249"/>
      <c r="V182" s="406"/>
      <c r="W182" s="252">
        <f t="shared" si="278"/>
        <v>7000</v>
      </c>
      <c r="X182" s="253">
        <f t="shared" si="298"/>
        <v>7000</v>
      </c>
      <c r="Y182" s="301">
        <f t="shared" si="304"/>
        <v>0</v>
      </c>
      <c r="Z182" s="302">
        <f t="shared" si="305"/>
        <v>0</v>
      </c>
      <c r="AA182" s="407"/>
      <c r="AB182" s="240"/>
      <c r="AC182" s="240"/>
      <c r="AD182" s="240"/>
      <c r="AE182" s="240"/>
      <c r="AF182" s="211"/>
      <c r="AG182" s="211"/>
      <c r="AH182" s="211"/>
      <c r="AI182" s="211"/>
      <c r="AJ182" s="211"/>
    </row>
    <row r="183">
      <c r="A183" s="241" t="s">
        <v>364</v>
      </c>
      <c r="B183" s="242" t="s">
        <v>624</v>
      </c>
      <c r="C183" s="257" t="s">
        <v>625</v>
      </c>
      <c r="D183" s="244" t="s">
        <v>406</v>
      </c>
      <c r="E183" s="297">
        <v>1.0</v>
      </c>
      <c r="F183" s="249">
        <v>7000.0</v>
      </c>
      <c r="G183" s="247">
        <f t="shared" si="307"/>
        <v>7000</v>
      </c>
      <c r="H183" s="248">
        <f t="shared" ref="H183:I183" si="313">E183</f>
        <v>1</v>
      </c>
      <c r="I183" s="248">
        <f t="shared" si="313"/>
        <v>7000</v>
      </c>
      <c r="J183" s="247">
        <f t="shared" si="309"/>
        <v>7000</v>
      </c>
      <c r="K183" s="405">
        <v>0.0</v>
      </c>
      <c r="L183" s="246"/>
      <c r="M183" s="247">
        <f t="shared" si="301"/>
        <v>0</v>
      </c>
      <c r="N183" s="405">
        <v>0.0</v>
      </c>
      <c r="O183" s="249"/>
      <c r="P183" s="247">
        <f t="shared" si="310"/>
        <v>0</v>
      </c>
      <c r="Q183" s="245"/>
      <c r="R183" s="246"/>
      <c r="S183" s="247">
        <f t="shared" si="314"/>
        <v>0</v>
      </c>
      <c r="T183" s="248"/>
      <c r="U183" s="249"/>
      <c r="V183" s="406"/>
      <c r="W183" s="252">
        <f t="shared" si="278"/>
        <v>7000</v>
      </c>
      <c r="X183" s="253">
        <f t="shared" si="298"/>
        <v>7000</v>
      </c>
      <c r="Y183" s="301">
        <f t="shared" si="304"/>
        <v>0</v>
      </c>
      <c r="Z183" s="302">
        <f t="shared" si="305"/>
        <v>0</v>
      </c>
      <c r="AA183" s="357"/>
      <c r="AB183" s="210"/>
      <c r="AC183" s="210"/>
      <c r="AD183" s="210"/>
      <c r="AE183" s="210"/>
      <c r="AF183" s="211"/>
      <c r="AG183" s="211"/>
      <c r="AH183" s="211"/>
      <c r="AI183" s="211"/>
      <c r="AJ183" s="211"/>
    </row>
    <row r="184">
      <c r="A184" s="241" t="s">
        <v>364</v>
      </c>
      <c r="B184" s="242" t="s">
        <v>626</v>
      </c>
      <c r="C184" s="99" t="s">
        <v>627</v>
      </c>
      <c r="D184" s="244" t="s">
        <v>406</v>
      </c>
      <c r="E184" s="325">
        <v>3.0</v>
      </c>
      <c r="F184" s="265">
        <v>9000.0</v>
      </c>
      <c r="G184" s="247">
        <f t="shared" si="307"/>
        <v>27000</v>
      </c>
      <c r="H184" s="248">
        <f t="shared" ref="H184:I184" si="315">E184</f>
        <v>3</v>
      </c>
      <c r="I184" s="248">
        <f t="shared" si="315"/>
        <v>9000</v>
      </c>
      <c r="J184" s="247">
        <f t="shared" si="309"/>
        <v>27000</v>
      </c>
      <c r="K184" s="405">
        <v>0.0</v>
      </c>
      <c r="L184" s="262"/>
      <c r="M184" s="247">
        <f t="shared" si="301"/>
        <v>0</v>
      </c>
      <c r="N184" s="405">
        <v>0.0</v>
      </c>
      <c r="O184" s="249"/>
      <c r="P184" s="247">
        <f t="shared" si="310"/>
        <v>0</v>
      </c>
      <c r="Q184" s="261"/>
      <c r="R184" s="262"/>
      <c r="S184" s="266"/>
      <c r="T184" s="299"/>
      <c r="U184" s="246"/>
      <c r="V184" s="300"/>
      <c r="W184" s="252">
        <f t="shared" si="278"/>
        <v>27000</v>
      </c>
      <c r="X184" s="253">
        <f t="shared" si="298"/>
        <v>27000</v>
      </c>
      <c r="Y184" s="301">
        <f t="shared" si="304"/>
        <v>0</v>
      </c>
      <c r="Z184" s="302">
        <f t="shared" si="305"/>
        <v>0</v>
      </c>
      <c r="AA184" s="357"/>
      <c r="AB184" s="210"/>
      <c r="AC184" s="210"/>
      <c r="AD184" s="210"/>
      <c r="AE184" s="210"/>
      <c r="AF184" s="211"/>
      <c r="AG184" s="211"/>
      <c r="AH184" s="211"/>
      <c r="AI184" s="211"/>
      <c r="AJ184" s="211"/>
    </row>
    <row r="185">
      <c r="A185" s="241" t="s">
        <v>364</v>
      </c>
      <c r="B185" s="242" t="s">
        <v>628</v>
      </c>
      <c r="C185" s="99" t="s">
        <v>629</v>
      </c>
      <c r="D185" s="244" t="s">
        <v>406</v>
      </c>
      <c r="E185" s="325">
        <v>2.0</v>
      </c>
      <c r="F185" s="265">
        <v>8000.0</v>
      </c>
      <c r="G185" s="247">
        <f t="shared" si="307"/>
        <v>16000</v>
      </c>
      <c r="H185" s="248">
        <f t="shared" ref="H185:I185" si="316">E185</f>
        <v>2</v>
      </c>
      <c r="I185" s="248">
        <f t="shared" si="316"/>
        <v>8000</v>
      </c>
      <c r="J185" s="247">
        <f t="shared" si="309"/>
        <v>16000</v>
      </c>
      <c r="K185" s="405">
        <v>0.0</v>
      </c>
      <c r="L185" s="262"/>
      <c r="M185" s="247">
        <f t="shared" si="301"/>
        <v>0</v>
      </c>
      <c r="N185" s="405">
        <v>0.0</v>
      </c>
      <c r="O185" s="249"/>
      <c r="P185" s="247">
        <f t="shared" si="310"/>
        <v>0</v>
      </c>
      <c r="Q185" s="261"/>
      <c r="R185" s="262"/>
      <c r="S185" s="266"/>
      <c r="T185" s="299"/>
      <c r="U185" s="246"/>
      <c r="V185" s="300"/>
      <c r="W185" s="252">
        <f t="shared" si="278"/>
        <v>16000</v>
      </c>
      <c r="X185" s="253">
        <f t="shared" si="298"/>
        <v>16000</v>
      </c>
      <c r="Y185" s="301">
        <f t="shared" si="304"/>
        <v>0</v>
      </c>
      <c r="Z185" s="302">
        <f t="shared" si="305"/>
        <v>0</v>
      </c>
      <c r="AA185" s="357"/>
      <c r="AB185" s="210"/>
      <c r="AC185" s="210"/>
      <c r="AD185" s="210"/>
      <c r="AE185" s="210"/>
      <c r="AF185" s="211"/>
      <c r="AG185" s="211"/>
      <c r="AH185" s="211"/>
      <c r="AI185" s="211"/>
      <c r="AJ185" s="211"/>
    </row>
    <row r="186">
      <c r="A186" s="241" t="s">
        <v>364</v>
      </c>
      <c r="B186" s="242" t="s">
        <v>630</v>
      </c>
      <c r="C186" s="99" t="s">
        <v>631</v>
      </c>
      <c r="D186" s="244" t="s">
        <v>406</v>
      </c>
      <c r="E186" s="325">
        <v>1.0</v>
      </c>
      <c r="F186" s="265">
        <v>7000.0</v>
      </c>
      <c r="G186" s="247">
        <f t="shared" si="307"/>
        <v>7000</v>
      </c>
      <c r="H186" s="248">
        <f t="shared" ref="H186:I186" si="317">E186</f>
        <v>1</v>
      </c>
      <c r="I186" s="248">
        <f t="shared" si="317"/>
        <v>7000</v>
      </c>
      <c r="J186" s="247">
        <f t="shared" si="309"/>
        <v>7000</v>
      </c>
      <c r="K186" s="405">
        <v>0.0</v>
      </c>
      <c r="L186" s="262"/>
      <c r="M186" s="247">
        <f t="shared" si="301"/>
        <v>0</v>
      </c>
      <c r="N186" s="405">
        <v>0.0</v>
      </c>
      <c r="O186" s="249"/>
      <c r="P186" s="247">
        <f t="shared" si="310"/>
        <v>0</v>
      </c>
      <c r="Q186" s="261"/>
      <c r="R186" s="262"/>
      <c r="S186" s="266"/>
      <c r="T186" s="299"/>
      <c r="U186" s="246"/>
      <c r="V186" s="300"/>
      <c r="W186" s="252">
        <f t="shared" si="278"/>
        <v>7000</v>
      </c>
      <c r="X186" s="253">
        <f t="shared" si="298"/>
        <v>7000</v>
      </c>
      <c r="Y186" s="301">
        <f t="shared" si="304"/>
        <v>0</v>
      </c>
      <c r="Z186" s="302">
        <f t="shared" si="305"/>
        <v>0</v>
      </c>
      <c r="AA186" s="357"/>
      <c r="AB186" s="210"/>
      <c r="AC186" s="210"/>
      <c r="AD186" s="210"/>
      <c r="AE186" s="210"/>
      <c r="AF186" s="211"/>
      <c r="AG186" s="211"/>
      <c r="AH186" s="211"/>
      <c r="AI186" s="211"/>
      <c r="AJ186" s="211"/>
    </row>
    <row r="187">
      <c r="A187" s="241" t="s">
        <v>364</v>
      </c>
      <c r="B187" s="242" t="s">
        <v>632</v>
      </c>
      <c r="C187" s="99" t="s">
        <v>633</v>
      </c>
      <c r="D187" s="244" t="s">
        <v>406</v>
      </c>
      <c r="E187" s="325">
        <v>1.0</v>
      </c>
      <c r="F187" s="265">
        <v>9000.0</v>
      </c>
      <c r="G187" s="247">
        <f t="shared" si="307"/>
        <v>9000</v>
      </c>
      <c r="H187" s="248">
        <f t="shared" ref="H187:I187" si="318">E187</f>
        <v>1</v>
      </c>
      <c r="I187" s="248">
        <f t="shared" si="318"/>
        <v>9000</v>
      </c>
      <c r="J187" s="247">
        <f t="shared" si="309"/>
        <v>9000</v>
      </c>
      <c r="K187" s="405">
        <v>0.0</v>
      </c>
      <c r="L187" s="262"/>
      <c r="M187" s="247">
        <f t="shared" si="301"/>
        <v>0</v>
      </c>
      <c r="N187" s="405">
        <v>0.0</v>
      </c>
      <c r="O187" s="249"/>
      <c r="P187" s="247">
        <f t="shared" si="310"/>
        <v>0</v>
      </c>
      <c r="Q187" s="261"/>
      <c r="R187" s="262"/>
      <c r="S187" s="266"/>
      <c r="T187" s="299"/>
      <c r="U187" s="246"/>
      <c r="V187" s="300"/>
      <c r="W187" s="252">
        <f t="shared" si="278"/>
        <v>9000</v>
      </c>
      <c r="X187" s="253">
        <f t="shared" si="298"/>
        <v>9000</v>
      </c>
      <c r="Y187" s="301">
        <f t="shared" si="304"/>
        <v>0</v>
      </c>
      <c r="Z187" s="302">
        <f t="shared" si="305"/>
        <v>0</v>
      </c>
      <c r="AA187" s="407"/>
      <c r="AB187" s="240"/>
      <c r="AC187" s="240"/>
      <c r="AD187" s="240"/>
      <c r="AE187" s="240"/>
      <c r="AF187" s="211"/>
      <c r="AG187" s="211"/>
      <c r="AH187" s="211"/>
      <c r="AI187" s="211"/>
      <c r="AJ187" s="211"/>
    </row>
    <row r="188">
      <c r="A188" s="241" t="s">
        <v>364</v>
      </c>
      <c r="B188" s="242" t="s">
        <v>634</v>
      </c>
      <c r="C188" s="99" t="s">
        <v>635</v>
      </c>
      <c r="D188" s="244" t="s">
        <v>406</v>
      </c>
      <c r="E188" s="325">
        <v>4.0</v>
      </c>
      <c r="F188" s="265">
        <v>6000.0</v>
      </c>
      <c r="G188" s="247">
        <f t="shared" si="307"/>
        <v>24000</v>
      </c>
      <c r="H188" s="248">
        <f t="shared" ref="H188:I188" si="319">E188</f>
        <v>4</v>
      </c>
      <c r="I188" s="248">
        <f t="shared" si="319"/>
        <v>6000</v>
      </c>
      <c r="J188" s="247">
        <f t="shared" si="309"/>
        <v>24000</v>
      </c>
      <c r="K188" s="405">
        <v>0.0</v>
      </c>
      <c r="L188" s="262"/>
      <c r="M188" s="247">
        <f t="shared" si="301"/>
        <v>0</v>
      </c>
      <c r="N188" s="405">
        <v>0.0</v>
      </c>
      <c r="O188" s="249"/>
      <c r="P188" s="247">
        <f t="shared" si="310"/>
        <v>0</v>
      </c>
      <c r="Q188" s="261"/>
      <c r="R188" s="262"/>
      <c r="S188" s="266"/>
      <c r="T188" s="299"/>
      <c r="U188" s="246"/>
      <c r="V188" s="300"/>
      <c r="W188" s="252">
        <f t="shared" si="278"/>
        <v>24000</v>
      </c>
      <c r="X188" s="253">
        <f t="shared" si="298"/>
        <v>24000</v>
      </c>
      <c r="Y188" s="301">
        <f t="shared" si="304"/>
        <v>0</v>
      </c>
      <c r="Z188" s="302">
        <f t="shared" si="305"/>
        <v>0</v>
      </c>
      <c r="AA188" s="357"/>
      <c r="AB188" s="210"/>
      <c r="AC188" s="210"/>
      <c r="AD188" s="210"/>
      <c r="AE188" s="210"/>
      <c r="AF188" s="211"/>
      <c r="AG188" s="211"/>
      <c r="AH188" s="211"/>
      <c r="AI188" s="211"/>
      <c r="AJ188" s="211"/>
    </row>
    <row r="189">
      <c r="A189" s="241" t="s">
        <v>364</v>
      </c>
      <c r="B189" s="242" t="s">
        <v>636</v>
      </c>
      <c r="C189" s="99" t="s">
        <v>637</v>
      </c>
      <c r="D189" s="244" t="s">
        <v>406</v>
      </c>
      <c r="E189" s="325">
        <v>4.0</v>
      </c>
      <c r="F189" s="265">
        <v>7000.0</v>
      </c>
      <c r="G189" s="247">
        <f t="shared" si="307"/>
        <v>28000</v>
      </c>
      <c r="H189" s="248">
        <f t="shared" ref="H189:I189" si="320">E189</f>
        <v>4</v>
      </c>
      <c r="I189" s="248">
        <f t="shared" si="320"/>
        <v>7000</v>
      </c>
      <c r="J189" s="247">
        <f t="shared" si="309"/>
        <v>28000</v>
      </c>
      <c r="K189" s="405">
        <v>0.0</v>
      </c>
      <c r="L189" s="262"/>
      <c r="M189" s="247">
        <f t="shared" si="301"/>
        <v>0</v>
      </c>
      <c r="N189" s="405">
        <v>0.0</v>
      </c>
      <c r="O189" s="249"/>
      <c r="P189" s="247">
        <f t="shared" si="310"/>
        <v>0</v>
      </c>
      <c r="Q189" s="261"/>
      <c r="R189" s="262"/>
      <c r="S189" s="266"/>
      <c r="T189" s="299"/>
      <c r="U189" s="246"/>
      <c r="V189" s="300"/>
      <c r="W189" s="252">
        <f t="shared" si="278"/>
        <v>28000</v>
      </c>
      <c r="X189" s="253">
        <f t="shared" si="298"/>
        <v>28000</v>
      </c>
      <c r="Y189" s="301">
        <f t="shared" si="304"/>
        <v>0</v>
      </c>
      <c r="Z189" s="302">
        <f t="shared" si="305"/>
        <v>0</v>
      </c>
      <c r="AA189" s="357"/>
      <c r="AB189" s="210"/>
      <c r="AC189" s="210"/>
      <c r="AD189" s="210"/>
      <c r="AE189" s="210"/>
      <c r="AF189" s="211"/>
      <c r="AG189" s="211"/>
      <c r="AH189" s="211"/>
      <c r="AI189" s="211"/>
      <c r="AJ189" s="211"/>
    </row>
    <row r="190">
      <c r="A190" s="241" t="s">
        <v>364</v>
      </c>
      <c r="B190" s="242" t="s">
        <v>638</v>
      </c>
      <c r="C190" s="99" t="s">
        <v>639</v>
      </c>
      <c r="D190" s="244" t="s">
        <v>406</v>
      </c>
      <c r="E190" s="325">
        <v>1.0</v>
      </c>
      <c r="F190" s="265">
        <v>6000.0</v>
      </c>
      <c r="G190" s="247">
        <f t="shared" si="307"/>
        <v>6000</v>
      </c>
      <c r="H190" s="248">
        <f t="shared" ref="H190:I190" si="321">E190</f>
        <v>1</v>
      </c>
      <c r="I190" s="248">
        <f t="shared" si="321"/>
        <v>6000</v>
      </c>
      <c r="J190" s="247">
        <f t="shared" si="309"/>
        <v>6000</v>
      </c>
      <c r="K190" s="405">
        <v>0.0</v>
      </c>
      <c r="L190" s="262"/>
      <c r="M190" s="247">
        <f t="shared" si="301"/>
        <v>0</v>
      </c>
      <c r="N190" s="405">
        <v>0.0</v>
      </c>
      <c r="O190" s="249"/>
      <c r="P190" s="247">
        <f t="shared" si="310"/>
        <v>0</v>
      </c>
      <c r="Q190" s="261"/>
      <c r="R190" s="262"/>
      <c r="S190" s="266"/>
      <c r="T190" s="299"/>
      <c r="U190" s="246"/>
      <c r="V190" s="300"/>
      <c r="W190" s="252">
        <f t="shared" si="278"/>
        <v>6000</v>
      </c>
      <c r="X190" s="253">
        <f t="shared" si="298"/>
        <v>6000</v>
      </c>
      <c r="Y190" s="301">
        <f t="shared" si="304"/>
        <v>0</v>
      </c>
      <c r="Z190" s="302">
        <f t="shared" si="305"/>
        <v>0</v>
      </c>
      <c r="AA190" s="357"/>
      <c r="AB190" s="210"/>
      <c r="AC190" s="210"/>
      <c r="AD190" s="210"/>
      <c r="AE190" s="210"/>
      <c r="AF190" s="211"/>
      <c r="AG190" s="211"/>
      <c r="AH190" s="211"/>
      <c r="AI190" s="211"/>
      <c r="AJ190" s="211"/>
    </row>
    <row r="191">
      <c r="A191" s="241" t="s">
        <v>364</v>
      </c>
      <c r="B191" s="242" t="s">
        <v>640</v>
      </c>
      <c r="C191" s="99" t="s">
        <v>641</v>
      </c>
      <c r="D191" s="244" t="s">
        <v>406</v>
      </c>
      <c r="E191" s="325">
        <v>1.0</v>
      </c>
      <c r="F191" s="265">
        <v>10000.0</v>
      </c>
      <c r="G191" s="247">
        <f t="shared" si="307"/>
        <v>10000</v>
      </c>
      <c r="H191" s="248">
        <f t="shared" ref="H191:I191" si="322">E191</f>
        <v>1</v>
      </c>
      <c r="I191" s="248">
        <f t="shared" si="322"/>
        <v>10000</v>
      </c>
      <c r="J191" s="247">
        <f t="shared" si="309"/>
        <v>10000</v>
      </c>
      <c r="K191" s="405">
        <v>0.0</v>
      </c>
      <c r="L191" s="262"/>
      <c r="M191" s="247">
        <f t="shared" si="301"/>
        <v>0</v>
      </c>
      <c r="N191" s="405">
        <v>0.0</v>
      </c>
      <c r="O191" s="249"/>
      <c r="P191" s="247">
        <f t="shared" si="310"/>
        <v>0</v>
      </c>
      <c r="Q191" s="261"/>
      <c r="R191" s="262"/>
      <c r="S191" s="266"/>
      <c r="T191" s="299"/>
      <c r="U191" s="246"/>
      <c r="V191" s="300"/>
      <c r="W191" s="252">
        <f t="shared" si="278"/>
        <v>10000</v>
      </c>
      <c r="X191" s="253">
        <f t="shared" si="298"/>
        <v>10000</v>
      </c>
      <c r="Y191" s="301">
        <f t="shared" si="304"/>
        <v>0</v>
      </c>
      <c r="Z191" s="302">
        <f t="shared" si="305"/>
        <v>0</v>
      </c>
      <c r="AA191" s="357"/>
      <c r="AB191" s="210"/>
      <c r="AC191" s="210"/>
      <c r="AD191" s="210"/>
      <c r="AE191" s="210"/>
      <c r="AF191" s="211"/>
      <c r="AG191" s="211"/>
      <c r="AH191" s="211"/>
      <c r="AI191" s="211"/>
      <c r="AJ191" s="211"/>
    </row>
    <row r="192">
      <c r="A192" s="241" t="s">
        <v>364</v>
      </c>
      <c r="B192" s="242" t="s">
        <v>642</v>
      </c>
      <c r="C192" s="99" t="s">
        <v>643</v>
      </c>
      <c r="D192" s="244" t="s">
        <v>406</v>
      </c>
      <c r="E192" s="325">
        <v>1.0</v>
      </c>
      <c r="F192" s="265">
        <v>10000.0</v>
      </c>
      <c r="G192" s="247">
        <f t="shared" si="307"/>
        <v>10000</v>
      </c>
      <c r="H192" s="248">
        <f t="shared" ref="H192:I192" si="323">E192</f>
        <v>1</v>
      </c>
      <c r="I192" s="248">
        <f t="shared" si="323"/>
        <v>10000</v>
      </c>
      <c r="J192" s="247">
        <f t="shared" si="309"/>
        <v>10000</v>
      </c>
      <c r="K192" s="405">
        <v>0.0</v>
      </c>
      <c r="L192" s="262"/>
      <c r="M192" s="247">
        <f t="shared" si="301"/>
        <v>0</v>
      </c>
      <c r="N192" s="405">
        <v>0.0</v>
      </c>
      <c r="O192" s="249"/>
      <c r="P192" s="247">
        <f t="shared" si="310"/>
        <v>0</v>
      </c>
      <c r="Q192" s="261"/>
      <c r="R192" s="262"/>
      <c r="S192" s="266"/>
      <c r="T192" s="299"/>
      <c r="U192" s="246"/>
      <c r="V192" s="300"/>
      <c r="W192" s="252">
        <f t="shared" si="278"/>
        <v>10000</v>
      </c>
      <c r="X192" s="253">
        <f t="shared" si="298"/>
        <v>10000</v>
      </c>
      <c r="Y192" s="301">
        <f t="shared" si="304"/>
        <v>0</v>
      </c>
      <c r="Z192" s="302">
        <f t="shared" si="305"/>
        <v>0</v>
      </c>
      <c r="AA192" s="407"/>
      <c r="AB192" s="240"/>
      <c r="AC192" s="240"/>
      <c r="AD192" s="240"/>
      <c r="AE192" s="240"/>
      <c r="AF192" s="211"/>
      <c r="AG192" s="211"/>
      <c r="AH192" s="211"/>
      <c r="AI192" s="211"/>
      <c r="AJ192" s="211"/>
    </row>
    <row r="193">
      <c r="A193" s="241" t="s">
        <v>364</v>
      </c>
      <c r="B193" s="242" t="s">
        <v>644</v>
      </c>
      <c r="C193" s="99" t="s">
        <v>229</v>
      </c>
      <c r="D193" s="244" t="s">
        <v>406</v>
      </c>
      <c r="E193" s="325">
        <v>1.0</v>
      </c>
      <c r="F193" s="265">
        <v>12000.0</v>
      </c>
      <c r="G193" s="247">
        <f t="shared" si="307"/>
        <v>12000</v>
      </c>
      <c r="H193" s="248">
        <f t="shared" ref="H193:I193" si="324">E193</f>
        <v>1</v>
      </c>
      <c r="I193" s="248">
        <f t="shared" si="324"/>
        <v>12000</v>
      </c>
      <c r="J193" s="247">
        <f t="shared" si="309"/>
        <v>12000</v>
      </c>
      <c r="K193" s="405">
        <v>0.0</v>
      </c>
      <c r="L193" s="262"/>
      <c r="M193" s="247">
        <f t="shared" si="301"/>
        <v>0</v>
      </c>
      <c r="N193" s="405">
        <v>0.0</v>
      </c>
      <c r="O193" s="249"/>
      <c r="P193" s="247">
        <f t="shared" si="310"/>
        <v>0</v>
      </c>
      <c r="Q193" s="261"/>
      <c r="R193" s="262"/>
      <c r="S193" s="266"/>
      <c r="T193" s="299"/>
      <c r="U193" s="246"/>
      <c r="V193" s="300"/>
      <c r="W193" s="252">
        <f t="shared" si="278"/>
        <v>12000</v>
      </c>
      <c r="X193" s="253">
        <f t="shared" si="298"/>
        <v>12000</v>
      </c>
      <c r="Y193" s="301">
        <f t="shared" si="304"/>
        <v>0</v>
      </c>
      <c r="Z193" s="302">
        <f t="shared" si="305"/>
        <v>0</v>
      </c>
      <c r="AA193" s="357"/>
      <c r="AB193" s="210"/>
      <c r="AC193" s="210"/>
      <c r="AD193" s="210"/>
      <c r="AE193" s="210"/>
      <c r="AF193" s="211"/>
      <c r="AG193" s="211"/>
      <c r="AH193" s="211"/>
      <c r="AI193" s="211"/>
      <c r="AJ193" s="211"/>
    </row>
    <row r="194">
      <c r="A194" s="241" t="s">
        <v>364</v>
      </c>
      <c r="B194" s="242" t="s">
        <v>645</v>
      </c>
      <c r="C194" s="99" t="s">
        <v>646</v>
      </c>
      <c r="D194" s="244" t="s">
        <v>406</v>
      </c>
      <c r="E194" s="325">
        <v>4.0</v>
      </c>
      <c r="F194" s="265">
        <v>4000.0</v>
      </c>
      <c r="G194" s="247">
        <f t="shared" si="307"/>
        <v>16000</v>
      </c>
      <c r="H194" s="248">
        <f t="shared" ref="H194:I194" si="325">E194</f>
        <v>4</v>
      </c>
      <c r="I194" s="248">
        <f t="shared" si="325"/>
        <v>4000</v>
      </c>
      <c r="J194" s="247">
        <f t="shared" si="309"/>
        <v>16000</v>
      </c>
      <c r="K194" s="405">
        <v>0.0</v>
      </c>
      <c r="L194" s="262"/>
      <c r="M194" s="247">
        <f t="shared" si="301"/>
        <v>0</v>
      </c>
      <c r="N194" s="405">
        <v>0.0</v>
      </c>
      <c r="O194" s="249"/>
      <c r="P194" s="247">
        <f t="shared" si="310"/>
        <v>0</v>
      </c>
      <c r="Q194" s="261"/>
      <c r="R194" s="262"/>
      <c r="S194" s="266"/>
      <c r="T194" s="299"/>
      <c r="U194" s="246"/>
      <c r="V194" s="300"/>
      <c r="W194" s="252">
        <f t="shared" si="278"/>
        <v>16000</v>
      </c>
      <c r="X194" s="253">
        <f t="shared" si="298"/>
        <v>16000</v>
      </c>
      <c r="Y194" s="301">
        <f t="shared" si="304"/>
        <v>0</v>
      </c>
      <c r="Z194" s="302">
        <f t="shared" si="305"/>
        <v>0</v>
      </c>
      <c r="AA194" s="357"/>
      <c r="AB194" s="210"/>
      <c r="AC194" s="210"/>
      <c r="AD194" s="210"/>
      <c r="AE194" s="210"/>
      <c r="AF194" s="211"/>
      <c r="AG194" s="211"/>
      <c r="AH194" s="211"/>
      <c r="AI194" s="211"/>
      <c r="AJ194" s="211"/>
    </row>
    <row r="195">
      <c r="A195" s="241" t="s">
        <v>364</v>
      </c>
      <c r="B195" s="242" t="s">
        <v>647</v>
      </c>
      <c r="C195" s="99" t="s">
        <v>237</v>
      </c>
      <c r="D195" s="244" t="s">
        <v>406</v>
      </c>
      <c r="E195" s="325">
        <v>1.0</v>
      </c>
      <c r="F195" s="265">
        <v>4500.0</v>
      </c>
      <c r="G195" s="247">
        <f t="shared" si="307"/>
        <v>4500</v>
      </c>
      <c r="H195" s="248">
        <f t="shared" ref="H195:I195" si="326">E195</f>
        <v>1</v>
      </c>
      <c r="I195" s="248">
        <f t="shared" si="326"/>
        <v>4500</v>
      </c>
      <c r="J195" s="247">
        <f t="shared" si="309"/>
        <v>4500</v>
      </c>
      <c r="K195" s="405">
        <v>0.0</v>
      </c>
      <c r="L195" s="262"/>
      <c r="M195" s="247">
        <f t="shared" si="301"/>
        <v>0</v>
      </c>
      <c r="N195" s="405">
        <v>0.0</v>
      </c>
      <c r="O195" s="249"/>
      <c r="P195" s="247">
        <f t="shared" si="310"/>
        <v>0</v>
      </c>
      <c r="Q195" s="261"/>
      <c r="R195" s="262"/>
      <c r="S195" s="266"/>
      <c r="T195" s="299"/>
      <c r="U195" s="246"/>
      <c r="V195" s="300"/>
      <c r="W195" s="252">
        <f t="shared" si="278"/>
        <v>4500</v>
      </c>
      <c r="X195" s="253">
        <f t="shared" si="298"/>
        <v>4500</v>
      </c>
      <c r="Y195" s="301">
        <f t="shared" si="304"/>
        <v>0</v>
      </c>
      <c r="Z195" s="302">
        <f t="shared" si="305"/>
        <v>0</v>
      </c>
      <c r="AA195" s="357"/>
      <c r="AB195" s="210"/>
      <c r="AC195" s="210"/>
      <c r="AD195" s="210"/>
      <c r="AE195" s="210"/>
      <c r="AF195" s="211"/>
      <c r="AG195" s="211"/>
      <c r="AH195" s="211"/>
      <c r="AI195" s="211"/>
      <c r="AJ195" s="211"/>
    </row>
    <row r="196">
      <c r="A196" s="241" t="s">
        <v>364</v>
      </c>
      <c r="B196" s="242" t="s">
        <v>648</v>
      </c>
      <c r="C196" s="99" t="s">
        <v>243</v>
      </c>
      <c r="D196" s="244" t="s">
        <v>406</v>
      </c>
      <c r="E196" s="325">
        <v>1.0</v>
      </c>
      <c r="F196" s="265">
        <v>6000.0</v>
      </c>
      <c r="G196" s="247">
        <f t="shared" si="307"/>
        <v>6000</v>
      </c>
      <c r="H196" s="248">
        <f t="shared" ref="H196:I196" si="327">E196</f>
        <v>1</v>
      </c>
      <c r="I196" s="248">
        <f t="shared" si="327"/>
        <v>6000</v>
      </c>
      <c r="J196" s="247">
        <f t="shared" si="309"/>
        <v>6000</v>
      </c>
      <c r="K196" s="405">
        <v>0.0</v>
      </c>
      <c r="L196" s="262"/>
      <c r="M196" s="247">
        <f t="shared" si="301"/>
        <v>0</v>
      </c>
      <c r="N196" s="405">
        <v>0.0</v>
      </c>
      <c r="O196" s="249"/>
      <c r="P196" s="247">
        <f t="shared" si="310"/>
        <v>0</v>
      </c>
      <c r="Q196" s="261"/>
      <c r="R196" s="262"/>
      <c r="S196" s="266"/>
      <c r="T196" s="299"/>
      <c r="U196" s="246"/>
      <c r="V196" s="300"/>
      <c r="W196" s="252">
        <f t="shared" si="278"/>
        <v>6000</v>
      </c>
      <c r="X196" s="253">
        <f t="shared" si="298"/>
        <v>6000</v>
      </c>
      <c r="Y196" s="301">
        <f t="shared" si="304"/>
        <v>0</v>
      </c>
      <c r="Z196" s="302">
        <f t="shared" si="305"/>
        <v>0</v>
      </c>
      <c r="AA196" s="407"/>
      <c r="AB196" s="240"/>
      <c r="AC196" s="240"/>
      <c r="AD196" s="240"/>
      <c r="AE196" s="240"/>
      <c r="AF196" s="211"/>
      <c r="AG196" s="211"/>
      <c r="AH196" s="211"/>
      <c r="AI196" s="211"/>
      <c r="AJ196" s="211"/>
    </row>
    <row r="197">
      <c r="A197" s="241" t="s">
        <v>364</v>
      </c>
      <c r="B197" s="242" t="s">
        <v>649</v>
      </c>
      <c r="C197" s="99" t="s">
        <v>234</v>
      </c>
      <c r="D197" s="244" t="s">
        <v>406</v>
      </c>
      <c r="E197" s="325">
        <v>1.0</v>
      </c>
      <c r="F197" s="265">
        <v>10000.0</v>
      </c>
      <c r="G197" s="247">
        <f t="shared" si="307"/>
        <v>10000</v>
      </c>
      <c r="H197" s="248">
        <f t="shared" ref="H197:I197" si="328">E197</f>
        <v>1</v>
      </c>
      <c r="I197" s="248">
        <f t="shared" si="328"/>
        <v>10000</v>
      </c>
      <c r="J197" s="247">
        <f t="shared" si="309"/>
        <v>10000</v>
      </c>
      <c r="K197" s="405">
        <v>0.0</v>
      </c>
      <c r="L197" s="262"/>
      <c r="M197" s="247">
        <f t="shared" si="301"/>
        <v>0</v>
      </c>
      <c r="N197" s="405">
        <v>0.0</v>
      </c>
      <c r="O197" s="249"/>
      <c r="P197" s="247">
        <f t="shared" si="310"/>
        <v>0</v>
      </c>
      <c r="Q197" s="261"/>
      <c r="R197" s="262"/>
      <c r="S197" s="266"/>
      <c r="T197" s="299"/>
      <c r="U197" s="246"/>
      <c r="V197" s="300"/>
      <c r="W197" s="252">
        <f t="shared" si="278"/>
        <v>10000</v>
      </c>
      <c r="X197" s="253">
        <f t="shared" si="298"/>
        <v>10000</v>
      </c>
      <c r="Y197" s="301">
        <f t="shared" si="304"/>
        <v>0</v>
      </c>
      <c r="Z197" s="302">
        <f t="shared" si="305"/>
        <v>0</v>
      </c>
      <c r="AA197" s="357"/>
      <c r="AB197" s="210"/>
      <c r="AC197" s="210"/>
      <c r="AD197" s="210"/>
      <c r="AE197" s="210"/>
      <c r="AF197" s="211"/>
      <c r="AG197" s="211"/>
      <c r="AH197" s="211"/>
      <c r="AI197" s="211"/>
      <c r="AJ197" s="211"/>
    </row>
    <row r="198">
      <c r="A198" s="241" t="s">
        <v>364</v>
      </c>
      <c r="B198" s="242" t="s">
        <v>650</v>
      </c>
      <c r="C198" s="99" t="s">
        <v>245</v>
      </c>
      <c r="D198" s="244" t="s">
        <v>406</v>
      </c>
      <c r="E198" s="325">
        <v>1.0</v>
      </c>
      <c r="F198" s="265">
        <v>7000.0</v>
      </c>
      <c r="G198" s="247">
        <f t="shared" si="307"/>
        <v>7000</v>
      </c>
      <c r="H198" s="248">
        <f t="shared" ref="H198:I198" si="329">E198</f>
        <v>1</v>
      </c>
      <c r="I198" s="248">
        <f t="shared" si="329"/>
        <v>7000</v>
      </c>
      <c r="J198" s="247">
        <f t="shared" si="309"/>
        <v>7000</v>
      </c>
      <c r="K198" s="405">
        <v>0.0</v>
      </c>
      <c r="L198" s="262"/>
      <c r="M198" s="247">
        <f t="shared" si="301"/>
        <v>0</v>
      </c>
      <c r="N198" s="405">
        <v>0.0</v>
      </c>
      <c r="O198" s="249"/>
      <c r="P198" s="247">
        <f t="shared" si="310"/>
        <v>0</v>
      </c>
      <c r="Q198" s="261"/>
      <c r="R198" s="262"/>
      <c r="S198" s="266"/>
      <c r="T198" s="299"/>
      <c r="U198" s="246"/>
      <c r="V198" s="300"/>
      <c r="W198" s="252">
        <f t="shared" si="278"/>
        <v>7000</v>
      </c>
      <c r="X198" s="253">
        <f t="shared" si="298"/>
        <v>7000</v>
      </c>
      <c r="Y198" s="301">
        <f t="shared" si="304"/>
        <v>0</v>
      </c>
      <c r="Z198" s="302">
        <f t="shared" si="305"/>
        <v>0</v>
      </c>
      <c r="AA198" s="357"/>
      <c r="AB198" s="210"/>
      <c r="AC198" s="210"/>
      <c r="AD198" s="210"/>
      <c r="AE198" s="210"/>
      <c r="AF198" s="211"/>
      <c r="AG198" s="211"/>
      <c r="AH198" s="211"/>
      <c r="AI198" s="211"/>
      <c r="AJ198" s="211"/>
    </row>
    <row r="199">
      <c r="A199" s="241" t="s">
        <v>364</v>
      </c>
      <c r="B199" s="242" t="s">
        <v>651</v>
      </c>
      <c r="C199" s="99" t="s">
        <v>247</v>
      </c>
      <c r="D199" s="244" t="s">
        <v>406</v>
      </c>
      <c r="E199" s="325">
        <v>1.0</v>
      </c>
      <c r="F199" s="265">
        <v>7000.0</v>
      </c>
      <c r="G199" s="247">
        <f t="shared" si="307"/>
        <v>7000</v>
      </c>
      <c r="H199" s="248">
        <f t="shared" ref="H199:I199" si="330">E199</f>
        <v>1</v>
      </c>
      <c r="I199" s="248">
        <f t="shared" si="330"/>
        <v>7000</v>
      </c>
      <c r="J199" s="247">
        <f t="shared" si="309"/>
        <v>7000</v>
      </c>
      <c r="K199" s="405">
        <v>0.0</v>
      </c>
      <c r="L199" s="262"/>
      <c r="M199" s="247">
        <f t="shared" si="301"/>
        <v>0</v>
      </c>
      <c r="N199" s="405">
        <v>0.0</v>
      </c>
      <c r="O199" s="249"/>
      <c r="P199" s="247">
        <f t="shared" si="310"/>
        <v>0</v>
      </c>
      <c r="Q199" s="261"/>
      <c r="R199" s="262"/>
      <c r="S199" s="266"/>
      <c r="T199" s="299"/>
      <c r="U199" s="246"/>
      <c r="V199" s="300"/>
      <c r="W199" s="252">
        <f t="shared" si="278"/>
        <v>7000</v>
      </c>
      <c r="X199" s="253">
        <f t="shared" si="298"/>
        <v>7000</v>
      </c>
      <c r="Y199" s="301">
        <f t="shared" si="304"/>
        <v>0</v>
      </c>
      <c r="Z199" s="302">
        <f t="shared" si="305"/>
        <v>0</v>
      </c>
      <c r="AA199" s="357"/>
      <c r="AB199" s="210"/>
      <c r="AC199" s="210"/>
      <c r="AD199" s="210"/>
      <c r="AE199" s="210"/>
      <c r="AF199" s="211"/>
      <c r="AG199" s="211"/>
      <c r="AH199" s="211"/>
      <c r="AI199" s="211"/>
      <c r="AJ199" s="211"/>
    </row>
    <row r="200">
      <c r="A200" s="241" t="s">
        <v>364</v>
      </c>
      <c r="B200" s="242" t="s">
        <v>652</v>
      </c>
      <c r="C200" s="99" t="s">
        <v>249</v>
      </c>
      <c r="D200" s="244" t="s">
        <v>406</v>
      </c>
      <c r="E200" s="325">
        <v>2.0</v>
      </c>
      <c r="F200" s="265">
        <v>6000.0</v>
      </c>
      <c r="G200" s="247">
        <f t="shared" si="307"/>
        <v>12000</v>
      </c>
      <c r="H200" s="248">
        <f t="shared" ref="H200:I200" si="331">E200</f>
        <v>2</v>
      </c>
      <c r="I200" s="248">
        <f t="shared" si="331"/>
        <v>6000</v>
      </c>
      <c r="J200" s="247">
        <f t="shared" si="309"/>
        <v>12000</v>
      </c>
      <c r="K200" s="405">
        <v>0.0</v>
      </c>
      <c r="L200" s="262"/>
      <c r="M200" s="247">
        <f t="shared" si="301"/>
        <v>0</v>
      </c>
      <c r="N200" s="405">
        <v>0.0</v>
      </c>
      <c r="O200" s="249"/>
      <c r="P200" s="247">
        <f t="shared" si="310"/>
        <v>0</v>
      </c>
      <c r="Q200" s="261"/>
      <c r="R200" s="262"/>
      <c r="S200" s="266"/>
      <c r="T200" s="299"/>
      <c r="U200" s="246"/>
      <c r="V200" s="300"/>
      <c r="W200" s="252">
        <f t="shared" si="278"/>
        <v>12000</v>
      </c>
      <c r="X200" s="253">
        <f t="shared" si="298"/>
        <v>12000</v>
      </c>
      <c r="Y200" s="301">
        <f t="shared" si="304"/>
        <v>0</v>
      </c>
      <c r="Z200" s="302">
        <f t="shared" si="305"/>
        <v>0</v>
      </c>
      <c r="AA200" s="357"/>
      <c r="AB200" s="210"/>
      <c r="AC200" s="210"/>
      <c r="AD200" s="210"/>
      <c r="AE200" s="210"/>
      <c r="AF200" s="211"/>
      <c r="AG200" s="211"/>
      <c r="AH200" s="211"/>
      <c r="AI200" s="211"/>
      <c r="AJ200" s="211"/>
    </row>
    <row r="201">
      <c r="A201" s="241" t="s">
        <v>364</v>
      </c>
      <c r="B201" s="242" t="s">
        <v>653</v>
      </c>
      <c r="C201" s="99" t="s">
        <v>251</v>
      </c>
      <c r="D201" s="260" t="s">
        <v>406</v>
      </c>
      <c r="E201" s="325">
        <v>2.0</v>
      </c>
      <c r="F201" s="265">
        <v>4500.0</v>
      </c>
      <c r="G201" s="247">
        <f t="shared" si="307"/>
        <v>9000</v>
      </c>
      <c r="H201" s="248">
        <f t="shared" ref="H201:I201" si="332">E201</f>
        <v>2</v>
      </c>
      <c r="I201" s="248">
        <f t="shared" si="332"/>
        <v>4500</v>
      </c>
      <c r="J201" s="247">
        <f t="shared" si="309"/>
        <v>9000</v>
      </c>
      <c r="K201" s="405">
        <v>0.0</v>
      </c>
      <c r="L201" s="262"/>
      <c r="M201" s="247">
        <f t="shared" si="301"/>
        <v>0</v>
      </c>
      <c r="N201" s="405">
        <v>0.0</v>
      </c>
      <c r="O201" s="249"/>
      <c r="P201" s="247">
        <f t="shared" si="310"/>
        <v>0</v>
      </c>
      <c r="Q201" s="261"/>
      <c r="R201" s="262"/>
      <c r="S201" s="266"/>
      <c r="T201" s="299"/>
      <c r="U201" s="246"/>
      <c r="V201" s="300"/>
      <c r="W201" s="252">
        <f t="shared" si="278"/>
        <v>9000</v>
      </c>
      <c r="X201" s="253">
        <f t="shared" si="298"/>
        <v>9000</v>
      </c>
      <c r="Y201" s="301">
        <f t="shared" si="304"/>
        <v>0</v>
      </c>
      <c r="Z201" s="302">
        <f t="shared" si="305"/>
        <v>0</v>
      </c>
      <c r="AA201" s="357"/>
      <c r="AB201" s="210"/>
      <c r="AC201" s="210"/>
      <c r="AD201" s="210"/>
      <c r="AE201" s="210"/>
      <c r="AF201" s="211"/>
      <c r="AG201" s="211"/>
      <c r="AH201" s="211"/>
      <c r="AI201" s="211"/>
      <c r="AJ201" s="211"/>
    </row>
    <row r="202">
      <c r="A202" s="241" t="s">
        <v>364</v>
      </c>
      <c r="B202" s="242" t="s">
        <v>654</v>
      </c>
      <c r="C202" s="99" t="s">
        <v>655</v>
      </c>
      <c r="D202" s="260" t="s">
        <v>406</v>
      </c>
      <c r="E202" s="325">
        <v>1.0</v>
      </c>
      <c r="F202" s="265">
        <v>12000.0</v>
      </c>
      <c r="G202" s="247">
        <f t="shared" si="307"/>
        <v>12000</v>
      </c>
      <c r="H202" s="248">
        <f t="shared" ref="H202:I202" si="333">E202</f>
        <v>1</v>
      </c>
      <c r="I202" s="248">
        <f t="shared" si="333"/>
        <v>12000</v>
      </c>
      <c r="J202" s="247">
        <f t="shared" si="309"/>
        <v>12000</v>
      </c>
      <c r="K202" s="405">
        <v>0.0</v>
      </c>
      <c r="L202" s="262"/>
      <c r="M202" s="247">
        <f t="shared" si="301"/>
        <v>0</v>
      </c>
      <c r="N202" s="405">
        <v>0.0</v>
      </c>
      <c r="O202" s="249"/>
      <c r="P202" s="247">
        <f t="shared" si="310"/>
        <v>0</v>
      </c>
      <c r="Q202" s="261"/>
      <c r="R202" s="262"/>
      <c r="S202" s="266"/>
      <c r="T202" s="299"/>
      <c r="U202" s="246"/>
      <c r="V202" s="300"/>
      <c r="W202" s="252">
        <f t="shared" si="278"/>
        <v>12000</v>
      </c>
      <c r="X202" s="253">
        <f t="shared" si="298"/>
        <v>12000</v>
      </c>
      <c r="Y202" s="301">
        <f t="shared" si="304"/>
        <v>0</v>
      </c>
      <c r="Z202" s="302">
        <f t="shared" si="305"/>
        <v>0</v>
      </c>
      <c r="AA202" s="357"/>
      <c r="AB202" s="210"/>
      <c r="AC202" s="210"/>
      <c r="AD202" s="210"/>
      <c r="AE202" s="210"/>
      <c r="AF202" s="211"/>
      <c r="AG202" s="211"/>
      <c r="AH202" s="211"/>
      <c r="AI202" s="211"/>
      <c r="AJ202" s="211"/>
    </row>
    <row r="203">
      <c r="A203" s="241" t="s">
        <v>364</v>
      </c>
      <c r="B203" s="242" t="s">
        <v>656</v>
      </c>
      <c r="C203" s="99" t="s">
        <v>657</v>
      </c>
      <c r="D203" s="260" t="s">
        <v>406</v>
      </c>
      <c r="E203" s="325">
        <v>1.0</v>
      </c>
      <c r="F203" s="265">
        <v>12000.0</v>
      </c>
      <c r="G203" s="247">
        <f t="shared" si="307"/>
        <v>12000</v>
      </c>
      <c r="H203" s="248">
        <f t="shared" ref="H203:I203" si="334">E203</f>
        <v>1</v>
      </c>
      <c r="I203" s="248">
        <f t="shared" si="334"/>
        <v>12000</v>
      </c>
      <c r="J203" s="247">
        <f t="shared" si="309"/>
        <v>12000</v>
      </c>
      <c r="K203" s="405">
        <v>0.0</v>
      </c>
      <c r="L203" s="262"/>
      <c r="M203" s="247">
        <f t="shared" si="301"/>
        <v>0</v>
      </c>
      <c r="N203" s="405">
        <v>0.0</v>
      </c>
      <c r="O203" s="249"/>
      <c r="P203" s="247">
        <f t="shared" si="310"/>
        <v>0</v>
      </c>
      <c r="Q203" s="261"/>
      <c r="R203" s="262"/>
      <c r="S203" s="266"/>
      <c r="T203" s="299"/>
      <c r="U203" s="246"/>
      <c r="V203" s="300"/>
      <c r="W203" s="252">
        <f t="shared" si="278"/>
        <v>12000</v>
      </c>
      <c r="X203" s="253">
        <f t="shared" si="298"/>
        <v>12000</v>
      </c>
      <c r="Y203" s="301">
        <f t="shared" si="304"/>
        <v>0</v>
      </c>
      <c r="Z203" s="302">
        <f t="shared" si="305"/>
        <v>0</v>
      </c>
      <c r="AA203" s="357"/>
      <c r="AB203" s="210"/>
      <c r="AC203" s="210"/>
      <c r="AD203" s="210"/>
      <c r="AE203" s="210"/>
      <c r="AF203" s="211"/>
      <c r="AG203" s="211"/>
      <c r="AH203" s="211"/>
      <c r="AI203" s="211"/>
      <c r="AJ203" s="211"/>
    </row>
    <row r="204">
      <c r="A204" s="241" t="s">
        <v>364</v>
      </c>
      <c r="B204" s="242" t="s">
        <v>658</v>
      </c>
      <c r="C204" s="99" t="s">
        <v>659</v>
      </c>
      <c r="D204" s="260" t="s">
        <v>406</v>
      </c>
      <c r="E204" s="325">
        <v>4.0</v>
      </c>
      <c r="F204" s="265">
        <v>800.0</v>
      </c>
      <c r="G204" s="247">
        <f t="shared" si="307"/>
        <v>3200</v>
      </c>
      <c r="H204" s="248">
        <f t="shared" ref="H204:I204" si="335">E204</f>
        <v>4</v>
      </c>
      <c r="I204" s="248">
        <f t="shared" si="335"/>
        <v>800</v>
      </c>
      <c r="J204" s="247">
        <f t="shared" si="309"/>
        <v>3200</v>
      </c>
      <c r="K204" s="405">
        <v>0.0</v>
      </c>
      <c r="L204" s="262"/>
      <c r="M204" s="247">
        <f t="shared" si="301"/>
        <v>0</v>
      </c>
      <c r="N204" s="405">
        <v>0.0</v>
      </c>
      <c r="O204" s="249"/>
      <c r="P204" s="247">
        <f t="shared" si="310"/>
        <v>0</v>
      </c>
      <c r="Q204" s="261"/>
      <c r="R204" s="262"/>
      <c r="S204" s="266"/>
      <c r="T204" s="299"/>
      <c r="U204" s="246"/>
      <c r="V204" s="300"/>
      <c r="W204" s="252">
        <f t="shared" si="278"/>
        <v>3200</v>
      </c>
      <c r="X204" s="253">
        <f t="shared" si="298"/>
        <v>3200</v>
      </c>
      <c r="Y204" s="301">
        <f t="shared" si="304"/>
        <v>0</v>
      </c>
      <c r="Z204" s="302">
        <f t="shared" si="305"/>
        <v>0</v>
      </c>
      <c r="AA204" s="357"/>
      <c r="AB204" s="210"/>
      <c r="AC204" s="210"/>
      <c r="AD204" s="210"/>
      <c r="AE204" s="210"/>
      <c r="AF204" s="211"/>
      <c r="AG204" s="211"/>
      <c r="AH204" s="211"/>
      <c r="AI204" s="211"/>
      <c r="AJ204" s="211"/>
    </row>
    <row r="205">
      <c r="A205" s="241" t="s">
        <v>364</v>
      </c>
      <c r="B205" s="242" t="s">
        <v>660</v>
      </c>
      <c r="C205" s="99" t="s">
        <v>661</v>
      </c>
      <c r="D205" s="260" t="s">
        <v>406</v>
      </c>
      <c r="E205" s="325">
        <v>4.0</v>
      </c>
      <c r="F205" s="265">
        <v>1000.0</v>
      </c>
      <c r="G205" s="247">
        <f t="shared" si="307"/>
        <v>4000</v>
      </c>
      <c r="H205" s="248">
        <f t="shared" ref="H205:I205" si="336">E205</f>
        <v>4</v>
      </c>
      <c r="I205" s="248">
        <f t="shared" si="336"/>
        <v>1000</v>
      </c>
      <c r="J205" s="247">
        <f t="shared" si="309"/>
        <v>4000</v>
      </c>
      <c r="K205" s="405">
        <v>0.0</v>
      </c>
      <c r="L205" s="262"/>
      <c r="M205" s="247">
        <f t="shared" si="301"/>
        <v>0</v>
      </c>
      <c r="N205" s="405">
        <v>0.0</v>
      </c>
      <c r="O205" s="249"/>
      <c r="P205" s="247">
        <f t="shared" si="310"/>
        <v>0</v>
      </c>
      <c r="Q205" s="261"/>
      <c r="R205" s="262"/>
      <c r="S205" s="266"/>
      <c r="T205" s="299"/>
      <c r="U205" s="246"/>
      <c r="V205" s="300"/>
      <c r="W205" s="252">
        <f t="shared" si="278"/>
        <v>4000</v>
      </c>
      <c r="X205" s="253">
        <f t="shared" si="298"/>
        <v>4000</v>
      </c>
      <c r="Y205" s="301">
        <f t="shared" si="304"/>
        <v>0</v>
      </c>
      <c r="Z205" s="302">
        <f t="shared" si="305"/>
        <v>0</v>
      </c>
      <c r="AA205" s="357"/>
      <c r="AB205" s="210"/>
      <c r="AC205" s="210"/>
      <c r="AD205" s="210"/>
      <c r="AE205" s="210"/>
      <c r="AF205" s="211"/>
      <c r="AG205" s="211"/>
      <c r="AH205" s="211"/>
      <c r="AI205" s="211"/>
      <c r="AJ205" s="211"/>
    </row>
    <row r="206">
      <c r="A206" s="241" t="s">
        <v>364</v>
      </c>
      <c r="B206" s="242" t="s">
        <v>662</v>
      </c>
      <c r="C206" s="99" t="s">
        <v>173</v>
      </c>
      <c r="D206" s="260" t="s">
        <v>406</v>
      </c>
      <c r="E206" s="325">
        <v>1.0</v>
      </c>
      <c r="F206" s="265">
        <v>1500.0</v>
      </c>
      <c r="G206" s="247">
        <f t="shared" si="307"/>
        <v>1500</v>
      </c>
      <c r="H206" s="248">
        <f t="shared" ref="H206:I206" si="337">E206</f>
        <v>1</v>
      </c>
      <c r="I206" s="248">
        <f t="shared" si="337"/>
        <v>1500</v>
      </c>
      <c r="J206" s="247">
        <f t="shared" si="309"/>
        <v>1500</v>
      </c>
      <c r="K206" s="405">
        <v>0.0</v>
      </c>
      <c r="L206" s="262"/>
      <c r="M206" s="247">
        <f t="shared" si="301"/>
        <v>0</v>
      </c>
      <c r="N206" s="405">
        <v>0.0</v>
      </c>
      <c r="O206" s="249"/>
      <c r="P206" s="247">
        <f t="shared" si="310"/>
        <v>0</v>
      </c>
      <c r="Q206" s="261"/>
      <c r="R206" s="262"/>
      <c r="S206" s="266"/>
      <c r="T206" s="299"/>
      <c r="U206" s="246"/>
      <c r="V206" s="300"/>
      <c r="W206" s="252">
        <f t="shared" si="278"/>
        <v>1500</v>
      </c>
      <c r="X206" s="253">
        <f t="shared" si="298"/>
        <v>1500</v>
      </c>
      <c r="Y206" s="301">
        <f t="shared" si="304"/>
        <v>0</v>
      </c>
      <c r="Z206" s="302">
        <f t="shared" si="305"/>
        <v>0</v>
      </c>
      <c r="AA206" s="357"/>
      <c r="AB206" s="210"/>
      <c r="AC206" s="210"/>
      <c r="AD206" s="210"/>
      <c r="AE206" s="210"/>
      <c r="AF206" s="211"/>
      <c r="AG206" s="211"/>
      <c r="AH206" s="211"/>
      <c r="AI206" s="211"/>
      <c r="AJ206" s="211"/>
    </row>
    <row r="207">
      <c r="A207" s="241" t="s">
        <v>364</v>
      </c>
      <c r="B207" s="242" t="s">
        <v>663</v>
      </c>
      <c r="C207" s="99" t="s">
        <v>177</v>
      </c>
      <c r="D207" s="260" t="s">
        <v>406</v>
      </c>
      <c r="E207" s="325">
        <v>1.0</v>
      </c>
      <c r="F207" s="265">
        <v>1500.0</v>
      </c>
      <c r="G207" s="247">
        <f t="shared" si="307"/>
        <v>1500</v>
      </c>
      <c r="H207" s="248">
        <f t="shared" ref="H207:I207" si="338">E207</f>
        <v>1</v>
      </c>
      <c r="I207" s="248">
        <f t="shared" si="338"/>
        <v>1500</v>
      </c>
      <c r="J207" s="247">
        <f t="shared" si="309"/>
        <v>1500</v>
      </c>
      <c r="K207" s="405">
        <v>0.0</v>
      </c>
      <c r="L207" s="262"/>
      <c r="M207" s="247">
        <f t="shared" si="301"/>
        <v>0</v>
      </c>
      <c r="N207" s="405">
        <v>0.0</v>
      </c>
      <c r="O207" s="249"/>
      <c r="P207" s="247">
        <f t="shared" si="310"/>
        <v>0</v>
      </c>
      <c r="Q207" s="261"/>
      <c r="R207" s="262"/>
      <c r="S207" s="266"/>
      <c r="T207" s="299"/>
      <c r="U207" s="246"/>
      <c r="V207" s="300"/>
      <c r="W207" s="252">
        <f t="shared" si="278"/>
        <v>1500</v>
      </c>
      <c r="X207" s="253">
        <f t="shared" si="298"/>
        <v>1500</v>
      </c>
      <c r="Y207" s="301">
        <f t="shared" si="304"/>
        <v>0</v>
      </c>
      <c r="Z207" s="302">
        <f t="shared" si="305"/>
        <v>0</v>
      </c>
      <c r="AA207" s="357"/>
      <c r="AB207" s="210"/>
      <c r="AC207" s="210"/>
      <c r="AD207" s="210"/>
      <c r="AE207" s="210"/>
      <c r="AF207" s="211"/>
      <c r="AG207" s="211"/>
      <c r="AH207" s="211"/>
      <c r="AI207" s="211"/>
      <c r="AJ207" s="211"/>
    </row>
    <row r="208">
      <c r="A208" s="241" t="s">
        <v>364</v>
      </c>
      <c r="B208" s="242" t="s">
        <v>664</v>
      </c>
      <c r="C208" s="99" t="s">
        <v>179</v>
      </c>
      <c r="D208" s="260" t="s">
        <v>406</v>
      </c>
      <c r="E208" s="325">
        <v>1.0</v>
      </c>
      <c r="F208" s="265">
        <v>1500.0</v>
      </c>
      <c r="G208" s="247">
        <f t="shared" si="307"/>
        <v>1500</v>
      </c>
      <c r="H208" s="248">
        <f t="shared" ref="H208:I208" si="339">E208</f>
        <v>1</v>
      </c>
      <c r="I208" s="248">
        <f t="shared" si="339"/>
        <v>1500</v>
      </c>
      <c r="J208" s="247">
        <f t="shared" si="309"/>
        <v>1500</v>
      </c>
      <c r="K208" s="405">
        <v>0.0</v>
      </c>
      <c r="L208" s="262"/>
      <c r="M208" s="247">
        <f t="shared" si="301"/>
        <v>0</v>
      </c>
      <c r="N208" s="405">
        <v>0.0</v>
      </c>
      <c r="O208" s="249"/>
      <c r="P208" s="247">
        <f t="shared" si="310"/>
        <v>0</v>
      </c>
      <c r="Q208" s="261"/>
      <c r="R208" s="262"/>
      <c r="S208" s="266"/>
      <c r="T208" s="299"/>
      <c r="U208" s="246"/>
      <c r="V208" s="300"/>
      <c r="W208" s="252">
        <f t="shared" si="278"/>
        <v>1500</v>
      </c>
      <c r="X208" s="253">
        <f t="shared" si="298"/>
        <v>1500</v>
      </c>
      <c r="Y208" s="301">
        <f t="shared" si="304"/>
        <v>0</v>
      </c>
      <c r="Z208" s="302">
        <f t="shared" si="305"/>
        <v>0</v>
      </c>
      <c r="AA208" s="357"/>
      <c r="AB208" s="210"/>
      <c r="AC208" s="210"/>
      <c r="AD208" s="210"/>
      <c r="AE208" s="210"/>
      <c r="AF208" s="211"/>
      <c r="AG208" s="211"/>
      <c r="AH208" s="211"/>
      <c r="AI208" s="211"/>
      <c r="AJ208" s="211"/>
    </row>
    <row r="209">
      <c r="A209" s="241" t="s">
        <v>364</v>
      </c>
      <c r="B209" s="242" t="s">
        <v>665</v>
      </c>
      <c r="C209" s="99" t="s">
        <v>666</v>
      </c>
      <c r="D209" s="260" t="s">
        <v>406</v>
      </c>
      <c r="E209" s="325">
        <v>1.0</v>
      </c>
      <c r="F209" s="265">
        <v>2000.0</v>
      </c>
      <c r="G209" s="247">
        <f t="shared" si="307"/>
        <v>2000</v>
      </c>
      <c r="H209" s="248">
        <f t="shared" ref="H209:I209" si="340">E209</f>
        <v>1</v>
      </c>
      <c r="I209" s="248">
        <f t="shared" si="340"/>
        <v>2000</v>
      </c>
      <c r="J209" s="247">
        <f t="shared" si="309"/>
        <v>2000</v>
      </c>
      <c r="K209" s="405">
        <v>0.0</v>
      </c>
      <c r="L209" s="262"/>
      <c r="M209" s="247">
        <f t="shared" si="301"/>
        <v>0</v>
      </c>
      <c r="N209" s="405">
        <v>0.0</v>
      </c>
      <c r="O209" s="249"/>
      <c r="P209" s="247">
        <f t="shared" si="310"/>
        <v>0</v>
      </c>
      <c r="Q209" s="261"/>
      <c r="R209" s="262"/>
      <c r="S209" s="266"/>
      <c r="T209" s="299"/>
      <c r="U209" s="246"/>
      <c r="V209" s="300"/>
      <c r="W209" s="252">
        <f t="shared" si="278"/>
        <v>2000</v>
      </c>
      <c r="X209" s="253">
        <f t="shared" si="298"/>
        <v>2000</v>
      </c>
      <c r="Y209" s="301">
        <f t="shared" si="304"/>
        <v>0</v>
      </c>
      <c r="Z209" s="302">
        <f t="shared" si="305"/>
        <v>0</v>
      </c>
      <c r="AA209" s="407"/>
      <c r="AB209" s="210"/>
      <c r="AC209" s="210"/>
      <c r="AD209" s="210"/>
      <c r="AE209" s="210"/>
      <c r="AF209" s="211"/>
      <c r="AG209" s="211"/>
      <c r="AH209" s="211"/>
      <c r="AI209" s="211"/>
      <c r="AJ209" s="211"/>
    </row>
    <row r="210">
      <c r="A210" s="241" t="s">
        <v>364</v>
      </c>
      <c r="B210" s="242" t="s">
        <v>667</v>
      </c>
      <c r="C210" s="99" t="s">
        <v>668</v>
      </c>
      <c r="D210" s="260" t="s">
        <v>406</v>
      </c>
      <c r="E210" s="325">
        <v>1.0</v>
      </c>
      <c r="F210" s="265">
        <v>800.0</v>
      </c>
      <c r="G210" s="247">
        <f t="shared" si="307"/>
        <v>800</v>
      </c>
      <c r="H210" s="248">
        <f t="shared" ref="H210:I210" si="341">E210</f>
        <v>1</v>
      </c>
      <c r="I210" s="248">
        <f t="shared" si="341"/>
        <v>800</v>
      </c>
      <c r="J210" s="247">
        <f t="shared" si="309"/>
        <v>800</v>
      </c>
      <c r="K210" s="405">
        <v>0.0</v>
      </c>
      <c r="L210" s="262"/>
      <c r="M210" s="247">
        <f t="shared" si="301"/>
        <v>0</v>
      </c>
      <c r="N210" s="405">
        <v>0.0</v>
      </c>
      <c r="O210" s="249"/>
      <c r="P210" s="247">
        <f t="shared" si="310"/>
        <v>0</v>
      </c>
      <c r="Q210" s="261"/>
      <c r="R210" s="262"/>
      <c r="S210" s="266"/>
      <c r="T210" s="299"/>
      <c r="U210" s="246"/>
      <c r="V210" s="300"/>
      <c r="W210" s="252">
        <f t="shared" si="278"/>
        <v>800</v>
      </c>
      <c r="X210" s="253">
        <f t="shared" si="298"/>
        <v>800</v>
      </c>
      <c r="Y210" s="301">
        <f t="shared" si="304"/>
        <v>0</v>
      </c>
      <c r="Z210" s="302">
        <f t="shared" si="305"/>
        <v>0</v>
      </c>
      <c r="AA210" s="407"/>
      <c r="AB210" s="210"/>
      <c r="AC210" s="210"/>
      <c r="AD210" s="210"/>
      <c r="AE210" s="210"/>
      <c r="AF210" s="211"/>
      <c r="AG210" s="211"/>
      <c r="AH210" s="211"/>
      <c r="AI210" s="211"/>
      <c r="AJ210" s="211"/>
    </row>
    <row r="211">
      <c r="A211" s="241" t="s">
        <v>364</v>
      </c>
      <c r="B211" s="242" t="s">
        <v>669</v>
      </c>
      <c r="C211" s="536" t="s">
        <v>670</v>
      </c>
      <c r="D211" s="260" t="s">
        <v>406</v>
      </c>
      <c r="E211" s="325">
        <v>1.0</v>
      </c>
      <c r="F211" s="265">
        <v>1200.0</v>
      </c>
      <c r="G211" s="247">
        <f t="shared" si="307"/>
        <v>1200</v>
      </c>
      <c r="H211" s="248">
        <f t="shared" ref="H211:I211" si="342">E211</f>
        <v>1</v>
      </c>
      <c r="I211" s="248">
        <f t="shared" si="342"/>
        <v>1200</v>
      </c>
      <c r="J211" s="247">
        <f t="shared" si="309"/>
        <v>1200</v>
      </c>
      <c r="K211" s="405">
        <v>0.0</v>
      </c>
      <c r="L211" s="262"/>
      <c r="M211" s="247">
        <f t="shared" si="301"/>
        <v>0</v>
      </c>
      <c r="N211" s="405">
        <v>0.0</v>
      </c>
      <c r="O211" s="249"/>
      <c r="P211" s="247">
        <f t="shared" si="310"/>
        <v>0</v>
      </c>
      <c r="Q211" s="261"/>
      <c r="R211" s="262"/>
      <c r="S211" s="266"/>
      <c r="T211" s="299"/>
      <c r="U211" s="246"/>
      <c r="V211" s="300"/>
      <c r="W211" s="252">
        <f t="shared" si="278"/>
        <v>1200</v>
      </c>
      <c r="X211" s="253">
        <f t="shared" si="298"/>
        <v>1200</v>
      </c>
      <c r="Y211" s="301">
        <f t="shared" si="304"/>
        <v>0</v>
      </c>
      <c r="Z211" s="302">
        <f t="shared" si="305"/>
        <v>0</v>
      </c>
      <c r="AA211" s="357"/>
      <c r="AB211" s="210"/>
      <c r="AC211" s="210"/>
      <c r="AD211" s="210"/>
      <c r="AE211" s="210"/>
      <c r="AF211" s="211"/>
      <c r="AG211" s="211"/>
      <c r="AH211" s="211"/>
      <c r="AI211" s="211"/>
      <c r="AJ211" s="211"/>
    </row>
    <row r="212">
      <c r="A212" s="241" t="s">
        <v>364</v>
      </c>
      <c r="B212" s="242" t="s">
        <v>671</v>
      </c>
      <c r="C212" s="536" t="s">
        <v>672</v>
      </c>
      <c r="D212" s="260" t="s">
        <v>406</v>
      </c>
      <c r="E212" s="325">
        <v>1.0</v>
      </c>
      <c r="F212" s="265">
        <v>2000.0</v>
      </c>
      <c r="G212" s="247">
        <f t="shared" si="307"/>
        <v>2000</v>
      </c>
      <c r="H212" s="248">
        <f t="shared" ref="H212:I212" si="343">E212</f>
        <v>1</v>
      </c>
      <c r="I212" s="248">
        <f t="shared" si="343"/>
        <v>2000</v>
      </c>
      <c r="J212" s="247">
        <f t="shared" si="309"/>
        <v>2000</v>
      </c>
      <c r="K212" s="405">
        <v>0.0</v>
      </c>
      <c r="L212" s="262"/>
      <c r="M212" s="247">
        <f t="shared" si="301"/>
        <v>0</v>
      </c>
      <c r="N212" s="405">
        <v>0.0</v>
      </c>
      <c r="O212" s="246"/>
      <c r="P212" s="247">
        <f t="shared" si="310"/>
        <v>0</v>
      </c>
      <c r="Q212" s="261"/>
      <c r="R212" s="262"/>
      <c r="S212" s="266"/>
      <c r="T212" s="299"/>
      <c r="U212" s="246"/>
      <c r="V212" s="300"/>
      <c r="W212" s="252">
        <f t="shared" si="278"/>
        <v>2000</v>
      </c>
      <c r="X212" s="253">
        <f t="shared" si="298"/>
        <v>2000</v>
      </c>
      <c r="Y212" s="301">
        <f t="shared" si="304"/>
        <v>0</v>
      </c>
      <c r="Z212" s="302">
        <f t="shared" si="305"/>
        <v>0</v>
      </c>
      <c r="AA212" s="407"/>
      <c r="AB212" s="210"/>
      <c r="AC212" s="210"/>
      <c r="AD212" s="210"/>
      <c r="AE212" s="210"/>
      <c r="AF212" s="211"/>
      <c r="AG212" s="211"/>
      <c r="AH212" s="211"/>
      <c r="AI212" s="211"/>
      <c r="AJ212" s="211"/>
    </row>
    <row r="213">
      <c r="A213" s="258" t="s">
        <v>364</v>
      </c>
      <c r="B213" s="242" t="s">
        <v>673</v>
      </c>
      <c r="C213" s="99" t="s">
        <v>183</v>
      </c>
      <c r="D213" s="260" t="s">
        <v>406</v>
      </c>
      <c r="E213" s="325">
        <v>1.0</v>
      </c>
      <c r="F213" s="265">
        <v>1800.0</v>
      </c>
      <c r="G213" s="247">
        <f t="shared" si="307"/>
        <v>1800</v>
      </c>
      <c r="H213" s="248">
        <f t="shared" ref="H213:I213" si="344">E213</f>
        <v>1</v>
      </c>
      <c r="I213" s="248">
        <f t="shared" si="344"/>
        <v>1800</v>
      </c>
      <c r="J213" s="247">
        <f t="shared" si="309"/>
        <v>1800</v>
      </c>
      <c r="K213" s="405">
        <v>0.0</v>
      </c>
      <c r="L213" s="262"/>
      <c r="M213" s="247">
        <f t="shared" si="301"/>
        <v>0</v>
      </c>
      <c r="N213" s="405">
        <v>0.0</v>
      </c>
      <c r="O213" s="262"/>
      <c r="P213" s="247">
        <f t="shared" si="310"/>
        <v>0</v>
      </c>
      <c r="Q213" s="261"/>
      <c r="R213" s="262"/>
      <c r="S213" s="266"/>
      <c r="T213" s="310"/>
      <c r="U213" s="262"/>
      <c r="V213" s="311"/>
      <c r="W213" s="268">
        <f t="shared" si="278"/>
        <v>1800</v>
      </c>
      <c r="X213" s="384">
        <f t="shared" si="298"/>
        <v>1800</v>
      </c>
      <c r="Y213" s="312">
        <f t="shared" si="304"/>
        <v>0</v>
      </c>
      <c r="Z213" s="415">
        <f t="shared" si="305"/>
        <v>0</v>
      </c>
      <c r="AA213" s="359"/>
      <c r="AB213" s="210"/>
      <c r="AC213" s="210"/>
      <c r="AD213" s="210"/>
      <c r="AE213" s="210"/>
      <c r="AF213" s="211"/>
      <c r="AG213" s="211"/>
      <c r="AH213" s="211"/>
      <c r="AI213" s="211"/>
      <c r="AJ213" s="211"/>
    </row>
    <row r="214">
      <c r="A214" s="540" t="s">
        <v>674</v>
      </c>
      <c r="B214" s="541"/>
      <c r="C214" s="542"/>
      <c r="D214" s="543"/>
      <c r="E214" s="416">
        <f>E174+E170+E165+E160</f>
        <v>250</v>
      </c>
      <c r="F214" s="336"/>
      <c r="G214" s="386">
        <f t="shared" ref="G214:H214" si="345">G174+G170+G165+G160</f>
        <v>548300</v>
      </c>
      <c r="H214" s="416">
        <f t="shared" si="345"/>
        <v>193</v>
      </c>
      <c r="I214" s="388"/>
      <c r="J214" s="386">
        <f t="shared" ref="J214:K214" si="346">J174+J170+J165+J160</f>
        <v>548143</v>
      </c>
      <c r="K214" s="544">
        <f t="shared" si="346"/>
        <v>0</v>
      </c>
      <c r="L214" s="331"/>
      <c r="M214" s="386">
        <f t="shared" ref="M214:N214" si="347">M174+M170+M165+M160</f>
        <v>40000</v>
      </c>
      <c r="N214" s="544">
        <f t="shared" si="347"/>
        <v>0</v>
      </c>
      <c r="O214" s="545"/>
      <c r="P214" s="386">
        <f t="shared" ref="P214:Q214" si="348">P174+P170+P165+P160</f>
        <v>40000</v>
      </c>
      <c r="Q214" s="333">
        <f t="shared" si="348"/>
        <v>0</v>
      </c>
      <c r="R214" s="336"/>
      <c r="S214" s="386">
        <f>S174+S170+S165+S160</f>
        <v>0</v>
      </c>
      <c r="T214" s="546"/>
      <c r="U214" s="546"/>
      <c r="V214" s="386">
        <f>V174+V170+V165+V160</f>
        <v>0</v>
      </c>
      <c r="W214" s="389">
        <f>W174+W160+W170+W165</f>
        <v>588300</v>
      </c>
      <c r="X214" s="439">
        <f t="shared" si="298"/>
        <v>588143</v>
      </c>
      <c r="Y214" s="418">
        <f t="shared" si="304"/>
        <v>157</v>
      </c>
      <c r="Z214" s="439">
        <f t="shared" si="305"/>
        <v>0.02668706442</v>
      </c>
      <c r="AA214" s="420"/>
      <c r="AB214" s="210"/>
      <c r="AC214" s="210"/>
      <c r="AD214" s="210"/>
      <c r="AE214" s="210"/>
      <c r="AF214" s="211"/>
      <c r="AG214" s="211"/>
      <c r="AH214" s="211"/>
      <c r="AI214" s="211"/>
      <c r="AJ214" s="211"/>
    </row>
    <row r="215">
      <c r="A215" s="547" t="s">
        <v>675</v>
      </c>
      <c r="B215" s="548"/>
      <c r="C215" s="200"/>
      <c r="D215" s="200"/>
      <c r="E215" s="549"/>
      <c r="F215" s="550"/>
      <c r="G215" s="551">
        <f>G36+G50+G59+G81+G95+G109+G125+G133+G141+G148+G152+G158+G214</f>
        <v>996570</v>
      </c>
      <c r="H215" s="549"/>
      <c r="I215" s="550"/>
      <c r="J215" s="551">
        <f>J36+J50+J59+J81+J95+J109+J125+J133+J141+J148+J152+J158+J214</f>
        <v>996412.9983</v>
      </c>
      <c r="K215" s="549"/>
      <c r="L215" s="550"/>
      <c r="M215" s="552">
        <f>M36+M50+M59+M81+M95+M109+M125+M133+M141+M148+M152+M158+M214</f>
        <v>114350</v>
      </c>
      <c r="N215" s="549"/>
      <c r="O215" s="550"/>
      <c r="P215" s="552">
        <f>P36+P50+P59+P81+P95+P109+P125+P133+P141+P148+P152+P158+P214</f>
        <v>114249.996</v>
      </c>
      <c r="Q215" s="549"/>
      <c r="R215" s="550"/>
      <c r="S215" s="551">
        <f>S50+S59+S81+S95+S109+S125+S133+S141+S148+S152+S158+S214</f>
        <v>0</v>
      </c>
      <c r="T215" s="551"/>
      <c r="U215" s="551"/>
      <c r="V215" s="551">
        <f>V50+V59+V81+V95+V109+V125+V133+V141+V148+V152+V158+V214</f>
        <v>0</v>
      </c>
      <c r="W215" s="553">
        <f t="shared" ref="W215:X215" si="349">W36+W50+W59+W81+W95+W109+W125+W133+W141+W148+W152+W158+W214</f>
        <v>1110920</v>
      </c>
      <c r="X215" s="554">
        <f t="shared" si="349"/>
        <v>1110662.994</v>
      </c>
      <c r="Y215" s="555">
        <f t="shared" si="304"/>
        <v>257.005715</v>
      </c>
      <c r="Z215" s="556">
        <f t="shared" si="305"/>
        <v>0.02313449348</v>
      </c>
      <c r="AA215" s="557"/>
      <c r="AB215" s="210"/>
      <c r="AC215" s="210"/>
      <c r="AD215" s="210"/>
      <c r="AE215" s="210"/>
      <c r="AF215" s="211"/>
      <c r="AG215" s="211"/>
      <c r="AH215" s="211"/>
      <c r="AI215" s="211"/>
      <c r="AJ215" s="211"/>
    </row>
    <row r="216">
      <c r="A216" s="558"/>
      <c r="D216" s="559"/>
      <c r="E216" s="560"/>
      <c r="F216" s="560"/>
      <c r="G216" s="560"/>
      <c r="H216" s="560"/>
      <c r="I216" s="560"/>
      <c r="J216" s="560"/>
      <c r="K216" s="560"/>
      <c r="L216" s="560"/>
      <c r="M216" s="560"/>
      <c r="N216" s="560"/>
      <c r="O216" s="560"/>
      <c r="P216" s="560"/>
      <c r="Q216" s="560"/>
      <c r="R216" s="560"/>
      <c r="S216" s="560"/>
      <c r="T216" s="560"/>
      <c r="U216" s="560"/>
      <c r="V216" s="560"/>
      <c r="W216" s="561"/>
      <c r="X216" s="560"/>
      <c r="Y216" s="562"/>
      <c r="Z216" s="563"/>
      <c r="AA216" s="564"/>
      <c r="AB216" s="80"/>
      <c r="AC216" s="80"/>
      <c r="AD216" s="80"/>
      <c r="AE216" s="80"/>
      <c r="AF216" s="559"/>
      <c r="AG216" s="559"/>
      <c r="AH216" s="559"/>
      <c r="AI216" s="559"/>
      <c r="AJ216" s="559"/>
    </row>
    <row r="217">
      <c r="A217" s="565" t="s">
        <v>676</v>
      </c>
      <c r="B217" s="19"/>
      <c r="C217" s="566"/>
      <c r="D217" s="567"/>
      <c r="E217" s="568"/>
      <c r="F217" s="569"/>
      <c r="G217" s="570">
        <f>'Дохідна частина'!D19-'Кошторис  витрат'!G215</f>
        <v>0</v>
      </c>
      <c r="H217" s="568"/>
      <c r="I217" s="569"/>
      <c r="J217" s="571">
        <f>'Дохідна частина'!D19-'Кошторис  витрат'!J215</f>
        <v>157.001715</v>
      </c>
      <c r="K217" s="568"/>
      <c r="L217" s="569"/>
      <c r="M217" s="570">
        <f>'Дохідна частина'!D20-'Кошторис  витрат'!M215</f>
        <v>0</v>
      </c>
      <c r="N217" s="568"/>
      <c r="O217" s="569"/>
      <c r="P217" s="571">
        <f>'Дохідна частина'!D20-'Кошторис  витрат'!P215</f>
        <v>100.004</v>
      </c>
      <c r="Q217" s="568"/>
      <c r="R217" s="569"/>
      <c r="S217" s="570">
        <f>'Дохідна частина'!D26-'Кошторис  витрат'!S215</f>
        <v>0</v>
      </c>
      <c r="T217" s="570"/>
      <c r="U217" s="570"/>
      <c r="V217" s="572">
        <f>'Дохідна частина'!D26-'Кошторис  витрат'!V215</f>
        <v>0</v>
      </c>
      <c r="W217" s="573">
        <f>'Фінансування'!N27-'Кошторис  витрат'!W215</f>
        <v>0</v>
      </c>
      <c r="X217" s="574">
        <f>'Фінансування'!N28-'Кошторис  витрат'!X215</f>
        <v>0.005714999977</v>
      </c>
      <c r="Y217" s="575"/>
      <c r="Z217" s="576"/>
      <c r="AA217" s="577"/>
      <c r="AB217" s="578"/>
      <c r="AC217" s="578"/>
      <c r="AD217" s="578"/>
      <c r="AE217" s="578"/>
      <c r="AF217" s="559"/>
      <c r="AG217" s="559"/>
      <c r="AH217" s="559"/>
      <c r="AI217" s="559"/>
      <c r="AJ217" s="559"/>
    </row>
    <row r="218">
      <c r="A218" s="559"/>
      <c r="B218" s="559"/>
      <c r="C218" s="559"/>
      <c r="D218" s="559"/>
      <c r="E218" s="560"/>
      <c r="F218" s="560"/>
      <c r="G218" s="560"/>
      <c r="H218" s="560"/>
      <c r="I218" s="560"/>
      <c r="J218" s="560"/>
      <c r="K218" s="560"/>
      <c r="L218" s="560"/>
      <c r="M218" s="560"/>
      <c r="N218" s="5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563"/>
      <c r="AA218" s="86"/>
      <c r="AB218" s="80"/>
      <c r="AC218" s="80"/>
      <c r="AD218" s="80"/>
      <c r="AE218" s="80"/>
      <c r="AF218" s="579"/>
      <c r="AG218" s="579"/>
      <c r="AH218" s="579"/>
      <c r="AI218" s="579"/>
      <c r="AJ218" s="579"/>
    </row>
    <row r="219">
      <c r="A219" s="559"/>
      <c r="B219" s="559"/>
      <c r="C219" s="559"/>
      <c r="D219" s="559"/>
      <c r="E219" s="560"/>
      <c r="F219" s="560"/>
      <c r="G219" s="560"/>
      <c r="H219" s="560"/>
      <c r="I219" s="560"/>
      <c r="J219" s="560"/>
      <c r="K219" s="560"/>
      <c r="L219" s="560"/>
      <c r="M219" s="560"/>
      <c r="N219" s="5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563"/>
      <c r="AA219" s="86"/>
      <c r="AB219" s="80"/>
      <c r="AC219" s="80"/>
      <c r="AD219" s="80"/>
      <c r="AE219" s="80"/>
      <c r="AF219" s="579"/>
      <c r="AG219" s="579"/>
      <c r="AH219" s="579"/>
      <c r="AI219" s="579"/>
      <c r="AJ219" s="579"/>
    </row>
    <row r="220">
      <c r="A220" s="559"/>
      <c r="B220" s="559"/>
      <c r="C220" s="559"/>
      <c r="D220" s="559"/>
      <c r="E220" s="560"/>
      <c r="F220" s="560"/>
      <c r="G220" s="560"/>
      <c r="H220" s="560"/>
      <c r="I220" s="560"/>
      <c r="J220" s="560"/>
      <c r="K220" s="560"/>
      <c r="L220" s="560"/>
      <c r="M220" s="560"/>
      <c r="N220" s="5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563"/>
      <c r="AA220" s="86"/>
      <c r="AB220" s="80"/>
      <c r="AC220" s="80"/>
      <c r="AD220" s="80"/>
      <c r="AE220" s="80"/>
      <c r="AF220" s="579"/>
      <c r="AG220" s="579"/>
      <c r="AH220" s="579"/>
      <c r="AI220" s="579"/>
      <c r="AJ220" s="579"/>
    </row>
    <row r="221">
      <c r="A221" s="580"/>
      <c r="B221" s="580"/>
      <c r="C221" s="580"/>
      <c r="D221" s="559"/>
      <c r="E221" s="581"/>
      <c r="F221" s="581"/>
      <c r="G221" s="560"/>
      <c r="H221" s="560"/>
      <c r="I221" s="560"/>
      <c r="J221" s="560"/>
      <c r="K221" s="581"/>
      <c r="L221" s="581"/>
      <c r="M221" s="581"/>
      <c r="N221" s="5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563"/>
      <c r="AA221" s="86"/>
      <c r="AB221" s="80"/>
      <c r="AC221" s="80"/>
      <c r="AD221" s="80"/>
      <c r="AE221" s="80"/>
      <c r="AF221" s="579"/>
      <c r="AG221" s="579"/>
      <c r="AH221" s="579"/>
      <c r="AI221" s="579"/>
      <c r="AJ221" s="579"/>
    </row>
    <row r="222">
      <c r="A222" s="559"/>
      <c r="B222" s="559"/>
      <c r="C222" s="582" t="s">
        <v>677</v>
      </c>
      <c r="D222" s="559"/>
      <c r="E222" s="560"/>
      <c r="F222" s="583" t="s">
        <v>678</v>
      </c>
      <c r="G222" s="560"/>
      <c r="H222" s="560"/>
      <c r="I222" s="560"/>
      <c r="J222" s="560"/>
      <c r="K222" s="560"/>
      <c r="L222" s="584" t="s">
        <v>679</v>
      </c>
      <c r="M222" s="560"/>
      <c r="N222" s="5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563"/>
      <c r="AA222" s="86"/>
      <c r="AB222" s="80"/>
      <c r="AC222" s="80"/>
      <c r="AD222" s="80"/>
      <c r="AE222" s="80"/>
      <c r="AF222" s="579"/>
      <c r="AG222" s="579"/>
      <c r="AH222" s="579"/>
      <c r="AI222" s="579"/>
      <c r="AJ222" s="579"/>
    </row>
    <row r="223">
      <c r="A223" s="559"/>
      <c r="B223" s="559"/>
      <c r="C223" s="559"/>
      <c r="D223" s="559"/>
      <c r="E223" s="560"/>
      <c r="F223" s="560"/>
      <c r="G223" s="560"/>
      <c r="H223" s="560"/>
      <c r="I223" s="560"/>
      <c r="J223" s="560"/>
      <c r="K223" s="560"/>
      <c r="L223" s="560"/>
      <c r="M223" s="560"/>
      <c r="N223" s="5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563"/>
      <c r="AA223" s="86"/>
      <c r="AB223" s="80"/>
      <c r="AC223" s="80"/>
      <c r="AD223" s="80"/>
      <c r="AE223" s="80"/>
      <c r="AF223" s="579"/>
      <c r="AG223" s="579"/>
      <c r="AH223" s="579"/>
      <c r="AI223" s="579"/>
      <c r="AJ223" s="579"/>
    </row>
  </sheetData>
  <mergeCells count="30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Q36:S36"/>
    <mergeCell ref="T36:V36"/>
    <mergeCell ref="Q57:S58"/>
    <mergeCell ref="A1:E1"/>
    <mergeCell ref="A7:A9"/>
    <mergeCell ref="B7:B9"/>
    <mergeCell ref="C7:C9"/>
    <mergeCell ref="D7:D9"/>
    <mergeCell ref="E7:J7"/>
    <mergeCell ref="K7:P7"/>
    <mergeCell ref="A152:D152"/>
    <mergeCell ref="A216:C216"/>
    <mergeCell ref="A217:C217"/>
    <mergeCell ref="E8:G8"/>
    <mergeCell ref="H8:J8"/>
    <mergeCell ref="E57:G58"/>
    <mergeCell ref="H57:J58"/>
    <mergeCell ref="A95:D95"/>
    <mergeCell ref="E163:G163"/>
    <mergeCell ref="H163:J163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0.57"/>
    <col customWidth="1" min="3" max="4" width="53.86"/>
    <col customWidth="1" min="5" max="5" width="17.0"/>
    <col customWidth="1" min="6" max="6" width="9.29"/>
    <col customWidth="1" min="7" max="7" width="4.43"/>
    <col customWidth="1" min="8" max="8" width="15.43"/>
    <col customWidth="1" min="9" max="23" width="4.43"/>
    <col customWidth="1" min="24" max="24" width="8.43"/>
    <col customWidth="1" min="25" max="26" width="12.57"/>
  </cols>
  <sheetData>
    <row r="1" ht="18.75" customHeight="1">
      <c r="A1" s="585"/>
      <c r="C1" s="586"/>
      <c r="D1" s="86" t="s">
        <v>680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</row>
    <row r="2" ht="18.0" customHeight="1">
      <c r="A2" s="587"/>
      <c r="B2" s="586"/>
      <c r="C2" s="586"/>
      <c r="D2" s="588" t="s">
        <v>2</v>
      </c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</row>
    <row r="3" ht="17.25" customHeight="1">
      <c r="A3" s="587"/>
      <c r="B3" s="586"/>
      <c r="C3" s="586"/>
      <c r="D3" s="588" t="s">
        <v>681</v>
      </c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</row>
    <row r="4">
      <c r="A4" s="587"/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</row>
    <row r="5">
      <c r="A5" s="587"/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</row>
    <row r="6">
      <c r="A6" s="587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</row>
    <row r="7">
      <c r="A7" s="587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</row>
    <row r="8">
      <c r="A8" s="587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</row>
    <row r="9">
      <c r="A9" s="587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</row>
    <row r="10" ht="14.25" customHeight="1">
      <c r="A10" s="240" t="s">
        <v>682</v>
      </c>
      <c r="C10" s="589" t="s">
        <v>683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590"/>
      <c r="Z10" s="590"/>
    </row>
    <row r="11" ht="14.25" customHeight="1">
      <c r="A11" s="240" t="s">
        <v>684</v>
      </c>
      <c r="B11" s="590"/>
      <c r="C11" s="589" t="s">
        <v>7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590"/>
      <c r="Z11" s="590"/>
    </row>
    <row r="12" ht="39.0" customHeight="1">
      <c r="A12" s="591" t="s">
        <v>685</v>
      </c>
      <c r="C12" s="589" t="s">
        <v>9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590"/>
      <c r="Z12" s="590"/>
    </row>
    <row r="13" ht="14.25" customHeight="1">
      <c r="A13" s="93" t="s">
        <v>686</v>
      </c>
      <c r="B13" s="590"/>
      <c r="C13" s="592" t="s">
        <v>11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590"/>
      <c r="Z13" s="590"/>
    </row>
    <row r="14" ht="14.25" customHeight="1">
      <c r="A14" s="93" t="s">
        <v>687</v>
      </c>
      <c r="B14" s="590"/>
      <c r="C14" s="593" t="s">
        <v>688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590"/>
      <c r="Z14" s="590"/>
    </row>
    <row r="15" ht="14.25" customHeight="1">
      <c r="A15" s="93" t="s">
        <v>689</v>
      </c>
      <c r="B15" s="590"/>
      <c r="C15" s="594">
        <v>45975.0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590"/>
      <c r="Z15" s="590"/>
    </row>
    <row r="16">
      <c r="A16" s="586"/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</row>
    <row r="17" ht="30.0" customHeight="1">
      <c r="A17" s="595"/>
      <c r="B17" s="595" t="s">
        <v>690</v>
      </c>
      <c r="C17" s="595" t="s">
        <v>691</v>
      </c>
      <c r="D17" s="595" t="s">
        <v>692</v>
      </c>
      <c r="E17" s="21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30.0" customHeight="1">
      <c r="A18" s="596"/>
      <c r="B18" s="597" t="s">
        <v>693</v>
      </c>
      <c r="C18" s="597"/>
      <c r="D18" s="598"/>
      <c r="E18" s="87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30.0" customHeight="1">
      <c r="A19" s="599" t="s">
        <v>694</v>
      </c>
      <c r="B19" s="600" t="s">
        <v>695</v>
      </c>
      <c r="C19" s="601"/>
      <c r="D19" s="602">
        <f>'Кошторис  витрат'!G215</f>
        <v>996570</v>
      </c>
      <c r="E19" s="80"/>
      <c r="F19" s="87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30.0" customHeight="1">
      <c r="A20" s="603" t="s">
        <v>696</v>
      </c>
      <c r="B20" s="604" t="s">
        <v>697</v>
      </c>
      <c r="C20" s="601">
        <f>D20/D27</f>
        <v>0.1029327044</v>
      </c>
      <c r="D20" s="605">
        <f>SUM(D21:D25)</f>
        <v>114350</v>
      </c>
      <c r="E20" s="606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30.0" customHeight="1">
      <c r="A21" s="607" t="s">
        <v>698</v>
      </c>
      <c r="B21" s="608" t="s">
        <v>699</v>
      </c>
      <c r="C21" s="609">
        <f>D21/D27</f>
        <v>0</v>
      </c>
      <c r="D21" s="610">
        <v>0.0</v>
      </c>
      <c r="E21" s="606"/>
      <c r="F21" s="80"/>
      <c r="G21" s="80"/>
      <c r="H21" s="611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30.0" customHeight="1">
      <c r="A22" s="612" t="s">
        <v>700</v>
      </c>
      <c r="B22" s="613" t="s">
        <v>701</v>
      </c>
      <c r="C22" s="614">
        <f>D22/D27</f>
        <v>0.1029327044</v>
      </c>
      <c r="D22" s="615">
        <f>'Кошторис  витрат'!M215</f>
        <v>114350</v>
      </c>
      <c r="E22" s="80"/>
      <c r="F22" s="80"/>
      <c r="G22" s="80"/>
      <c r="H22" s="611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30.0" customHeight="1">
      <c r="A23" s="612" t="s">
        <v>702</v>
      </c>
      <c r="B23" s="613" t="s">
        <v>703</v>
      </c>
      <c r="C23" s="614">
        <f>D23/D27</f>
        <v>0</v>
      </c>
      <c r="D23" s="616">
        <v>0.0</v>
      </c>
      <c r="E23" s="80"/>
      <c r="F23" s="80"/>
      <c r="G23" s="80"/>
      <c r="H23" s="611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30.0" customHeight="1">
      <c r="A24" s="612" t="s">
        <v>704</v>
      </c>
      <c r="B24" s="613" t="s">
        <v>703</v>
      </c>
      <c r="C24" s="617">
        <f>D24/D27</f>
        <v>0</v>
      </c>
      <c r="D24" s="616">
        <v>0.0</v>
      </c>
      <c r="E24" s="210"/>
      <c r="F24" s="80"/>
      <c r="G24" s="80"/>
      <c r="H24" s="611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30.0" customHeight="1">
      <c r="A25" s="612" t="s">
        <v>705</v>
      </c>
      <c r="B25" s="101" t="s">
        <v>25</v>
      </c>
      <c r="C25" s="614">
        <f>D25/D27</f>
        <v>0</v>
      </c>
      <c r="D25" s="616">
        <v>0.0</v>
      </c>
      <c r="E25" s="80"/>
      <c r="F25" s="80"/>
      <c r="G25" s="80"/>
      <c r="H25" s="611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65.25" customHeight="1">
      <c r="A26" s="618" t="s">
        <v>706</v>
      </c>
      <c r="B26" s="619" t="s">
        <v>707</v>
      </c>
      <c r="C26" s="620">
        <f>D26/D27</f>
        <v>0</v>
      </c>
      <c r="D26" s="621">
        <f>'Кошторис  витрат'!S215</f>
        <v>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30.0" customHeight="1">
      <c r="A27" s="596"/>
      <c r="B27" s="598" t="s">
        <v>708</v>
      </c>
      <c r="C27" s="622">
        <f>C26+C20+C19</f>
        <v>0.1029327044</v>
      </c>
      <c r="D27" s="623">
        <f>D19+D20+D26</f>
        <v>1110920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15.75" customHeight="1">
      <c r="A28" s="586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</row>
    <row r="29" ht="15.75" customHeight="1">
      <c r="A29" s="80"/>
      <c r="B29" s="624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</row>
    <row r="30" ht="36.75" customHeight="1">
      <c r="A30" s="149" t="s">
        <v>709</v>
      </c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</row>
    <row r="31" ht="15.75" customHeight="1">
      <c r="A31" s="587"/>
      <c r="B31" s="587"/>
      <c r="C31" s="587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</row>
    <row r="32" ht="15.75" customHeight="1">
      <c r="A32" s="625"/>
      <c r="B32" s="626"/>
      <c r="C32" s="627"/>
      <c r="D32" s="625"/>
      <c r="E32" s="628"/>
      <c r="F32" s="628"/>
      <c r="G32" s="628"/>
      <c r="H32" s="629"/>
      <c r="I32" s="630"/>
      <c r="J32" s="628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</row>
    <row r="33" ht="15.75" customHeight="1">
      <c r="A33" s="631"/>
      <c r="B33" s="632" t="s">
        <v>677</v>
      </c>
      <c r="C33" s="633" t="s">
        <v>710</v>
      </c>
      <c r="D33" s="584" t="s">
        <v>711</v>
      </c>
      <c r="E33" s="586"/>
      <c r="F33" s="634"/>
      <c r="G33" s="634"/>
      <c r="H33" s="635"/>
      <c r="I33" s="584"/>
      <c r="J33" s="634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</row>
    <row r="34" ht="15.75" customHeight="1">
      <c r="A34" s="586"/>
      <c r="B34" s="586"/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</row>
    <row r="35" ht="15.75" customHeight="1">
      <c r="A35" s="586"/>
      <c r="B35" s="586"/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</row>
    <row r="36" ht="15.75" customHeight="1">
      <c r="A36" s="586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</row>
    <row r="37" ht="15.75" customHeight="1">
      <c r="A37" s="586"/>
      <c r="B37" s="586"/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</row>
    <row r="38" ht="15.75" customHeight="1">
      <c r="A38" s="586"/>
      <c r="B38" s="586"/>
      <c r="C38" s="586"/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</row>
    <row r="39" ht="15.75" customHeight="1">
      <c r="A39" s="586"/>
      <c r="B39" s="586"/>
      <c r="C39" s="586"/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</row>
    <row r="40" ht="15.75" customHeight="1">
      <c r="A40" s="586"/>
      <c r="B40" s="586"/>
      <c r="C40" s="586"/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</row>
    <row r="41" ht="15.75" customHeight="1">
      <c r="A41" s="586"/>
      <c r="B41" s="586"/>
      <c r="C41" s="586"/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</row>
    <row r="42" ht="15.75" customHeight="1">
      <c r="A42" s="586"/>
      <c r="B42" s="586"/>
      <c r="C42" s="586"/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</row>
    <row r="43" ht="15.75" customHeight="1">
      <c r="A43" s="586"/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</row>
    <row r="44" ht="15.75" customHeight="1">
      <c r="A44" s="586"/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</row>
    <row r="45" ht="15.75" customHeight="1">
      <c r="A45" s="586"/>
      <c r="B45" s="586"/>
      <c r="C45" s="586"/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</row>
    <row r="46" ht="15.75" customHeight="1">
      <c r="A46" s="586"/>
      <c r="B46" s="586"/>
      <c r="C46" s="586"/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</row>
    <row r="47" ht="15.75" customHeight="1">
      <c r="A47" s="586"/>
      <c r="B47" s="586"/>
      <c r="C47" s="586"/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</row>
    <row r="48" ht="15.75" customHeight="1">
      <c r="A48" s="586"/>
      <c r="B48" s="586"/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</row>
    <row r="49" ht="15.75" customHeight="1">
      <c r="A49" s="586"/>
      <c r="B49" s="586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</row>
    <row r="50" ht="15.75" customHeight="1">
      <c r="A50" s="586"/>
      <c r="B50" s="586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</row>
    <row r="51" ht="15.75" customHeight="1">
      <c r="A51" s="586"/>
      <c r="B51" s="586"/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</row>
    <row r="52" ht="15.75" customHeight="1">
      <c r="A52" s="586"/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</row>
    <row r="53" ht="15.75" customHeight="1">
      <c r="A53" s="586"/>
      <c r="B53" s="586"/>
      <c r="C53" s="586"/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</row>
    <row r="54" ht="15.75" customHeight="1">
      <c r="A54" s="586"/>
      <c r="B54" s="586"/>
      <c r="C54" s="586"/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</row>
    <row r="55" ht="15.75" customHeight="1">
      <c r="A55" s="586"/>
      <c r="B55" s="586"/>
      <c r="C55" s="586"/>
      <c r="D55" s="586"/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6"/>
      <c r="P55" s="586"/>
      <c r="Q55" s="586"/>
      <c r="R55" s="586"/>
      <c r="S55" s="586"/>
      <c r="T55" s="586"/>
      <c r="U55" s="586"/>
      <c r="V55" s="586"/>
      <c r="W55" s="586"/>
      <c r="X55" s="586"/>
    </row>
    <row r="56" ht="15.75" customHeight="1">
      <c r="A56" s="586"/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</row>
    <row r="57" ht="15.75" customHeight="1">
      <c r="A57" s="586"/>
      <c r="B57" s="586"/>
      <c r="C57" s="586"/>
      <c r="D57" s="586"/>
      <c r="E57" s="586"/>
      <c r="F57" s="586"/>
      <c r="G57" s="586"/>
      <c r="H57" s="586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</row>
    <row r="58" ht="15.75" customHeight="1">
      <c r="A58" s="586"/>
      <c r="B58" s="586"/>
      <c r="C58" s="586"/>
      <c r="D58" s="586"/>
      <c r="E58" s="586"/>
      <c r="F58" s="586"/>
      <c r="G58" s="586"/>
      <c r="H58" s="586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</row>
    <row r="59" ht="15.75" customHeight="1">
      <c r="A59" s="586"/>
      <c r="B59" s="586"/>
      <c r="C59" s="586"/>
      <c r="D59" s="586"/>
      <c r="E59" s="586"/>
      <c r="F59" s="586"/>
      <c r="G59" s="586"/>
      <c r="H59" s="586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</row>
    <row r="60" ht="15.75" customHeight="1">
      <c r="A60" s="586"/>
      <c r="B60" s="586"/>
      <c r="C60" s="586"/>
      <c r="D60" s="586"/>
      <c r="E60" s="586"/>
      <c r="F60" s="586"/>
      <c r="G60" s="586"/>
      <c r="H60" s="586"/>
      <c r="I60" s="586"/>
      <c r="J60" s="586"/>
      <c r="K60" s="586"/>
      <c r="L60" s="586"/>
      <c r="M60" s="586"/>
      <c r="N60" s="586"/>
      <c r="O60" s="586"/>
      <c r="P60" s="586"/>
      <c r="Q60" s="586"/>
      <c r="R60" s="586"/>
      <c r="S60" s="586"/>
      <c r="T60" s="586"/>
      <c r="U60" s="586"/>
      <c r="V60" s="586"/>
      <c r="W60" s="586"/>
      <c r="X60" s="586"/>
    </row>
    <row r="61" ht="15.75" customHeight="1">
      <c r="A61" s="586"/>
      <c r="B61" s="586"/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</row>
    <row r="62" ht="15.75" customHeight="1">
      <c r="A62" s="586"/>
      <c r="B62" s="586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</row>
    <row r="63" ht="15.75" customHeight="1">
      <c r="A63" s="586"/>
      <c r="B63" s="586"/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</row>
    <row r="64" ht="15.75" customHeight="1">
      <c r="A64" s="586"/>
      <c r="B64" s="586"/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  <c r="P64" s="586"/>
      <c r="Q64" s="586"/>
      <c r="R64" s="586"/>
      <c r="S64" s="586"/>
      <c r="T64" s="586"/>
      <c r="U64" s="586"/>
      <c r="V64" s="586"/>
      <c r="W64" s="586"/>
      <c r="X64" s="586"/>
    </row>
    <row r="65" ht="15.75" customHeight="1">
      <c r="A65" s="586"/>
      <c r="B65" s="586"/>
      <c r="C65" s="586"/>
      <c r="D65" s="586"/>
      <c r="E65" s="586"/>
      <c r="F65" s="586"/>
      <c r="G65" s="586"/>
      <c r="H65" s="586"/>
      <c r="I65" s="586"/>
      <c r="J65" s="586"/>
      <c r="K65" s="586"/>
      <c r="L65" s="586"/>
      <c r="M65" s="586"/>
      <c r="N65" s="586"/>
      <c r="O65" s="586"/>
      <c r="P65" s="586"/>
      <c r="Q65" s="586"/>
      <c r="R65" s="586"/>
      <c r="S65" s="586"/>
      <c r="T65" s="586"/>
      <c r="U65" s="586"/>
      <c r="V65" s="586"/>
      <c r="W65" s="586"/>
      <c r="X65" s="586"/>
    </row>
    <row r="66" ht="15.75" customHeight="1">
      <c r="A66" s="586"/>
      <c r="B66" s="586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586"/>
      <c r="N66" s="586"/>
      <c r="O66" s="586"/>
      <c r="P66" s="586"/>
      <c r="Q66" s="586"/>
      <c r="R66" s="586"/>
      <c r="S66" s="586"/>
      <c r="T66" s="586"/>
      <c r="U66" s="586"/>
      <c r="V66" s="586"/>
      <c r="W66" s="586"/>
      <c r="X66" s="586"/>
    </row>
    <row r="67" ht="15.75" customHeight="1">
      <c r="A67" s="586"/>
      <c r="B67" s="586"/>
      <c r="C67" s="586"/>
      <c r="D67" s="586"/>
      <c r="E67" s="586"/>
      <c r="F67" s="586"/>
      <c r="G67" s="586"/>
      <c r="H67" s="586"/>
      <c r="I67" s="586"/>
      <c r="J67" s="586"/>
      <c r="K67" s="586"/>
      <c r="L67" s="586"/>
      <c r="M67" s="586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</row>
    <row r="68" ht="15.75" customHeight="1">
      <c r="A68" s="586"/>
      <c r="B68" s="586"/>
      <c r="C68" s="586"/>
      <c r="D68" s="586"/>
      <c r="E68" s="586"/>
      <c r="F68" s="586"/>
      <c r="G68" s="586"/>
      <c r="H68" s="586"/>
      <c r="I68" s="586"/>
      <c r="J68" s="586"/>
      <c r="K68" s="586"/>
      <c r="L68" s="586"/>
      <c r="M68" s="586"/>
      <c r="N68" s="586"/>
      <c r="O68" s="586"/>
      <c r="P68" s="586"/>
      <c r="Q68" s="586"/>
      <c r="R68" s="586"/>
      <c r="S68" s="586"/>
      <c r="T68" s="586"/>
      <c r="U68" s="586"/>
      <c r="V68" s="586"/>
      <c r="W68" s="586"/>
      <c r="X68" s="586"/>
    </row>
    <row r="69" ht="15.75" customHeight="1">
      <c r="A69" s="586"/>
      <c r="B69" s="586"/>
      <c r="C69" s="586"/>
      <c r="D69" s="586"/>
      <c r="E69" s="586"/>
      <c r="F69" s="586"/>
      <c r="G69" s="586"/>
      <c r="H69" s="586"/>
      <c r="I69" s="586"/>
      <c r="J69" s="586"/>
      <c r="K69" s="586"/>
      <c r="L69" s="586"/>
      <c r="M69" s="586"/>
      <c r="N69" s="586"/>
      <c r="O69" s="586"/>
      <c r="P69" s="586"/>
      <c r="Q69" s="586"/>
      <c r="R69" s="586"/>
      <c r="S69" s="586"/>
      <c r="T69" s="586"/>
      <c r="U69" s="586"/>
      <c r="V69" s="586"/>
      <c r="W69" s="586"/>
      <c r="X69" s="586"/>
    </row>
    <row r="70" ht="15.75" customHeight="1">
      <c r="A70" s="586"/>
      <c r="B70" s="586"/>
      <c r="C70" s="586"/>
      <c r="D70" s="586"/>
      <c r="E70" s="586"/>
      <c r="F70" s="586"/>
      <c r="G70" s="586"/>
      <c r="H70" s="586"/>
      <c r="I70" s="586"/>
      <c r="J70" s="586"/>
      <c r="K70" s="586"/>
      <c r="L70" s="586"/>
      <c r="M70" s="586"/>
      <c r="N70" s="586"/>
      <c r="O70" s="586"/>
      <c r="P70" s="586"/>
      <c r="Q70" s="586"/>
      <c r="R70" s="586"/>
      <c r="S70" s="586"/>
      <c r="T70" s="586"/>
      <c r="U70" s="586"/>
      <c r="V70" s="586"/>
      <c r="W70" s="586"/>
      <c r="X70" s="586"/>
    </row>
    <row r="71" ht="15.75" customHeight="1">
      <c r="A71" s="586"/>
      <c r="B71" s="586"/>
      <c r="C71" s="586"/>
      <c r="D71" s="586"/>
      <c r="E71" s="586"/>
      <c r="F71" s="586"/>
      <c r="G71" s="586"/>
      <c r="H71" s="586"/>
      <c r="I71" s="586"/>
      <c r="J71" s="586"/>
      <c r="K71" s="586"/>
      <c r="L71" s="586"/>
      <c r="M71" s="586"/>
      <c r="N71" s="586"/>
      <c r="O71" s="586"/>
      <c r="P71" s="586"/>
      <c r="Q71" s="586"/>
      <c r="R71" s="586"/>
      <c r="S71" s="586"/>
      <c r="T71" s="586"/>
      <c r="U71" s="586"/>
      <c r="V71" s="586"/>
      <c r="W71" s="586"/>
      <c r="X71" s="586"/>
    </row>
    <row r="72" ht="15.75" customHeight="1">
      <c r="A72" s="586"/>
      <c r="B72" s="586"/>
      <c r="C72" s="586"/>
      <c r="D72" s="586"/>
      <c r="E72" s="586"/>
      <c r="F72" s="586"/>
      <c r="G72" s="586"/>
      <c r="H72" s="586"/>
      <c r="I72" s="586"/>
      <c r="J72" s="586"/>
      <c r="K72" s="586"/>
      <c r="L72" s="586"/>
      <c r="M72" s="586"/>
      <c r="N72" s="586"/>
      <c r="O72" s="586"/>
      <c r="P72" s="586"/>
      <c r="Q72" s="586"/>
      <c r="R72" s="586"/>
      <c r="S72" s="586"/>
      <c r="T72" s="586"/>
      <c r="U72" s="586"/>
      <c r="V72" s="586"/>
      <c r="W72" s="586"/>
      <c r="X72" s="586"/>
    </row>
    <row r="73" ht="15.75" customHeight="1">
      <c r="A73" s="586"/>
      <c r="B73" s="586"/>
      <c r="C73" s="586"/>
      <c r="D73" s="586"/>
      <c r="E73" s="586"/>
      <c r="F73" s="586"/>
      <c r="G73" s="586"/>
      <c r="H73" s="586"/>
      <c r="I73" s="586"/>
      <c r="J73" s="586"/>
      <c r="K73" s="586"/>
      <c r="L73" s="586"/>
      <c r="M73" s="586"/>
      <c r="N73" s="586"/>
      <c r="O73" s="586"/>
      <c r="P73" s="586"/>
      <c r="Q73" s="586"/>
      <c r="R73" s="586"/>
      <c r="S73" s="586"/>
      <c r="T73" s="586"/>
      <c r="U73" s="586"/>
      <c r="V73" s="586"/>
      <c r="W73" s="586"/>
      <c r="X73" s="586"/>
    </row>
    <row r="74" ht="15.75" customHeight="1">
      <c r="A74" s="586"/>
      <c r="B74" s="586"/>
      <c r="C74" s="586"/>
      <c r="D74" s="586"/>
      <c r="E74" s="586"/>
      <c r="F74" s="586"/>
      <c r="G74" s="586"/>
      <c r="H74" s="586"/>
      <c r="I74" s="586"/>
      <c r="J74" s="586"/>
      <c r="K74" s="586"/>
      <c r="L74" s="586"/>
      <c r="M74" s="586"/>
      <c r="N74" s="586"/>
      <c r="O74" s="586"/>
      <c r="P74" s="586"/>
      <c r="Q74" s="586"/>
      <c r="R74" s="586"/>
      <c r="S74" s="586"/>
      <c r="T74" s="586"/>
      <c r="U74" s="586"/>
      <c r="V74" s="586"/>
      <c r="W74" s="586"/>
      <c r="X74" s="586"/>
    </row>
    <row r="75" ht="15.75" customHeight="1">
      <c r="A75" s="586"/>
      <c r="B75" s="586"/>
      <c r="C75" s="586"/>
      <c r="D75" s="586"/>
      <c r="E75" s="586"/>
      <c r="F75" s="586"/>
      <c r="G75" s="586"/>
      <c r="H75" s="586"/>
      <c r="I75" s="586"/>
      <c r="J75" s="586"/>
      <c r="K75" s="586"/>
      <c r="L75" s="586"/>
      <c r="M75" s="586"/>
      <c r="N75" s="586"/>
      <c r="O75" s="586"/>
      <c r="P75" s="586"/>
      <c r="Q75" s="586"/>
      <c r="R75" s="586"/>
      <c r="S75" s="586"/>
      <c r="T75" s="586"/>
      <c r="U75" s="586"/>
      <c r="V75" s="586"/>
      <c r="W75" s="586"/>
      <c r="X75" s="586"/>
    </row>
    <row r="76" ht="15.75" customHeight="1">
      <c r="A76" s="586"/>
      <c r="B76" s="586"/>
      <c r="C76" s="586"/>
      <c r="D76" s="586"/>
      <c r="E76" s="586"/>
      <c r="F76" s="586"/>
      <c r="G76" s="586"/>
      <c r="H76" s="586"/>
      <c r="I76" s="586"/>
      <c r="J76" s="586"/>
      <c r="K76" s="586"/>
      <c r="L76" s="586"/>
      <c r="M76" s="586"/>
      <c r="N76" s="586"/>
      <c r="O76" s="586"/>
      <c r="P76" s="586"/>
      <c r="Q76" s="586"/>
      <c r="R76" s="586"/>
      <c r="S76" s="586"/>
      <c r="T76" s="586"/>
      <c r="U76" s="586"/>
      <c r="V76" s="586"/>
      <c r="W76" s="586"/>
      <c r="X76" s="586"/>
    </row>
    <row r="77" ht="15.75" customHeight="1">
      <c r="A77" s="586"/>
      <c r="B77" s="586"/>
      <c r="C77" s="586"/>
      <c r="D77" s="586"/>
      <c r="E77" s="586"/>
      <c r="F77" s="586"/>
      <c r="G77" s="586"/>
      <c r="H77" s="586"/>
      <c r="I77" s="586"/>
      <c r="J77" s="586"/>
      <c r="K77" s="586"/>
      <c r="L77" s="586"/>
      <c r="M77" s="586"/>
      <c r="N77" s="586"/>
      <c r="O77" s="586"/>
      <c r="P77" s="586"/>
      <c r="Q77" s="586"/>
      <c r="R77" s="586"/>
      <c r="S77" s="586"/>
      <c r="T77" s="586"/>
      <c r="U77" s="586"/>
      <c r="V77" s="586"/>
      <c r="W77" s="586"/>
      <c r="X77" s="586"/>
    </row>
    <row r="78" ht="15.75" customHeight="1">
      <c r="A78" s="586"/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586"/>
      <c r="S78" s="586"/>
      <c r="T78" s="586"/>
      <c r="U78" s="586"/>
      <c r="V78" s="586"/>
      <c r="W78" s="586"/>
      <c r="X78" s="586"/>
    </row>
    <row r="79" ht="15.7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586"/>
      <c r="S79" s="586"/>
      <c r="T79" s="586"/>
      <c r="U79" s="586"/>
      <c r="V79" s="586"/>
      <c r="W79" s="586"/>
      <c r="X79" s="586"/>
    </row>
    <row r="80" ht="15.7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586"/>
      <c r="S80" s="586"/>
      <c r="T80" s="586"/>
      <c r="U80" s="586"/>
      <c r="V80" s="586"/>
      <c r="W80" s="586"/>
      <c r="X80" s="586"/>
    </row>
    <row r="81" ht="15.7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586"/>
      <c r="S81" s="586"/>
      <c r="T81" s="586"/>
      <c r="U81" s="586"/>
      <c r="V81" s="586"/>
      <c r="W81" s="586"/>
      <c r="X81" s="586"/>
    </row>
    <row r="82" ht="15.7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586"/>
      <c r="S82" s="586"/>
      <c r="T82" s="586"/>
      <c r="U82" s="586"/>
      <c r="V82" s="586"/>
      <c r="W82" s="586"/>
      <c r="X82" s="586"/>
    </row>
    <row r="83" ht="15.7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586"/>
      <c r="S83" s="586"/>
      <c r="T83" s="586"/>
      <c r="U83" s="586"/>
      <c r="V83" s="586"/>
      <c r="W83" s="586"/>
      <c r="X83" s="586"/>
    </row>
    <row r="84" ht="15.7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586"/>
      <c r="S84" s="586"/>
      <c r="T84" s="586"/>
      <c r="U84" s="586"/>
      <c r="V84" s="586"/>
      <c r="W84" s="586"/>
      <c r="X84" s="586"/>
    </row>
    <row r="85" ht="15.7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586"/>
      <c r="S85" s="586"/>
      <c r="T85" s="586"/>
      <c r="U85" s="586"/>
      <c r="V85" s="586"/>
      <c r="W85" s="586"/>
      <c r="X85" s="586"/>
    </row>
    <row r="86" ht="15.7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586"/>
      <c r="S86" s="586"/>
      <c r="T86" s="586"/>
      <c r="U86" s="586"/>
      <c r="V86" s="586"/>
      <c r="W86" s="586"/>
      <c r="X86" s="586"/>
    </row>
    <row r="87" ht="15.7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586"/>
      <c r="S87" s="586"/>
      <c r="T87" s="586"/>
      <c r="U87" s="586"/>
      <c r="V87" s="586"/>
      <c r="W87" s="586"/>
      <c r="X87" s="586"/>
    </row>
    <row r="88" ht="15.7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586"/>
      <c r="S88" s="586"/>
      <c r="T88" s="586"/>
      <c r="U88" s="586"/>
      <c r="V88" s="586"/>
      <c r="W88" s="586"/>
      <c r="X88" s="586"/>
    </row>
    <row r="89" ht="15.7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586"/>
      <c r="S89" s="586"/>
      <c r="T89" s="586"/>
      <c r="U89" s="586"/>
      <c r="V89" s="586"/>
      <c r="W89" s="586"/>
      <c r="X89" s="586"/>
    </row>
    <row r="90" ht="15.7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586"/>
      <c r="S90" s="586"/>
      <c r="T90" s="586"/>
      <c r="U90" s="586"/>
      <c r="V90" s="586"/>
      <c r="W90" s="586"/>
      <c r="X90" s="586"/>
    </row>
    <row r="91" ht="15.7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586"/>
      <c r="S91" s="586"/>
      <c r="T91" s="586"/>
      <c r="U91" s="586"/>
      <c r="V91" s="586"/>
      <c r="W91" s="586"/>
      <c r="X91" s="586"/>
    </row>
    <row r="92" ht="15.7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586"/>
      <c r="S92" s="586"/>
      <c r="T92" s="586"/>
      <c r="U92" s="586"/>
      <c r="V92" s="586"/>
      <c r="W92" s="586"/>
      <c r="X92" s="586"/>
    </row>
    <row r="93" ht="15.7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586"/>
      <c r="S93" s="586"/>
      <c r="T93" s="586"/>
      <c r="U93" s="586"/>
      <c r="V93" s="586"/>
      <c r="W93" s="586"/>
      <c r="X93" s="586"/>
    </row>
    <row r="94" ht="15.7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586"/>
      <c r="S94" s="586"/>
      <c r="T94" s="586"/>
      <c r="U94" s="586"/>
      <c r="V94" s="586"/>
      <c r="W94" s="586"/>
      <c r="X94" s="586"/>
    </row>
    <row r="95" ht="15.7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</row>
    <row r="96" ht="15.7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586"/>
      <c r="S96" s="586"/>
      <c r="T96" s="586"/>
      <c r="U96" s="586"/>
      <c r="V96" s="586"/>
      <c r="W96" s="586"/>
      <c r="X96" s="586"/>
    </row>
    <row r="97" ht="15.75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586"/>
      <c r="S97" s="586"/>
      <c r="T97" s="586"/>
      <c r="U97" s="586"/>
      <c r="V97" s="586"/>
      <c r="W97" s="586"/>
      <c r="X97" s="586"/>
    </row>
    <row r="98" ht="15.75" customHeight="1">
      <c r="A98" s="586"/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586"/>
      <c r="S98" s="586"/>
      <c r="T98" s="586"/>
      <c r="U98" s="586"/>
      <c r="V98" s="586"/>
      <c r="W98" s="586"/>
      <c r="X98" s="586"/>
    </row>
    <row r="99" ht="15.75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586"/>
      <c r="S99" s="586"/>
      <c r="T99" s="586"/>
      <c r="U99" s="586"/>
      <c r="V99" s="586"/>
      <c r="W99" s="586"/>
      <c r="X99" s="586"/>
    </row>
    <row r="100" ht="15.75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</row>
    <row r="101" ht="15.75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586"/>
      <c r="S101" s="586"/>
      <c r="T101" s="586"/>
      <c r="U101" s="586"/>
      <c r="V101" s="586"/>
      <c r="W101" s="586"/>
      <c r="X101" s="586"/>
    </row>
    <row r="102" ht="15.75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586"/>
      <c r="S102" s="586"/>
      <c r="T102" s="586"/>
      <c r="U102" s="586"/>
      <c r="V102" s="586"/>
      <c r="W102" s="586"/>
      <c r="X102" s="586"/>
    </row>
    <row r="103" ht="15.75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586"/>
      <c r="S103" s="586"/>
      <c r="T103" s="586"/>
      <c r="U103" s="586"/>
      <c r="V103" s="586"/>
      <c r="W103" s="586"/>
      <c r="X103" s="586"/>
    </row>
    <row r="104" ht="15.75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586"/>
      <c r="S104" s="586"/>
      <c r="T104" s="586"/>
      <c r="U104" s="586"/>
      <c r="V104" s="586"/>
      <c r="W104" s="586"/>
      <c r="X104" s="586"/>
    </row>
    <row r="105" ht="15.75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586"/>
      <c r="S105" s="586"/>
      <c r="T105" s="586"/>
      <c r="U105" s="586"/>
      <c r="V105" s="586"/>
      <c r="W105" s="586"/>
      <c r="X105" s="586"/>
    </row>
    <row r="106" ht="15.75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586"/>
      <c r="S106" s="586"/>
      <c r="T106" s="586"/>
      <c r="U106" s="586"/>
      <c r="V106" s="586"/>
      <c r="W106" s="586"/>
      <c r="X106" s="586"/>
    </row>
    <row r="107" ht="15.75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586"/>
      <c r="S107" s="586"/>
      <c r="T107" s="586"/>
      <c r="U107" s="586"/>
      <c r="V107" s="586"/>
      <c r="W107" s="586"/>
      <c r="X107" s="586"/>
    </row>
    <row r="108" ht="15.75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586"/>
      <c r="S108" s="586"/>
      <c r="T108" s="586"/>
      <c r="U108" s="586"/>
      <c r="V108" s="586"/>
      <c r="W108" s="586"/>
      <c r="X108" s="586"/>
    </row>
    <row r="109" ht="15.75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586"/>
      <c r="S109" s="586"/>
      <c r="T109" s="586"/>
      <c r="U109" s="586"/>
      <c r="V109" s="586"/>
      <c r="W109" s="586"/>
      <c r="X109" s="586"/>
    </row>
    <row r="110" ht="15.75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586"/>
      <c r="S110" s="586"/>
      <c r="T110" s="586"/>
      <c r="U110" s="586"/>
      <c r="V110" s="586"/>
      <c r="W110" s="586"/>
      <c r="X110" s="586"/>
    </row>
    <row r="111" ht="15.75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586"/>
      <c r="S111" s="586"/>
      <c r="T111" s="586"/>
      <c r="U111" s="586"/>
      <c r="V111" s="586"/>
      <c r="W111" s="586"/>
      <c r="X111" s="586"/>
    </row>
    <row r="112" ht="15.75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586"/>
      <c r="S112" s="586"/>
      <c r="T112" s="586"/>
      <c r="U112" s="586"/>
      <c r="V112" s="586"/>
      <c r="W112" s="586"/>
      <c r="X112" s="586"/>
    </row>
    <row r="113" ht="15.75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586"/>
      <c r="S113" s="586"/>
      <c r="T113" s="586"/>
      <c r="U113" s="586"/>
      <c r="V113" s="586"/>
      <c r="W113" s="586"/>
      <c r="X113" s="586"/>
    </row>
    <row r="114" ht="15.75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586"/>
      <c r="S114" s="586"/>
      <c r="T114" s="586"/>
      <c r="U114" s="586"/>
      <c r="V114" s="586"/>
      <c r="W114" s="586"/>
      <c r="X114" s="586"/>
    </row>
    <row r="115" ht="15.75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</row>
    <row r="116" ht="15.75" customHeight="1">
      <c r="A116" s="586"/>
      <c r="B116" s="586"/>
      <c r="C116" s="586"/>
      <c r="D116" s="586"/>
      <c r="E116" s="586"/>
      <c r="F116" s="586"/>
      <c r="G116" s="586"/>
      <c r="H116" s="586"/>
      <c r="I116" s="586"/>
      <c r="J116" s="586"/>
      <c r="K116" s="586"/>
      <c r="L116" s="586"/>
      <c r="M116" s="586"/>
      <c r="N116" s="586"/>
      <c r="O116" s="586"/>
      <c r="P116" s="586"/>
      <c r="Q116" s="586"/>
      <c r="R116" s="586"/>
      <c r="S116" s="586"/>
      <c r="T116" s="586"/>
      <c r="U116" s="586"/>
      <c r="V116" s="586"/>
      <c r="W116" s="586"/>
      <c r="X116" s="586"/>
    </row>
    <row r="117" ht="15.75" customHeight="1">
      <c r="A117" s="586"/>
      <c r="B117" s="586"/>
      <c r="C117" s="586"/>
      <c r="D117" s="586"/>
      <c r="E117" s="586"/>
      <c r="F117" s="586"/>
      <c r="G117" s="586"/>
      <c r="H117" s="586"/>
      <c r="I117" s="586"/>
      <c r="J117" s="586"/>
      <c r="K117" s="586"/>
      <c r="L117" s="586"/>
      <c r="M117" s="586"/>
      <c r="N117" s="586"/>
      <c r="O117" s="586"/>
      <c r="P117" s="586"/>
      <c r="Q117" s="586"/>
      <c r="R117" s="586"/>
      <c r="S117" s="586"/>
      <c r="T117" s="586"/>
      <c r="U117" s="586"/>
      <c r="V117" s="586"/>
      <c r="W117" s="586"/>
      <c r="X117" s="586"/>
    </row>
    <row r="118" ht="15.75" customHeight="1">
      <c r="A118" s="586"/>
      <c r="B118" s="586"/>
      <c r="C118" s="586"/>
      <c r="D118" s="586"/>
      <c r="E118" s="586"/>
      <c r="F118" s="586"/>
      <c r="G118" s="586"/>
      <c r="H118" s="586"/>
      <c r="I118" s="586"/>
      <c r="J118" s="586"/>
      <c r="K118" s="586"/>
      <c r="L118" s="586"/>
      <c r="M118" s="586"/>
      <c r="N118" s="586"/>
      <c r="O118" s="586"/>
      <c r="P118" s="586"/>
      <c r="Q118" s="586"/>
      <c r="R118" s="586"/>
      <c r="S118" s="586"/>
      <c r="T118" s="586"/>
      <c r="U118" s="586"/>
      <c r="V118" s="586"/>
      <c r="W118" s="586"/>
      <c r="X118" s="586"/>
    </row>
    <row r="119" ht="15.75" customHeight="1">
      <c r="A119" s="586"/>
      <c r="B119" s="586"/>
      <c r="C119" s="586"/>
      <c r="D119" s="586"/>
      <c r="E119" s="586"/>
      <c r="F119" s="586"/>
      <c r="G119" s="586"/>
      <c r="H119" s="586"/>
      <c r="I119" s="586"/>
      <c r="J119" s="586"/>
      <c r="K119" s="586"/>
      <c r="L119" s="586"/>
      <c r="M119" s="586"/>
      <c r="N119" s="586"/>
      <c r="O119" s="586"/>
      <c r="P119" s="586"/>
      <c r="Q119" s="586"/>
      <c r="R119" s="586"/>
      <c r="S119" s="586"/>
      <c r="T119" s="586"/>
      <c r="U119" s="586"/>
      <c r="V119" s="586"/>
      <c r="W119" s="586"/>
      <c r="X119" s="586"/>
    </row>
    <row r="120" ht="15.75" customHeight="1">
      <c r="A120" s="586"/>
      <c r="B120" s="586"/>
      <c r="C120" s="586"/>
      <c r="D120" s="586"/>
      <c r="E120" s="586"/>
      <c r="F120" s="586"/>
      <c r="G120" s="586"/>
      <c r="H120" s="586"/>
      <c r="I120" s="586"/>
      <c r="J120" s="586"/>
      <c r="K120" s="586"/>
      <c r="L120" s="586"/>
      <c r="M120" s="586"/>
      <c r="N120" s="586"/>
      <c r="O120" s="586"/>
      <c r="P120" s="586"/>
      <c r="Q120" s="586"/>
      <c r="R120" s="586"/>
      <c r="S120" s="586"/>
      <c r="T120" s="586"/>
      <c r="U120" s="586"/>
      <c r="V120" s="586"/>
      <c r="W120" s="586"/>
      <c r="X120" s="586"/>
    </row>
    <row r="121" ht="15.75" customHeight="1">
      <c r="A121" s="586"/>
      <c r="B121" s="586"/>
      <c r="C121" s="586"/>
      <c r="D121" s="586"/>
      <c r="E121" s="586"/>
      <c r="F121" s="586"/>
      <c r="G121" s="586"/>
      <c r="H121" s="586"/>
      <c r="I121" s="586"/>
      <c r="J121" s="586"/>
      <c r="K121" s="586"/>
      <c r="L121" s="586"/>
      <c r="M121" s="586"/>
      <c r="N121" s="586"/>
      <c r="O121" s="586"/>
      <c r="P121" s="586"/>
      <c r="Q121" s="586"/>
      <c r="R121" s="586"/>
      <c r="S121" s="586"/>
      <c r="T121" s="586"/>
      <c r="U121" s="586"/>
      <c r="V121" s="586"/>
      <c r="W121" s="586"/>
      <c r="X121" s="586"/>
    </row>
    <row r="122" ht="15.75" customHeight="1">
      <c r="A122" s="586"/>
      <c r="B122" s="586"/>
      <c r="C122" s="586"/>
      <c r="D122" s="586"/>
      <c r="E122" s="586"/>
      <c r="F122" s="586"/>
      <c r="G122" s="586"/>
      <c r="H122" s="586"/>
      <c r="I122" s="586"/>
      <c r="J122" s="586"/>
      <c r="K122" s="586"/>
      <c r="L122" s="586"/>
      <c r="M122" s="586"/>
      <c r="N122" s="586"/>
      <c r="O122" s="586"/>
      <c r="P122" s="586"/>
      <c r="Q122" s="586"/>
      <c r="R122" s="586"/>
      <c r="S122" s="586"/>
      <c r="T122" s="586"/>
      <c r="U122" s="586"/>
      <c r="V122" s="586"/>
      <c r="W122" s="586"/>
      <c r="X122" s="586"/>
    </row>
    <row r="123" ht="15.75" customHeight="1">
      <c r="A123" s="586"/>
      <c r="B123" s="586"/>
      <c r="C123" s="586"/>
      <c r="D123" s="586"/>
      <c r="E123" s="586"/>
      <c r="F123" s="586"/>
      <c r="G123" s="586"/>
      <c r="H123" s="586"/>
      <c r="I123" s="586"/>
      <c r="J123" s="586"/>
      <c r="K123" s="586"/>
      <c r="L123" s="586"/>
      <c r="M123" s="586"/>
      <c r="N123" s="586"/>
      <c r="O123" s="586"/>
      <c r="P123" s="586"/>
      <c r="Q123" s="586"/>
      <c r="R123" s="586"/>
      <c r="S123" s="586"/>
      <c r="T123" s="586"/>
      <c r="U123" s="586"/>
      <c r="V123" s="586"/>
      <c r="W123" s="586"/>
      <c r="X123" s="586"/>
    </row>
    <row r="124" ht="15.75" customHeight="1">
      <c r="A124" s="586"/>
      <c r="B124" s="586"/>
      <c r="C124" s="586"/>
      <c r="D124" s="586"/>
      <c r="E124" s="586"/>
      <c r="F124" s="586"/>
      <c r="G124" s="586"/>
      <c r="H124" s="586"/>
      <c r="I124" s="586"/>
      <c r="J124" s="586"/>
      <c r="K124" s="586"/>
      <c r="L124" s="586"/>
      <c r="M124" s="586"/>
      <c r="N124" s="586"/>
      <c r="O124" s="586"/>
      <c r="P124" s="586"/>
      <c r="Q124" s="586"/>
      <c r="R124" s="586"/>
      <c r="S124" s="586"/>
      <c r="T124" s="586"/>
      <c r="U124" s="586"/>
      <c r="V124" s="586"/>
      <c r="W124" s="586"/>
      <c r="X124" s="586"/>
    </row>
    <row r="125" ht="15.75" customHeight="1">
      <c r="A125" s="586"/>
      <c r="B125" s="586"/>
      <c r="C125" s="586"/>
      <c r="D125" s="586"/>
      <c r="E125" s="586"/>
      <c r="F125" s="586"/>
      <c r="G125" s="586"/>
      <c r="H125" s="586"/>
      <c r="I125" s="586"/>
      <c r="J125" s="586"/>
      <c r="K125" s="586"/>
      <c r="L125" s="586"/>
      <c r="M125" s="586"/>
      <c r="N125" s="586"/>
      <c r="O125" s="586"/>
      <c r="P125" s="586"/>
      <c r="Q125" s="586"/>
      <c r="R125" s="586"/>
      <c r="S125" s="586"/>
      <c r="T125" s="586"/>
      <c r="U125" s="586"/>
      <c r="V125" s="586"/>
      <c r="W125" s="586"/>
      <c r="X125" s="586"/>
    </row>
    <row r="126" ht="15.75" customHeight="1">
      <c r="A126" s="586"/>
      <c r="B126" s="586"/>
      <c r="C126" s="586"/>
      <c r="D126" s="586"/>
      <c r="E126" s="586"/>
      <c r="F126" s="586"/>
      <c r="G126" s="586"/>
      <c r="H126" s="586"/>
      <c r="I126" s="586"/>
      <c r="J126" s="586"/>
      <c r="K126" s="586"/>
      <c r="L126" s="586"/>
      <c r="M126" s="586"/>
      <c r="N126" s="586"/>
      <c r="O126" s="586"/>
      <c r="P126" s="586"/>
      <c r="Q126" s="586"/>
      <c r="R126" s="586"/>
      <c r="S126" s="586"/>
      <c r="T126" s="586"/>
      <c r="U126" s="586"/>
      <c r="V126" s="586"/>
      <c r="W126" s="586"/>
      <c r="X126" s="586"/>
    </row>
    <row r="127" ht="15.75" customHeight="1">
      <c r="A127" s="586"/>
      <c r="B127" s="586"/>
      <c r="C127" s="586"/>
      <c r="D127" s="586"/>
      <c r="E127" s="586"/>
      <c r="F127" s="586"/>
      <c r="G127" s="586"/>
      <c r="H127" s="586"/>
      <c r="I127" s="586"/>
      <c r="J127" s="586"/>
      <c r="K127" s="586"/>
      <c r="L127" s="586"/>
      <c r="M127" s="586"/>
      <c r="N127" s="586"/>
      <c r="O127" s="586"/>
      <c r="P127" s="586"/>
      <c r="Q127" s="586"/>
      <c r="R127" s="586"/>
      <c r="S127" s="586"/>
      <c r="T127" s="586"/>
      <c r="U127" s="586"/>
      <c r="V127" s="586"/>
      <c r="W127" s="586"/>
      <c r="X127" s="586"/>
    </row>
    <row r="128" ht="15.75" customHeight="1">
      <c r="A128" s="586"/>
      <c r="B128" s="586"/>
      <c r="C128" s="586"/>
      <c r="D128" s="586"/>
      <c r="E128" s="586"/>
      <c r="F128" s="586"/>
      <c r="G128" s="586"/>
      <c r="H128" s="586"/>
      <c r="I128" s="586"/>
      <c r="J128" s="586"/>
      <c r="K128" s="586"/>
      <c r="L128" s="586"/>
      <c r="M128" s="586"/>
      <c r="N128" s="586"/>
      <c r="O128" s="586"/>
      <c r="P128" s="586"/>
      <c r="Q128" s="586"/>
      <c r="R128" s="586"/>
      <c r="S128" s="586"/>
      <c r="T128" s="586"/>
      <c r="U128" s="586"/>
      <c r="V128" s="586"/>
      <c r="W128" s="586"/>
      <c r="X128" s="586"/>
    </row>
    <row r="129" ht="15.75" customHeight="1">
      <c r="A129" s="586"/>
      <c r="B129" s="586"/>
      <c r="C129" s="586"/>
      <c r="D129" s="586"/>
      <c r="E129" s="586"/>
      <c r="F129" s="586"/>
      <c r="G129" s="586"/>
      <c r="H129" s="586"/>
      <c r="I129" s="586"/>
      <c r="J129" s="586"/>
      <c r="K129" s="586"/>
      <c r="L129" s="586"/>
      <c r="M129" s="586"/>
      <c r="N129" s="586"/>
      <c r="O129" s="586"/>
      <c r="P129" s="586"/>
      <c r="Q129" s="586"/>
      <c r="R129" s="586"/>
      <c r="S129" s="586"/>
      <c r="T129" s="586"/>
      <c r="U129" s="586"/>
      <c r="V129" s="586"/>
      <c r="W129" s="586"/>
      <c r="X129" s="586"/>
    </row>
    <row r="130" ht="15.75" customHeight="1">
      <c r="A130" s="586"/>
      <c r="B130" s="586"/>
      <c r="C130" s="586"/>
      <c r="D130" s="586"/>
      <c r="E130" s="586"/>
      <c r="F130" s="586"/>
      <c r="G130" s="586"/>
      <c r="H130" s="586"/>
      <c r="I130" s="586"/>
      <c r="J130" s="586"/>
      <c r="K130" s="586"/>
      <c r="L130" s="586"/>
      <c r="M130" s="586"/>
      <c r="N130" s="586"/>
      <c r="O130" s="586"/>
      <c r="P130" s="586"/>
      <c r="Q130" s="586"/>
      <c r="R130" s="586"/>
      <c r="S130" s="586"/>
      <c r="T130" s="586"/>
      <c r="U130" s="586"/>
      <c r="V130" s="586"/>
      <c r="W130" s="586"/>
      <c r="X130" s="586"/>
    </row>
    <row r="131" ht="15.75" customHeight="1">
      <c r="A131" s="586"/>
      <c r="B131" s="586"/>
      <c r="C131" s="586"/>
      <c r="D131" s="586"/>
      <c r="E131" s="586"/>
      <c r="F131" s="586"/>
      <c r="G131" s="586"/>
      <c r="H131" s="586"/>
      <c r="I131" s="586"/>
      <c r="J131" s="586"/>
      <c r="K131" s="586"/>
      <c r="L131" s="586"/>
      <c r="M131" s="586"/>
      <c r="N131" s="586"/>
      <c r="O131" s="586"/>
      <c r="P131" s="586"/>
      <c r="Q131" s="586"/>
      <c r="R131" s="586"/>
      <c r="S131" s="586"/>
      <c r="T131" s="586"/>
      <c r="U131" s="586"/>
      <c r="V131" s="586"/>
      <c r="W131" s="586"/>
      <c r="X131" s="586"/>
    </row>
    <row r="132" ht="15.75" customHeight="1">
      <c r="A132" s="586"/>
      <c r="B132" s="586"/>
      <c r="C132" s="586"/>
      <c r="D132" s="586"/>
      <c r="E132" s="586"/>
      <c r="F132" s="586"/>
      <c r="G132" s="586"/>
      <c r="H132" s="586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</row>
    <row r="133" ht="15.75" customHeight="1">
      <c r="A133" s="586"/>
      <c r="B133" s="586"/>
      <c r="C133" s="586"/>
      <c r="D133" s="586"/>
      <c r="E133" s="586"/>
      <c r="F133" s="586"/>
      <c r="G133" s="586"/>
      <c r="H133" s="586"/>
      <c r="I133" s="586"/>
      <c r="J133" s="586"/>
      <c r="K133" s="586"/>
      <c r="L133" s="586"/>
      <c r="M133" s="586"/>
      <c r="N133" s="586"/>
      <c r="O133" s="586"/>
      <c r="P133" s="586"/>
      <c r="Q133" s="586"/>
      <c r="R133" s="586"/>
      <c r="S133" s="586"/>
      <c r="T133" s="586"/>
      <c r="U133" s="586"/>
      <c r="V133" s="586"/>
      <c r="W133" s="586"/>
      <c r="X133" s="586"/>
    </row>
    <row r="134" ht="15.75" customHeight="1">
      <c r="A134" s="586"/>
      <c r="B134" s="586"/>
      <c r="C134" s="586"/>
      <c r="D134" s="586"/>
      <c r="E134" s="586"/>
      <c r="F134" s="586"/>
      <c r="G134" s="586"/>
      <c r="H134" s="586"/>
      <c r="I134" s="586"/>
      <c r="J134" s="586"/>
      <c r="K134" s="586"/>
      <c r="L134" s="586"/>
      <c r="M134" s="586"/>
      <c r="N134" s="586"/>
      <c r="O134" s="586"/>
      <c r="P134" s="586"/>
      <c r="Q134" s="586"/>
      <c r="R134" s="586"/>
      <c r="S134" s="586"/>
      <c r="T134" s="586"/>
      <c r="U134" s="586"/>
      <c r="V134" s="586"/>
      <c r="W134" s="586"/>
      <c r="X134" s="586"/>
    </row>
    <row r="135" ht="15.75" customHeight="1">
      <c r="A135" s="586"/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6"/>
      <c r="T135" s="586"/>
      <c r="U135" s="586"/>
      <c r="V135" s="586"/>
      <c r="W135" s="586"/>
      <c r="X135" s="586"/>
    </row>
    <row r="136" ht="15.75" customHeight="1">
      <c r="A136" s="586"/>
      <c r="B136" s="586"/>
      <c r="C136" s="586"/>
      <c r="D136" s="586"/>
      <c r="E136" s="586"/>
      <c r="F136" s="586"/>
      <c r="G136" s="586"/>
      <c r="H136" s="586"/>
      <c r="I136" s="586"/>
      <c r="J136" s="586"/>
      <c r="K136" s="586"/>
      <c r="L136" s="586"/>
      <c r="M136" s="586"/>
      <c r="N136" s="586"/>
      <c r="O136" s="586"/>
      <c r="P136" s="586"/>
      <c r="Q136" s="586"/>
      <c r="R136" s="586"/>
      <c r="S136" s="586"/>
      <c r="T136" s="586"/>
      <c r="U136" s="586"/>
      <c r="V136" s="586"/>
      <c r="W136" s="586"/>
      <c r="X136" s="586"/>
    </row>
    <row r="137" ht="15.75" customHeight="1">
      <c r="A137" s="586"/>
      <c r="B137" s="586"/>
      <c r="C137" s="586"/>
      <c r="D137" s="586"/>
      <c r="E137" s="586"/>
      <c r="F137" s="586"/>
      <c r="G137" s="586"/>
      <c r="H137" s="586"/>
      <c r="I137" s="586"/>
      <c r="J137" s="586"/>
      <c r="K137" s="586"/>
      <c r="L137" s="586"/>
      <c r="M137" s="586"/>
      <c r="N137" s="586"/>
      <c r="O137" s="586"/>
      <c r="P137" s="586"/>
      <c r="Q137" s="586"/>
      <c r="R137" s="586"/>
      <c r="S137" s="586"/>
      <c r="T137" s="586"/>
      <c r="U137" s="586"/>
      <c r="V137" s="586"/>
      <c r="W137" s="586"/>
      <c r="X137" s="586"/>
    </row>
    <row r="138" ht="15.75" customHeight="1">
      <c r="A138" s="586"/>
      <c r="B138" s="586"/>
      <c r="C138" s="586"/>
      <c r="D138" s="586"/>
      <c r="E138" s="586"/>
      <c r="F138" s="586"/>
      <c r="G138" s="586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</row>
    <row r="139" ht="15.75" customHeight="1">
      <c r="A139" s="586"/>
      <c r="B139" s="586"/>
      <c r="C139" s="586"/>
      <c r="D139" s="586"/>
      <c r="E139" s="586"/>
      <c r="F139" s="586"/>
      <c r="G139" s="586"/>
      <c r="H139" s="586"/>
      <c r="I139" s="586"/>
      <c r="J139" s="586"/>
      <c r="K139" s="586"/>
      <c r="L139" s="586"/>
      <c r="M139" s="586"/>
      <c r="N139" s="586"/>
      <c r="O139" s="586"/>
      <c r="P139" s="586"/>
      <c r="Q139" s="586"/>
      <c r="R139" s="586"/>
      <c r="S139" s="586"/>
      <c r="T139" s="586"/>
      <c r="U139" s="586"/>
      <c r="V139" s="586"/>
      <c r="W139" s="586"/>
      <c r="X139" s="586"/>
    </row>
    <row r="140" ht="15.75" customHeight="1">
      <c r="A140" s="586"/>
      <c r="B140" s="586"/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</row>
    <row r="141" ht="15.75" customHeight="1">
      <c r="A141" s="586"/>
      <c r="B141" s="586"/>
      <c r="C141" s="586"/>
      <c r="D141" s="586"/>
      <c r="E141" s="586"/>
      <c r="F141" s="586"/>
      <c r="G141" s="586"/>
      <c r="H141" s="586"/>
      <c r="I141" s="586"/>
      <c r="J141" s="586"/>
      <c r="K141" s="586"/>
      <c r="L141" s="586"/>
      <c r="M141" s="586"/>
      <c r="N141" s="586"/>
      <c r="O141" s="586"/>
      <c r="P141" s="586"/>
      <c r="Q141" s="586"/>
      <c r="R141" s="586"/>
      <c r="S141" s="586"/>
      <c r="T141" s="586"/>
      <c r="U141" s="586"/>
      <c r="V141" s="586"/>
      <c r="W141" s="586"/>
      <c r="X141" s="586"/>
    </row>
    <row r="142" ht="15.75" customHeight="1">
      <c r="A142" s="586"/>
      <c r="B142" s="586"/>
      <c r="C142" s="586"/>
      <c r="D142" s="586"/>
      <c r="E142" s="586"/>
      <c r="F142" s="586"/>
      <c r="G142" s="586"/>
      <c r="H142" s="586"/>
      <c r="I142" s="586"/>
      <c r="J142" s="586"/>
      <c r="K142" s="586"/>
      <c r="L142" s="586"/>
      <c r="M142" s="586"/>
      <c r="N142" s="586"/>
      <c r="O142" s="586"/>
      <c r="P142" s="586"/>
      <c r="Q142" s="586"/>
      <c r="R142" s="586"/>
      <c r="S142" s="586"/>
      <c r="T142" s="586"/>
      <c r="U142" s="586"/>
      <c r="V142" s="586"/>
      <c r="W142" s="586"/>
      <c r="X142" s="586"/>
    </row>
    <row r="143" ht="15.75" customHeight="1">
      <c r="A143" s="586"/>
      <c r="B143" s="586"/>
      <c r="C143" s="586"/>
      <c r="D143" s="586"/>
      <c r="E143" s="586"/>
      <c r="F143" s="586"/>
      <c r="G143" s="586"/>
      <c r="H143" s="586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  <c r="S143" s="586"/>
      <c r="T143" s="586"/>
      <c r="U143" s="586"/>
      <c r="V143" s="586"/>
      <c r="W143" s="586"/>
      <c r="X143" s="586"/>
    </row>
    <row r="144" ht="15.75" customHeight="1">
      <c r="A144" s="586"/>
      <c r="B144" s="586"/>
      <c r="C144" s="586"/>
      <c r="D144" s="586"/>
      <c r="E144" s="586"/>
      <c r="F144" s="586"/>
      <c r="G144" s="586"/>
      <c r="H144" s="586"/>
      <c r="I144" s="586"/>
      <c r="J144" s="586"/>
      <c r="K144" s="586"/>
      <c r="L144" s="586"/>
      <c r="M144" s="586"/>
      <c r="N144" s="586"/>
      <c r="O144" s="586"/>
      <c r="P144" s="586"/>
      <c r="Q144" s="586"/>
      <c r="R144" s="586"/>
      <c r="S144" s="586"/>
      <c r="T144" s="586"/>
      <c r="U144" s="586"/>
      <c r="V144" s="586"/>
      <c r="W144" s="586"/>
      <c r="X144" s="586"/>
    </row>
    <row r="145" ht="15.75" customHeight="1">
      <c r="A145" s="586"/>
      <c r="B145" s="586"/>
      <c r="C145" s="586"/>
      <c r="D145" s="586"/>
      <c r="E145" s="586"/>
      <c r="F145" s="586"/>
      <c r="G145" s="586"/>
      <c r="H145" s="586"/>
      <c r="I145" s="586"/>
      <c r="J145" s="586"/>
      <c r="K145" s="586"/>
      <c r="L145" s="586"/>
      <c r="M145" s="586"/>
      <c r="N145" s="586"/>
      <c r="O145" s="586"/>
      <c r="P145" s="586"/>
      <c r="Q145" s="586"/>
      <c r="R145" s="586"/>
      <c r="S145" s="586"/>
      <c r="T145" s="586"/>
      <c r="U145" s="586"/>
      <c r="V145" s="586"/>
      <c r="W145" s="586"/>
      <c r="X145" s="586"/>
    </row>
    <row r="146" ht="15.75" customHeight="1">
      <c r="A146" s="586"/>
      <c r="B146" s="586"/>
      <c r="C146" s="586"/>
      <c r="D146" s="586"/>
      <c r="E146" s="586"/>
      <c r="F146" s="586"/>
      <c r="G146" s="586"/>
      <c r="H146" s="586"/>
      <c r="I146" s="586"/>
      <c r="J146" s="586"/>
      <c r="K146" s="586"/>
      <c r="L146" s="586"/>
      <c r="M146" s="586"/>
      <c r="N146" s="586"/>
      <c r="O146" s="586"/>
      <c r="P146" s="586"/>
      <c r="Q146" s="586"/>
      <c r="R146" s="586"/>
      <c r="S146" s="586"/>
      <c r="T146" s="586"/>
      <c r="U146" s="586"/>
      <c r="V146" s="586"/>
      <c r="W146" s="586"/>
      <c r="X146" s="586"/>
    </row>
    <row r="147" ht="15.75" customHeight="1">
      <c r="A147" s="586"/>
      <c r="B147" s="586"/>
      <c r="C147" s="586"/>
      <c r="D147" s="586"/>
      <c r="E147" s="586"/>
      <c r="F147" s="586"/>
      <c r="G147" s="586"/>
      <c r="H147" s="586"/>
      <c r="I147" s="586"/>
      <c r="J147" s="586"/>
      <c r="K147" s="586"/>
      <c r="L147" s="586"/>
      <c r="M147" s="586"/>
      <c r="N147" s="586"/>
      <c r="O147" s="586"/>
      <c r="P147" s="586"/>
      <c r="Q147" s="586"/>
      <c r="R147" s="586"/>
      <c r="S147" s="586"/>
      <c r="T147" s="586"/>
      <c r="U147" s="586"/>
      <c r="V147" s="586"/>
      <c r="W147" s="586"/>
      <c r="X147" s="586"/>
    </row>
    <row r="148" ht="15.75" customHeight="1">
      <c r="A148" s="586"/>
      <c r="B148" s="586"/>
      <c r="C148" s="586"/>
      <c r="D148" s="586"/>
      <c r="E148" s="586"/>
      <c r="F148" s="586"/>
      <c r="G148" s="586"/>
      <c r="H148" s="586"/>
      <c r="I148" s="586"/>
      <c r="J148" s="586"/>
      <c r="K148" s="586"/>
      <c r="L148" s="586"/>
      <c r="M148" s="586"/>
      <c r="N148" s="586"/>
      <c r="O148" s="586"/>
      <c r="P148" s="586"/>
      <c r="Q148" s="586"/>
      <c r="R148" s="586"/>
      <c r="S148" s="586"/>
      <c r="T148" s="586"/>
      <c r="U148" s="586"/>
      <c r="V148" s="586"/>
      <c r="W148" s="586"/>
      <c r="X148" s="586"/>
    </row>
    <row r="149" ht="15.75" customHeight="1">
      <c r="A149" s="586"/>
      <c r="B149" s="586"/>
      <c r="C149" s="586"/>
      <c r="D149" s="586"/>
      <c r="E149" s="586"/>
      <c r="F149" s="586"/>
      <c r="G149" s="586"/>
      <c r="H149" s="586"/>
      <c r="I149" s="586"/>
      <c r="J149" s="586"/>
      <c r="K149" s="586"/>
      <c r="L149" s="586"/>
      <c r="M149" s="586"/>
      <c r="N149" s="586"/>
      <c r="O149" s="586"/>
      <c r="P149" s="586"/>
      <c r="Q149" s="586"/>
      <c r="R149" s="586"/>
      <c r="S149" s="586"/>
      <c r="T149" s="586"/>
      <c r="U149" s="586"/>
      <c r="V149" s="586"/>
      <c r="W149" s="586"/>
      <c r="X149" s="586"/>
    </row>
    <row r="150" ht="15.75" customHeight="1">
      <c r="A150" s="586"/>
      <c r="B150" s="586"/>
      <c r="C150" s="586"/>
      <c r="D150" s="586"/>
      <c r="E150" s="586"/>
      <c r="F150" s="586"/>
      <c r="G150" s="586"/>
      <c r="H150" s="586"/>
      <c r="I150" s="586"/>
      <c r="J150" s="586"/>
      <c r="K150" s="586"/>
      <c r="L150" s="586"/>
      <c r="M150" s="586"/>
      <c r="N150" s="586"/>
      <c r="O150" s="586"/>
      <c r="P150" s="586"/>
      <c r="Q150" s="586"/>
      <c r="R150" s="586"/>
      <c r="S150" s="586"/>
      <c r="T150" s="586"/>
      <c r="U150" s="586"/>
      <c r="V150" s="586"/>
      <c r="W150" s="586"/>
      <c r="X150" s="586"/>
    </row>
    <row r="151" ht="15.75" customHeight="1">
      <c r="A151" s="586"/>
      <c r="B151" s="586"/>
      <c r="C151" s="586"/>
      <c r="D151" s="586"/>
      <c r="E151" s="586"/>
      <c r="F151" s="586"/>
      <c r="G151" s="586"/>
      <c r="H151" s="586"/>
      <c r="I151" s="586"/>
      <c r="J151" s="586"/>
      <c r="K151" s="586"/>
      <c r="L151" s="586"/>
      <c r="M151" s="586"/>
      <c r="N151" s="586"/>
      <c r="O151" s="586"/>
      <c r="P151" s="586"/>
      <c r="Q151" s="586"/>
      <c r="R151" s="586"/>
      <c r="S151" s="586"/>
      <c r="T151" s="586"/>
      <c r="U151" s="586"/>
      <c r="V151" s="586"/>
      <c r="W151" s="586"/>
      <c r="X151" s="586"/>
    </row>
    <row r="152" ht="15.75" customHeight="1">
      <c r="A152" s="586"/>
      <c r="B152" s="586"/>
      <c r="C152" s="586"/>
      <c r="D152" s="586"/>
      <c r="E152" s="586"/>
      <c r="F152" s="586"/>
      <c r="G152" s="586"/>
      <c r="H152" s="586"/>
      <c r="I152" s="586"/>
      <c r="J152" s="586"/>
      <c r="K152" s="586"/>
      <c r="L152" s="586"/>
      <c r="M152" s="586"/>
      <c r="N152" s="586"/>
      <c r="O152" s="586"/>
      <c r="P152" s="586"/>
      <c r="Q152" s="586"/>
      <c r="R152" s="586"/>
      <c r="S152" s="586"/>
      <c r="T152" s="586"/>
      <c r="U152" s="586"/>
      <c r="V152" s="586"/>
      <c r="W152" s="586"/>
      <c r="X152" s="586"/>
    </row>
    <row r="153" ht="15.75" customHeight="1">
      <c r="A153" s="586"/>
      <c r="B153" s="586"/>
      <c r="C153" s="586"/>
      <c r="D153" s="586"/>
      <c r="E153" s="586"/>
      <c r="F153" s="586"/>
      <c r="G153" s="586"/>
      <c r="H153" s="586"/>
      <c r="I153" s="586"/>
      <c r="J153" s="586"/>
      <c r="K153" s="586"/>
      <c r="L153" s="586"/>
      <c r="M153" s="586"/>
      <c r="N153" s="586"/>
      <c r="O153" s="586"/>
      <c r="P153" s="586"/>
      <c r="Q153" s="586"/>
      <c r="R153" s="586"/>
      <c r="S153" s="586"/>
      <c r="T153" s="586"/>
      <c r="U153" s="586"/>
      <c r="V153" s="586"/>
      <c r="W153" s="586"/>
      <c r="X153" s="586"/>
    </row>
    <row r="154" ht="15.75" customHeight="1">
      <c r="A154" s="586"/>
      <c r="B154" s="586"/>
      <c r="C154" s="586"/>
      <c r="D154" s="586"/>
      <c r="E154" s="586"/>
      <c r="F154" s="586"/>
      <c r="G154" s="586"/>
      <c r="H154" s="586"/>
      <c r="I154" s="586"/>
      <c r="J154" s="586"/>
      <c r="K154" s="586"/>
      <c r="L154" s="586"/>
      <c r="M154" s="586"/>
      <c r="N154" s="586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</row>
    <row r="155" ht="15.75" customHeight="1">
      <c r="A155" s="586"/>
      <c r="B155" s="586"/>
      <c r="C155" s="586"/>
      <c r="D155" s="586"/>
      <c r="E155" s="586"/>
      <c r="F155" s="586"/>
      <c r="G155" s="586"/>
      <c r="H155" s="586"/>
      <c r="I155" s="586"/>
      <c r="J155" s="586"/>
      <c r="K155" s="586"/>
      <c r="L155" s="586"/>
      <c r="M155" s="586"/>
      <c r="N155" s="586"/>
      <c r="O155" s="586"/>
      <c r="P155" s="586"/>
      <c r="Q155" s="586"/>
      <c r="R155" s="586"/>
      <c r="S155" s="586"/>
      <c r="T155" s="586"/>
      <c r="U155" s="586"/>
      <c r="V155" s="586"/>
      <c r="W155" s="586"/>
      <c r="X155" s="586"/>
    </row>
    <row r="156" ht="15.75" customHeight="1">
      <c r="A156" s="586"/>
      <c r="B156" s="586"/>
      <c r="C156" s="586"/>
      <c r="D156" s="586"/>
      <c r="E156" s="586"/>
      <c r="F156" s="586"/>
      <c r="G156" s="586"/>
      <c r="H156" s="586"/>
      <c r="I156" s="586"/>
      <c r="J156" s="586"/>
      <c r="K156" s="586"/>
      <c r="L156" s="586"/>
      <c r="M156" s="586"/>
      <c r="N156" s="586"/>
      <c r="O156" s="586"/>
      <c r="P156" s="586"/>
      <c r="Q156" s="586"/>
      <c r="R156" s="586"/>
      <c r="S156" s="586"/>
      <c r="T156" s="586"/>
      <c r="U156" s="586"/>
      <c r="V156" s="586"/>
      <c r="W156" s="586"/>
      <c r="X156" s="586"/>
    </row>
    <row r="157" ht="15.75" customHeight="1">
      <c r="A157" s="586"/>
      <c r="B157" s="586"/>
      <c r="C157" s="586"/>
      <c r="D157" s="586"/>
      <c r="E157" s="586"/>
      <c r="F157" s="586"/>
      <c r="G157" s="586"/>
      <c r="H157" s="586"/>
      <c r="I157" s="586"/>
      <c r="J157" s="586"/>
      <c r="K157" s="586"/>
      <c r="L157" s="586"/>
      <c r="M157" s="586"/>
      <c r="N157" s="586"/>
      <c r="O157" s="586"/>
      <c r="P157" s="586"/>
      <c r="Q157" s="586"/>
      <c r="R157" s="586"/>
      <c r="S157" s="586"/>
      <c r="T157" s="586"/>
      <c r="U157" s="586"/>
      <c r="V157" s="586"/>
      <c r="W157" s="586"/>
      <c r="X157" s="586"/>
    </row>
    <row r="158" ht="15.75" customHeight="1">
      <c r="A158" s="586"/>
      <c r="B158" s="586"/>
      <c r="C158" s="586"/>
      <c r="D158" s="586"/>
      <c r="E158" s="586"/>
      <c r="F158" s="586"/>
      <c r="G158" s="586"/>
      <c r="H158" s="586"/>
      <c r="I158" s="586"/>
      <c r="J158" s="586"/>
      <c r="K158" s="586"/>
      <c r="L158" s="586"/>
      <c r="M158" s="586"/>
      <c r="N158" s="586"/>
      <c r="O158" s="586"/>
      <c r="P158" s="586"/>
      <c r="Q158" s="586"/>
      <c r="R158" s="586"/>
      <c r="S158" s="586"/>
      <c r="T158" s="586"/>
      <c r="U158" s="586"/>
      <c r="V158" s="586"/>
      <c r="W158" s="586"/>
      <c r="X158" s="586"/>
    </row>
    <row r="159" ht="15.75" customHeight="1">
      <c r="A159" s="586"/>
      <c r="B159" s="586"/>
      <c r="C159" s="586"/>
      <c r="D159" s="586"/>
      <c r="E159" s="586"/>
      <c r="F159" s="586"/>
      <c r="G159" s="586"/>
      <c r="H159" s="586"/>
      <c r="I159" s="586"/>
      <c r="J159" s="586"/>
      <c r="K159" s="586"/>
      <c r="L159" s="586"/>
      <c r="M159" s="586"/>
      <c r="N159" s="586"/>
      <c r="O159" s="586"/>
      <c r="P159" s="586"/>
      <c r="Q159" s="586"/>
      <c r="R159" s="586"/>
      <c r="S159" s="586"/>
      <c r="T159" s="586"/>
      <c r="U159" s="586"/>
      <c r="V159" s="586"/>
      <c r="W159" s="586"/>
      <c r="X159" s="586"/>
    </row>
    <row r="160" ht="15.75" customHeight="1">
      <c r="A160" s="586"/>
      <c r="B160" s="586"/>
      <c r="C160" s="586"/>
      <c r="D160" s="586"/>
      <c r="E160" s="586"/>
      <c r="F160" s="586"/>
      <c r="G160" s="586"/>
      <c r="H160" s="586"/>
      <c r="I160" s="586"/>
      <c r="J160" s="586"/>
      <c r="K160" s="586"/>
      <c r="L160" s="586"/>
      <c r="M160" s="586"/>
      <c r="N160" s="586"/>
      <c r="O160" s="586"/>
      <c r="P160" s="586"/>
      <c r="Q160" s="586"/>
      <c r="R160" s="586"/>
      <c r="S160" s="586"/>
      <c r="T160" s="586"/>
      <c r="U160" s="586"/>
      <c r="V160" s="586"/>
      <c r="W160" s="586"/>
      <c r="X160" s="586"/>
    </row>
    <row r="161" ht="15.75" customHeight="1">
      <c r="A161" s="586"/>
      <c r="B161" s="586"/>
      <c r="C161" s="586"/>
      <c r="D161" s="586"/>
      <c r="E161" s="586"/>
      <c r="F161" s="586"/>
      <c r="G161" s="586"/>
      <c r="H161" s="586"/>
      <c r="I161" s="586"/>
      <c r="J161" s="586"/>
      <c r="K161" s="586"/>
      <c r="L161" s="586"/>
      <c r="M161" s="586"/>
      <c r="N161" s="586"/>
      <c r="O161" s="586"/>
      <c r="P161" s="586"/>
      <c r="Q161" s="586"/>
      <c r="R161" s="586"/>
      <c r="S161" s="586"/>
      <c r="T161" s="586"/>
      <c r="U161" s="586"/>
      <c r="V161" s="586"/>
      <c r="W161" s="586"/>
      <c r="X161" s="586"/>
    </row>
    <row r="162" ht="15.75" customHeight="1">
      <c r="A162" s="586"/>
      <c r="B162" s="586"/>
      <c r="C162" s="586"/>
      <c r="D162" s="586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</row>
    <row r="163" ht="15.75" customHeight="1">
      <c r="A163" s="586"/>
      <c r="B163" s="586"/>
      <c r="C163" s="586"/>
      <c r="D163" s="586"/>
      <c r="E163" s="586"/>
      <c r="F163" s="586"/>
      <c r="G163" s="586"/>
      <c r="H163" s="586"/>
      <c r="I163" s="586"/>
      <c r="J163" s="586"/>
      <c r="K163" s="586"/>
      <c r="L163" s="586"/>
      <c r="M163" s="586"/>
      <c r="N163" s="586"/>
      <c r="O163" s="586"/>
      <c r="P163" s="586"/>
      <c r="Q163" s="586"/>
      <c r="R163" s="586"/>
      <c r="S163" s="586"/>
      <c r="T163" s="586"/>
      <c r="U163" s="586"/>
      <c r="V163" s="586"/>
      <c r="W163" s="586"/>
      <c r="X163" s="586"/>
    </row>
    <row r="164" ht="15.75" customHeight="1">
      <c r="A164" s="586"/>
      <c r="B164" s="586"/>
      <c r="C164" s="586"/>
      <c r="D164" s="586"/>
      <c r="E164" s="586"/>
      <c r="F164" s="586"/>
      <c r="G164" s="586"/>
      <c r="H164" s="586"/>
      <c r="I164" s="586"/>
      <c r="J164" s="586"/>
      <c r="K164" s="586"/>
      <c r="L164" s="586"/>
      <c r="M164" s="586"/>
      <c r="N164" s="586"/>
      <c r="O164" s="586"/>
      <c r="P164" s="586"/>
      <c r="Q164" s="586"/>
      <c r="R164" s="586"/>
      <c r="S164" s="586"/>
      <c r="T164" s="586"/>
      <c r="U164" s="586"/>
      <c r="V164" s="586"/>
      <c r="W164" s="586"/>
      <c r="X164" s="586"/>
    </row>
    <row r="165" ht="15.75" customHeight="1">
      <c r="A165" s="586"/>
      <c r="B165" s="586"/>
      <c r="C165" s="586"/>
      <c r="D165" s="586"/>
      <c r="E165" s="586"/>
      <c r="F165" s="586"/>
      <c r="G165" s="586"/>
      <c r="H165" s="586"/>
      <c r="I165" s="586"/>
      <c r="J165" s="586"/>
      <c r="K165" s="586"/>
      <c r="L165" s="586"/>
      <c r="M165" s="586"/>
      <c r="N165" s="586"/>
      <c r="O165" s="586"/>
      <c r="P165" s="586"/>
      <c r="Q165" s="586"/>
      <c r="R165" s="586"/>
      <c r="S165" s="586"/>
      <c r="T165" s="586"/>
      <c r="U165" s="586"/>
      <c r="V165" s="586"/>
      <c r="W165" s="586"/>
      <c r="X165" s="586"/>
    </row>
    <row r="166" ht="15.75" customHeight="1">
      <c r="A166" s="586"/>
      <c r="B166" s="586"/>
      <c r="C166" s="586"/>
      <c r="D166" s="586"/>
      <c r="E166" s="586"/>
      <c r="F166" s="586"/>
      <c r="G166" s="586"/>
      <c r="H166" s="586"/>
      <c r="I166" s="586"/>
      <c r="J166" s="586"/>
      <c r="K166" s="586"/>
      <c r="L166" s="586"/>
      <c r="M166" s="586"/>
      <c r="N166" s="586"/>
      <c r="O166" s="586"/>
      <c r="P166" s="586"/>
      <c r="Q166" s="586"/>
      <c r="R166" s="586"/>
      <c r="S166" s="586"/>
      <c r="T166" s="586"/>
      <c r="U166" s="586"/>
      <c r="V166" s="586"/>
      <c r="W166" s="586"/>
      <c r="X166" s="586"/>
    </row>
    <row r="167" ht="15.75" customHeight="1">
      <c r="A167" s="586"/>
      <c r="B167" s="586"/>
      <c r="C167" s="586"/>
      <c r="D167" s="586"/>
      <c r="E167" s="586"/>
      <c r="F167" s="586"/>
      <c r="G167" s="586"/>
      <c r="H167" s="586"/>
      <c r="I167" s="586"/>
      <c r="J167" s="586"/>
      <c r="K167" s="586"/>
      <c r="L167" s="586"/>
      <c r="M167" s="586"/>
      <c r="N167" s="586"/>
      <c r="O167" s="586"/>
      <c r="P167" s="586"/>
      <c r="Q167" s="586"/>
      <c r="R167" s="586"/>
      <c r="S167" s="586"/>
      <c r="T167" s="586"/>
      <c r="U167" s="586"/>
      <c r="V167" s="586"/>
      <c r="W167" s="586"/>
      <c r="X167" s="586"/>
    </row>
    <row r="168" ht="15.75" customHeight="1">
      <c r="A168" s="586"/>
      <c r="B168" s="586"/>
      <c r="C168" s="586"/>
      <c r="D168" s="586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</row>
    <row r="169" ht="15.75" customHeight="1">
      <c r="A169" s="586"/>
      <c r="B169" s="586"/>
      <c r="C169" s="586"/>
      <c r="D169" s="586"/>
      <c r="E169" s="586"/>
      <c r="F169" s="586"/>
      <c r="G169" s="586"/>
      <c r="H169" s="586"/>
      <c r="I169" s="586"/>
      <c r="J169" s="586"/>
      <c r="K169" s="586"/>
      <c r="L169" s="586"/>
      <c r="M169" s="586"/>
      <c r="N169" s="586"/>
      <c r="O169" s="586"/>
      <c r="P169" s="586"/>
      <c r="Q169" s="586"/>
      <c r="R169" s="586"/>
      <c r="S169" s="586"/>
      <c r="T169" s="586"/>
      <c r="U169" s="586"/>
      <c r="V169" s="586"/>
      <c r="W169" s="586"/>
      <c r="X169" s="586"/>
    </row>
    <row r="170" ht="15.75" customHeight="1">
      <c r="A170" s="586"/>
      <c r="B170" s="586"/>
      <c r="C170" s="586"/>
      <c r="D170" s="586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</row>
    <row r="171" ht="15.75" customHeight="1">
      <c r="A171" s="586"/>
      <c r="B171" s="586"/>
      <c r="C171" s="586"/>
      <c r="D171" s="586"/>
      <c r="E171" s="586"/>
      <c r="F171" s="586"/>
      <c r="G171" s="586"/>
      <c r="H171" s="586"/>
      <c r="I171" s="586"/>
      <c r="J171" s="586"/>
      <c r="K171" s="586"/>
      <c r="L171" s="586"/>
      <c r="M171" s="586"/>
      <c r="N171" s="586"/>
      <c r="O171" s="586"/>
      <c r="P171" s="586"/>
      <c r="Q171" s="586"/>
      <c r="R171" s="586"/>
      <c r="S171" s="586"/>
      <c r="T171" s="586"/>
      <c r="U171" s="586"/>
      <c r="V171" s="586"/>
      <c r="W171" s="586"/>
      <c r="X171" s="586"/>
    </row>
    <row r="172" ht="15.75" customHeight="1">
      <c r="A172" s="586"/>
      <c r="B172" s="586"/>
      <c r="C172" s="586"/>
      <c r="D172" s="586"/>
      <c r="E172" s="586"/>
      <c r="F172" s="586"/>
      <c r="G172" s="586"/>
      <c r="H172" s="586"/>
      <c r="I172" s="586"/>
      <c r="J172" s="586"/>
      <c r="K172" s="586"/>
      <c r="L172" s="586"/>
      <c r="M172" s="586"/>
      <c r="N172" s="586"/>
      <c r="O172" s="586"/>
      <c r="P172" s="586"/>
      <c r="Q172" s="586"/>
      <c r="R172" s="586"/>
      <c r="S172" s="586"/>
      <c r="T172" s="586"/>
      <c r="U172" s="586"/>
      <c r="V172" s="586"/>
      <c r="W172" s="586"/>
      <c r="X172" s="586"/>
    </row>
    <row r="173" ht="15.75" customHeight="1">
      <c r="A173" s="586"/>
      <c r="B173" s="586"/>
      <c r="C173" s="586"/>
      <c r="D173" s="586"/>
      <c r="E173" s="586"/>
      <c r="F173" s="586"/>
      <c r="G173" s="586"/>
      <c r="H173" s="586"/>
      <c r="I173" s="586"/>
      <c r="J173" s="586"/>
      <c r="K173" s="586"/>
      <c r="L173" s="586"/>
      <c r="M173" s="586"/>
      <c r="N173" s="586"/>
      <c r="O173" s="586"/>
      <c r="P173" s="586"/>
      <c r="Q173" s="586"/>
      <c r="R173" s="586"/>
      <c r="S173" s="586"/>
      <c r="T173" s="586"/>
      <c r="U173" s="586"/>
      <c r="V173" s="586"/>
      <c r="W173" s="586"/>
      <c r="X173" s="586"/>
    </row>
    <row r="174" ht="15.75" customHeight="1">
      <c r="A174" s="586"/>
      <c r="B174" s="586"/>
      <c r="C174" s="586"/>
      <c r="D174" s="586"/>
      <c r="E174" s="586"/>
      <c r="F174" s="586"/>
      <c r="G174" s="586"/>
      <c r="H174" s="586"/>
      <c r="I174" s="586"/>
      <c r="J174" s="586"/>
      <c r="K174" s="586"/>
      <c r="L174" s="586"/>
      <c r="M174" s="586"/>
      <c r="N174" s="586"/>
      <c r="O174" s="586"/>
      <c r="P174" s="586"/>
      <c r="Q174" s="586"/>
      <c r="R174" s="586"/>
      <c r="S174" s="586"/>
      <c r="T174" s="586"/>
      <c r="U174" s="586"/>
      <c r="V174" s="586"/>
      <c r="W174" s="586"/>
      <c r="X174" s="586"/>
    </row>
    <row r="175" ht="15.75" customHeight="1">
      <c r="A175" s="586"/>
      <c r="B175" s="586"/>
      <c r="C175" s="586"/>
      <c r="D175" s="586"/>
      <c r="E175" s="586"/>
      <c r="F175" s="586"/>
      <c r="G175" s="586"/>
      <c r="H175" s="586"/>
      <c r="I175" s="586"/>
      <c r="J175" s="586"/>
      <c r="K175" s="586"/>
      <c r="L175" s="586"/>
      <c r="M175" s="586"/>
      <c r="N175" s="586"/>
      <c r="O175" s="586"/>
      <c r="P175" s="586"/>
      <c r="Q175" s="586"/>
      <c r="R175" s="586"/>
      <c r="S175" s="586"/>
      <c r="T175" s="586"/>
      <c r="U175" s="586"/>
      <c r="V175" s="586"/>
      <c r="W175" s="586"/>
      <c r="X175" s="586"/>
    </row>
    <row r="176" ht="15.75" customHeight="1">
      <c r="A176" s="586"/>
      <c r="B176" s="586"/>
      <c r="C176" s="586"/>
      <c r="D176" s="586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</row>
    <row r="177" ht="15.75" customHeight="1">
      <c r="A177" s="586"/>
      <c r="B177" s="586"/>
      <c r="C177" s="586"/>
      <c r="D177" s="586"/>
      <c r="E177" s="586"/>
      <c r="F177" s="586"/>
      <c r="G177" s="586"/>
      <c r="H177" s="586"/>
      <c r="I177" s="586"/>
      <c r="J177" s="586"/>
      <c r="K177" s="586"/>
      <c r="L177" s="586"/>
      <c r="M177" s="586"/>
      <c r="N177" s="586"/>
      <c r="O177" s="586"/>
      <c r="P177" s="586"/>
      <c r="Q177" s="586"/>
      <c r="R177" s="586"/>
      <c r="S177" s="586"/>
      <c r="T177" s="586"/>
      <c r="U177" s="586"/>
      <c r="V177" s="586"/>
      <c r="W177" s="586"/>
      <c r="X177" s="586"/>
    </row>
    <row r="178" ht="15.75" customHeight="1">
      <c r="A178" s="586"/>
      <c r="B178" s="586"/>
      <c r="C178" s="586"/>
      <c r="D178" s="586"/>
      <c r="E178" s="586"/>
      <c r="F178" s="586"/>
      <c r="G178" s="586"/>
      <c r="H178" s="586"/>
      <c r="I178" s="586"/>
      <c r="J178" s="586"/>
      <c r="K178" s="586"/>
      <c r="L178" s="586"/>
      <c r="M178" s="586"/>
      <c r="N178" s="586"/>
      <c r="O178" s="586"/>
      <c r="P178" s="586"/>
      <c r="Q178" s="586"/>
      <c r="R178" s="586"/>
      <c r="S178" s="586"/>
      <c r="T178" s="586"/>
      <c r="U178" s="586"/>
      <c r="V178" s="586"/>
      <c r="W178" s="586"/>
      <c r="X178" s="586"/>
    </row>
    <row r="179" ht="15.75" customHeight="1">
      <c r="A179" s="586"/>
      <c r="B179" s="586"/>
      <c r="C179" s="586"/>
      <c r="D179" s="586"/>
      <c r="E179" s="586"/>
      <c r="F179" s="586"/>
      <c r="G179" s="586"/>
      <c r="H179" s="586"/>
      <c r="I179" s="586"/>
      <c r="J179" s="586"/>
      <c r="K179" s="586"/>
      <c r="L179" s="586"/>
      <c r="M179" s="586"/>
      <c r="N179" s="586"/>
      <c r="O179" s="586"/>
      <c r="P179" s="586"/>
      <c r="Q179" s="586"/>
      <c r="R179" s="586"/>
      <c r="S179" s="586"/>
      <c r="T179" s="586"/>
      <c r="U179" s="586"/>
      <c r="V179" s="586"/>
      <c r="W179" s="586"/>
      <c r="X179" s="586"/>
    </row>
    <row r="180" ht="15.75" customHeight="1">
      <c r="A180" s="586"/>
      <c r="B180" s="586"/>
      <c r="C180" s="586"/>
      <c r="D180" s="586"/>
      <c r="E180" s="586"/>
      <c r="F180" s="586"/>
      <c r="G180" s="586"/>
      <c r="H180" s="586"/>
      <c r="I180" s="586"/>
      <c r="J180" s="586"/>
      <c r="K180" s="586"/>
      <c r="L180" s="586"/>
      <c r="M180" s="586"/>
      <c r="N180" s="586"/>
      <c r="O180" s="586"/>
      <c r="P180" s="586"/>
      <c r="Q180" s="586"/>
      <c r="R180" s="586"/>
      <c r="S180" s="586"/>
      <c r="T180" s="586"/>
      <c r="U180" s="586"/>
      <c r="V180" s="586"/>
      <c r="W180" s="586"/>
      <c r="X180" s="586"/>
    </row>
    <row r="181" ht="15.75" customHeight="1">
      <c r="A181" s="586"/>
      <c r="B181" s="586"/>
      <c r="C181" s="586"/>
      <c r="D181" s="586"/>
      <c r="E181" s="586"/>
      <c r="F181" s="586"/>
      <c r="G181" s="586"/>
      <c r="H181" s="586"/>
      <c r="I181" s="586"/>
      <c r="J181" s="586"/>
      <c r="K181" s="586"/>
      <c r="L181" s="586"/>
      <c r="M181" s="586"/>
      <c r="N181" s="586"/>
      <c r="O181" s="586"/>
      <c r="P181" s="586"/>
      <c r="Q181" s="586"/>
      <c r="R181" s="586"/>
      <c r="S181" s="586"/>
      <c r="T181" s="586"/>
      <c r="U181" s="586"/>
      <c r="V181" s="586"/>
      <c r="W181" s="586"/>
      <c r="X181" s="586"/>
    </row>
    <row r="182" ht="15.75" customHeight="1">
      <c r="A182" s="586"/>
      <c r="B182" s="586"/>
      <c r="C182" s="586"/>
      <c r="D182" s="586"/>
      <c r="E182" s="586"/>
      <c r="F182" s="586"/>
      <c r="G182" s="586"/>
      <c r="H182" s="586"/>
      <c r="I182" s="586"/>
      <c r="J182" s="586"/>
      <c r="K182" s="586"/>
      <c r="L182" s="586"/>
      <c r="M182" s="586"/>
      <c r="N182" s="586"/>
      <c r="O182" s="586"/>
      <c r="P182" s="586"/>
      <c r="Q182" s="586"/>
      <c r="R182" s="586"/>
      <c r="S182" s="586"/>
      <c r="T182" s="586"/>
      <c r="U182" s="586"/>
      <c r="V182" s="586"/>
      <c r="W182" s="586"/>
      <c r="X182" s="586"/>
    </row>
    <row r="183" ht="15.75" customHeight="1">
      <c r="A183" s="586"/>
      <c r="B183" s="586"/>
      <c r="C183" s="586"/>
      <c r="D183" s="586"/>
      <c r="E183" s="586"/>
      <c r="F183" s="586"/>
      <c r="G183" s="586"/>
      <c r="H183" s="586"/>
      <c r="I183" s="586"/>
      <c r="J183" s="586"/>
      <c r="K183" s="586"/>
      <c r="L183" s="586"/>
      <c r="M183" s="586"/>
      <c r="N183" s="586"/>
      <c r="O183" s="586"/>
      <c r="P183" s="586"/>
      <c r="Q183" s="586"/>
      <c r="R183" s="586"/>
      <c r="S183" s="586"/>
      <c r="T183" s="586"/>
      <c r="U183" s="586"/>
      <c r="V183" s="586"/>
      <c r="W183" s="586"/>
      <c r="X183" s="586"/>
    </row>
    <row r="184" ht="15.75" customHeight="1">
      <c r="A184" s="586"/>
      <c r="B184" s="586"/>
      <c r="C184" s="586"/>
      <c r="D184" s="586"/>
      <c r="E184" s="586"/>
      <c r="F184" s="586"/>
      <c r="G184" s="586"/>
      <c r="H184" s="586"/>
      <c r="I184" s="586"/>
      <c r="J184" s="586"/>
      <c r="K184" s="586"/>
      <c r="L184" s="586"/>
      <c r="M184" s="586"/>
      <c r="N184" s="586"/>
      <c r="O184" s="586"/>
      <c r="P184" s="586"/>
      <c r="Q184" s="586"/>
      <c r="R184" s="586"/>
      <c r="S184" s="586"/>
      <c r="T184" s="586"/>
      <c r="U184" s="586"/>
      <c r="V184" s="586"/>
      <c r="W184" s="586"/>
      <c r="X184" s="586"/>
    </row>
    <row r="185" ht="15.75" customHeight="1">
      <c r="A185" s="586"/>
      <c r="B185" s="586"/>
      <c r="C185" s="586"/>
      <c r="D185" s="586"/>
      <c r="E185" s="586"/>
      <c r="F185" s="586"/>
      <c r="G185" s="586"/>
      <c r="H185" s="586"/>
      <c r="I185" s="586"/>
      <c r="J185" s="586"/>
      <c r="K185" s="586"/>
      <c r="L185" s="586"/>
      <c r="M185" s="586"/>
      <c r="N185" s="586"/>
      <c r="O185" s="586"/>
      <c r="P185" s="586"/>
      <c r="Q185" s="586"/>
      <c r="R185" s="586"/>
      <c r="S185" s="586"/>
      <c r="T185" s="586"/>
      <c r="U185" s="586"/>
      <c r="V185" s="586"/>
      <c r="W185" s="586"/>
      <c r="X185" s="586"/>
    </row>
    <row r="186" ht="15.75" customHeight="1">
      <c r="A186" s="586"/>
      <c r="B186" s="586"/>
      <c r="C186" s="586"/>
      <c r="D186" s="586"/>
      <c r="E186" s="586"/>
      <c r="F186" s="586"/>
      <c r="G186" s="586"/>
      <c r="H186" s="586"/>
      <c r="I186" s="586"/>
      <c r="J186" s="586"/>
      <c r="K186" s="586"/>
      <c r="L186" s="586"/>
      <c r="M186" s="586"/>
      <c r="N186" s="586"/>
      <c r="O186" s="586"/>
      <c r="P186" s="586"/>
      <c r="Q186" s="586"/>
      <c r="R186" s="586"/>
      <c r="S186" s="586"/>
      <c r="T186" s="586"/>
      <c r="U186" s="586"/>
      <c r="V186" s="586"/>
      <c r="W186" s="586"/>
      <c r="X186" s="586"/>
    </row>
    <row r="187" ht="15.75" customHeight="1">
      <c r="A187" s="586"/>
      <c r="B187" s="586"/>
      <c r="C187" s="586"/>
      <c r="D187" s="586"/>
      <c r="E187" s="586"/>
      <c r="F187" s="586"/>
      <c r="G187" s="586"/>
      <c r="H187" s="586"/>
      <c r="I187" s="586"/>
      <c r="J187" s="586"/>
      <c r="K187" s="586"/>
      <c r="L187" s="586"/>
      <c r="M187" s="586"/>
      <c r="N187" s="586"/>
      <c r="O187" s="586"/>
      <c r="P187" s="586"/>
      <c r="Q187" s="586"/>
      <c r="R187" s="586"/>
      <c r="S187" s="586"/>
      <c r="T187" s="586"/>
      <c r="U187" s="586"/>
      <c r="V187" s="586"/>
      <c r="W187" s="586"/>
      <c r="X187" s="586"/>
    </row>
    <row r="188" ht="15.75" customHeight="1">
      <c r="A188" s="586"/>
      <c r="B188" s="586"/>
      <c r="C188" s="586"/>
      <c r="D188" s="586"/>
      <c r="E188" s="586"/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  <c r="S188" s="586"/>
      <c r="T188" s="586"/>
      <c r="U188" s="586"/>
      <c r="V188" s="586"/>
      <c r="W188" s="586"/>
      <c r="X188" s="586"/>
    </row>
    <row r="189" ht="15.75" customHeight="1">
      <c r="A189" s="586"/>
      <c r="B189" s="586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586"/>
      <c r="Q189" s="586"/>
      <c r="R189" s="586"/>
      <c r="S189" s="586"/>
      <c r="T189" s="586"/>
      <c r="U189" s="586"/>
      <c r="V189" s="586"/>
      <c r="W189" s="586"/>
      <c r="X189" s="586"/>
    </row>
    <row r="190" ht="15.75" customHeight="1">
      <c r="A190" s="586"/>
      <c r="B190" s="586"/>
      <c r="C190" s="586"/>
      <c r="D190" s="586"/>
      <c r="E190" s="586"/>
      <c r="F190" s="586"/>
      <c r="G190" s="586"/>
      <c r="H190" s="586"/>
      <c r="I190" s="586"/>
      <c r="J190" s="586"/>
      <c r="K190" s="586"/>
      <c r="L190" s="586"/>
      <c r="M190" s="586"/>
      <c r="N190" s="586"/>
      <c r="O190" s="586"/>
      <c r="P190" s="586"/>
      <c r="Q190" s="586"/>
      <c r="R190" s="586"/>
      <c r="S190" s="586"/>
      <c r="T190" s="586"/>
      <c r="U190" s="586"/>
      <c r="V190" s="586"/>
      <c r="W190" s="586"/>
      <c r="X190" s="586"/>
    </row>
    <row r="191" ht="15.75" customHeight="1">
      <c r="A191" s="586"/>
      <c r="B191" s="586"/>
      <c r="C191" s="586"/>
      <c r="D191" s="586"/>
      <c r="E191" s="586"/>
      <c r="F191" s="586"/>
      <c r="G191" s="586"/>
      <c r="H191" s="586"/>
      <c r="I191" s="586"/>
      <c r="J191" s="586"/>
      <c r="K191" s="586"/>
      <c r="L191" s="586"/>
      <c r="M191" s="586"/>
      <c r="N191" s="586"/>
      <c r="O191" s="586"/>
      <c r="P191" s="586"/>
      <c r="Q191" s="586"/>
      <c r="R191" s="586"/>
      <c r="S191" s="586"/>
      <c r="T191" s="586"/>
      <c r="U191" s="586"/>
      <c r="V191" s="586"/>
      <c r="W191" s="586"/>
      <c r="X191" s="586"/>
    </row>
    <row r="192" ht="15.75" customHeight="1">
      <c r="A192" s="586"/>
      <c r="B192" s="586"/>
      <c r="C192" s="586"/>
      <c r="D192" s="586"/>
      <c r="E192" s="586"/>
      <c r="F192" s="586"/>
      <c r="G192" s="586"/>
      <c r="H192" s="586"/>
      <c r="I192" s="586"/>
      <c r="J192" s="586"/>
      <c r="K192" s="586"/>
      <c r="L192" s="586"/>
      <c r="M192" s="586"/>
      <c r="N192" s="586"/>
      <c r="O192" s="586"/>
      <c r="P192" s="586"/>
      <c r="Q192" s="586"/>
      <c r="R192" s="586"/>
      <c r="S192" s="586"/>
      <c r="T192" s="586"/>
      <c r="U192" s="586"/>
      <c r="V192" s="586"/>
      <c r="W192" s="586"/>
      <c r="X192" s="586"/>
    </row>
    <row r="193" ht="15.75" customHeight="1">
      <c r="A193" s="586"/>
      <c r="B193" s="586"/>
      <c r="C193" s="586"/>
      <c r="D193" s="586"/>
      <c r="E193" s="586"/>
      <c r="F193" s="586"/>
      <c r="G193" s="586"/>
      <c r="H193" s="586"/>
      <c r="I193" s="586"/>
      <c r="J193" s="586"/>
      <c r="K193" s="586"/>
      <c r="L193" s="586"/>
      <c r="M193" s="586"/>
      <c r="N193" s="586"/>
      <c r="O193" s="586"/>
      <c r="P193" s="586"/>
      <c r="Q193" s="586"/>
      <c r="R193" s="586"/>
      <c r="S193" s="586"/>
      <c r="T193" s="586"/>
      <c r="U193" s="586"/>
      <c r="V193" s="586"/>
      <c r="W193" s="586"/>
      <c r="X193" s="586"/>
    </row>
    <row r="194" ht="15.75" customHeight="1">
      <c r="A194" s="586"/>
      <c r="B194" s="586"/>
      <c r="C194" s="586"/>
      <c r="D194" s="586"/>
      <c r="E194" s="586"/>
      <c r="F194" s="586"/>
      <c r="G194" s="586"/>
      <c r="H194" s="586"/>
      <c r="I194" s="586"/>
      <c r="J194" s="586"/>
      <c r="K194" s="586"/>
      <c r="L194" s="586"/>
      <c r="M194" s="586"/>
      <c r="N194" s="586"/>
      <c r="O194" s="586"/>
      <c r="P194" s="586"/>
      <c r="Q194" s="586"/>
      <c r="R194" s="586"/>
      <c r="S194" s="586"/>
      <c r="T194" s="586"/>
      <c r="U194" s="586"/>
      <c r="V194" s="586"/>
      <c r="W194" s="586"/>
      <c r="X194" s="586"/>
    </row>
    <row r="195" ht="15.75" customHeight="1">
      <c r="A195" s="586"/>
      <c r="B195" s="586"/>
      <c r="C195" s="586"/>
      <c r="D195" s="586"/>
      <c r="E195" s="586"/>
      <c r="F195" s="586"/>
      <c r="G195" s="586"/>
      <c r="H195" s="586"/>
      <c r="I195" s="586"/>
      <c r="J195" s="586"/>
      <c r="K195" s="586"/>
      <c r="L195" s="586"/>
      <c r="M195" s="586"/>
      <c r="N195" s="586"/>
      <c r="O195" s="586"/>
      <c r="P195" s="586"/>
      <c r="Q195" s="586"/>
      <c r="R195" s="586"/>
      <c r="S195" s="586"/>
      <c r="T195" s="586"/>
      <c r="U195" s="586"/>
      <c r="V195" s="586"/>
      <c r="W195" s="586"/>
      <c r="X195" s="586"/>
    </row>
    <row r="196" ht="15.75" customHeight="1">
      <c r="A196" s="586"/>
      <c r="B196" s="586"/>
      <c r="C196" s="586"/>
      <c r="D196" s="586"/>
      <c r="E196" s="586"/>
      <c r="F196" s="586"/>
      <c r="G196" s="586"/>
      <c r="H196" s="586"/>
      <c r="I196" s="586"/>
      <c r="J196" s="586"/>
      <c r="K196" s="586"/>
      <c r="L196" s="586"/>
      <c r="M196" s="586"/>
      <c r="N196" s="586"/>
      <c r="O196" s="586"/>
      <c r="P196" s="586"/>
      <c r="Q196" s="586"/>
      <c r="R196" s="586"/>
      <c r="S196" s="586"/>
      <c r="T196" s="586"/>
      <c r="U196" s="586"/>
      <c r="V196" s="586"/>
      <c r="W196" s="586"/>
      <c r="X196" s="586"/>
    </row>
    <row r="197" ht="15.75" customHeight="1">
      <c r="A197" s="586"/>
      <c r="B197" s="586"/>
      <c r="C197" s="586"/>
      <c r="D197" s="586"/>
      <c r="E197" s="586"/>
      <c r="F197" s="586"/>
      <c r="G197" s="586"/>
      <c r="H197" s="586"/>
      <c r="I197" s="586"/>
      <c r="J197" s="586"/>
      <c r="K197" s="586"/>
      <c r="L197" s="586"/>
      <c r="M197" s="586"/>
      <c r="N197" s="586"/>
      <c r="O197" s="586"/>
      <c r="P197" s="586"/>
      <c r="Q197" s="586"/>
      <c r="R197" s="586"/>
      <c r="S197" s="586"/>
      <c r="T197" s="586"/>
      <c r="U197" s="586"/>
      <c r="V197" s="586"/>
      <c r="W197" s="586"/>
      <c r="X197" s="586"/>
    </row>
    <row r="198" ht="15.75" customHeight="1">
      <c r="A198" s="586"/>
      <c r="B198" s="586"/>
      <c r="C198" s="586"/>
      <c r="D198" s="586"/>
      <c r="E198" s="586"/>
      <c r="F198" s="586"/>
      <c r="G198" s="586"/>
      <c r="H198" s="586"/>
      <c r="I198" s="586"/>
      <c r="J198" s="586"/>
      <c r="K198" s="586"/>
      <c r="L198" s="586"/>
      <c r="M198" s="586"/>
      <c r="N198" s="586"/>
      <c r="O198" s="586"/>
      <c r="P198" s="586"/>
      <c r="Q198" s="586"/>
      <c r="R198" s="586"/>
      <c r="S198" s="586"/>
      <c r="T198" s="586"/>
      <c r="U198" s="586"/>
      <c r="V198" s="586"/>
      <c r="W198" s="586"/>
      <c r="X198" s="586"/>
    </row>
    <row r="199" ht="15.75" customHeight="1">
      <c r="A199" s="586"/>
      <c r="B199" s="586"/>
      <c r="C199" s="586"/>
      <c r="D199" s="586"/>
      <c r="E199" s="586"/>
      <c r="F199" s="586"/>
      <c r="G199" s="586"/>
      <c r="H199" s="586"/>
      <c r="I199" s="586"/>
      <c r="J199" s="586"/>
      <c r="K199" s="586"/>
      <c r="L199" s="586"/>
      <c r="M199" s="586"/>
      <c r="N199" s="586"/>
      <c r="O199" s="586"/>
      <c r="P199" s="586"/>
      <c r="Q199" s="586"/>
      <c r="R199" s="586"/>
      <c r="S199" s="586"/>
      <c r="T199" s="586"/>
      <c r="U199" s="586"/>
      <c r="V199" s="586"/>
      <c r="W199" s="586"/>
      <c r="X199" s="586"/>
    </row>
    <row r="200" ht="15.75" customHeight="1">
      <c r="A200" s="586"/>
      <c r="B200" s="586"/>
      <c r="C200" s="586"/>
      <c r="D200" s="586"/>
      <c r="E200" s="586"/>
      <c r="F200" s="586"/>
      <c r="G200" s="586"/>
      <c r="H200" s="586"/>
      <c r="I200" s="586"/>
      <c r="J200" s="586"/>
      <c r="K200" s="586"/>
      <c r="L200" s="586"/>
      <c r="M200" s="586"/>
      <c r="N200" s="586"/>
      <c r="O200" s="586"/>
      <c r="P200" s="586"/>
      <c r="Q200" s="586"/>
      <c r="R200" s="586"/>
      <c r="S200" s="586"/>
      <c r="T200" s="586"/>
      <c r="U200" s="586"/>
      <c r="V200" s="586"/>
      <c r="W200" s="586"/>
      <c r="X200" s="586"/>
    </row>
    <row r="201" ht="15.75" customHeight="1">
      <c r="A201" s="586"/>
      <c r="B201" s="586"/>
      <c r="C201" s="586"/>
      <c r="D201" s="586"/>
      <c r="E201" s="586"/>
      <c r="F201" s="586"/>
      <c r="G201" s="586"/>
      <c r="H201" s="586"/>
      <c r="I201" s="586"/>
      <c r="J201" s="586"/>
      <c r="K201" s="586"/>
      <c r="L201" s="586"/>
      <c r="M201" s="586"/>
      <c r="N201" s="586"/>
      <c r="O201" s="586"/>
      <c r="P201" s="586"/>
      <c r="Q201" s="586"/>
      <c r="R201" s="586"/>
      <c r="S201" s="586"/>
      <c r="T201" s="586"/>
      <c r="U201" s="586"/>
      <c r="V201" s="586"/>
      <c r="W201" s="586"/>
      <c r="X201" s="586"/>
    </row>
    <row r="202" ht="15.75" customHeight="1">
      <c r="A202" s="586"/>
      <c r="B202" s="586"/>
      <c r="C202" s="586"/>
      <c r="D202" s="586"/>
      <c r="E202" s="586"/>
      <c r="F202" s="586"/>
      <c r="G202" s="586"/>
      <c r="H202" s="586"/>
      <c r="I202" s="586"/>
      <c r="J202" s="586"/>
      <c r="K202" s="586"/>
      <c r="L202" s="586"/>
      <c r="M202" s="586"/>
      <c r="N202" s="586"/>
      <c r="O202" s="586"/>
      <c r="P202" s="586"/>
      <c r="Q202" s="586"/>
      <c r="R202" s="586"/>
      <c r="S202" s="586"/>
      <c r="T202" s="586"/>
      <c r="U202" s="586"/>
      <c r="V202" s="586"/>
      <c r="W202" s="586"/>
      <c r="X202" s="586"/>
    </row>
    <row r="203" ht="15.75" customHeight="1">
      <c r="A203" s="586"/>
      <c r="B203" s="586"/>
      <c r="C203" s="586"/>
      <c r="D203" s="586"/>
      <c r="E203" s="586"/>
      <c r="F203" s="586"/>
      <c r="G203" s="586"/>
      <c r="H203" s="586"/>
      <c r="I203" s="586"/>
      <c r="J203" s="586"/>
      <c r="K203" s="586"/>
      <c r="L203" s="586"/>
      <c r="M203" s="586"/>
      <c r="N203" s="586"/>
      <c r="O203" s="586"/>
      <c r="P203" s="586"/>
      <c r="Q203" s="586"/>
      <c r="R203" s="586"/>
      <c r="S203" s="586"/>
      <c r="T203" s="586"/>
      <c r="U203" s="586"/>
      <c r="V203" s="586"/>
      <c r="W203" s="586"/>
      <c r="X203" s="586"/>
    </row>
    <row r="204" ht="15.75" customHeight="1">
      <c r="A204" s="586"/>
      <c r="B204" s="586"/>
      <c r="C204" s="586"/>
      <c r="D204" s="586"/>
      <c r="E204" s="586"/>
      <c r="F204" s="586"/>
      <c r="G204" s="586"/>
      <c r="H204" s="586"/>
      <c r="I204" s="586"/>
      <c r="J204" s="586"/>
      <c r="K204" s="586"/>
      <c r="L204" s="586"/>
      <c r="M204" s="586"/>
      <c r="N204" s="586"/>
      <c r="O204" s="586"/>
      <c r="P204" s="586"/>
      <c r="Q204" s="586"/>
      <c r="R204" s="586"/>
      <c r="S204" s="586"/>
      <c r="T204" s="586"/>
      <c r="U204" s="586"/>
      <c r="V204" s="586"/>
      <c r="W204" s="586"/>
      <c r="X204" s="586"/>
    </row>
    <row r="205" ht="15.75" customHeight="1">
      <c r="A205" s="586"/>
      <c r="B205" s="586"/>
      <c r="C205" s="586"/>
      <c r="D205" s="586"/>
      <c r="E205" s="586"/>
      <c r="F205" s="586"/>
      <c r="G205" s="586"/>
      <c r="H205" s="586"/>
      <c r="I205" s="586"/>
      <c r="J205" s="586"/>
      <c r="K205" s="586"/>
      <c r="L205" s="586"/>
      <c r="M205" s="586"/>
      <c r="N205" s="586"/>
      <c r="O205" s="586"/>
      <c r="P205" s="586"/>
      <c r="Q205" s="586"/>
      <c r="R205" s="586"/>
      <c r="S205" s="586"/>
      <c r="T205" s="586"/>
      <c r="U205" s="586"/>
      <c r="V205" s="586"/>
      <c r="W205" s="586"/>
      <c r="X205" s="586"/>
    </row>
    <row r="206" ht="15.75" customHeight="1">
      <c r="A206" s="586"/>
      <c r="B206" s="586"/>
      <c r="C206" s="586"/>
      <c r="D206" s="586"/>
      <c r="E206" s="586"/>
      <c r="F206" s="586"/>
      <c r="G206" s="586"/>
      <c r="H206" s="586"/>
      <c r="I206" s="586"/>
      <c r="J206" s="586"/>
      <c r="K206" s="586"/>
      <c r="L206" s="586"/>
      <c r="M206" s="586"/>
      <c r="N206" s="586"/>
      <c r="O206" s="586"/>
      <c r="P206" s="586"/>
      <c r="Q206" s="586"/>
      <c r="R206" s="586"/>
      <c r="S206" s="586"/>
      <c r="T206" s="586"/>
      <c r="U206" s="586"/>
      <c r="V206" s="586"/>
      <c r="W206" s="586"/>
      <c r="X206" s="586"/>
    </row>
    <row r="207" ht="15.75" customHeight="1">
      <c r="A207" s="586"/>
      <c r="B207" s="586"/>
      <c r="C207" s="586"/>
      <c r="D207" s="586"/>
      <c r="E207" s="586"/>
      <c r="F207" s="586"/>
      <c r="G207" s="586"/>
      <c r="H207" s="586"/>
      <c r="I207" s="586"/>
      <c r="J207" s="586"/>
      <c r="K207" s="586"/>
      <c r="L207" s="586"/>
      <c r="M207" s="586"/>
      <c r="N207" s="586"/>
      <c r="O207" s="586"/>
      <c r="P207" s="586"/>
      <c r="Q207" s="586"/>
      <c r="R207" s="586"/>
      <c r="S207" s="586"/>
      <c r="T207" s="586"/>
      <c r="U207" s="586"/>
      <c r="V207" s="586"/>
      <c r="W207" s="586"/>
      <c r="X207" s="586"/>
    </row>
    <row r="208" ht="15.75" customHeight="1">
      <c r="A208" s="586"/>
      <c r="B208" s="586"/>
      <c r="C208" s="586"/>
      <c r="D208" s="586"/>
      <c r="E208" s="586"/>
      <c r="F208" s="586"/>
      <c r="G208" s="586"/>
      <c r="H208" s="586"/>
      <c r="I208" s="586"/>
      <c r="J208" s="586"/>
      <c r="K208" s="586"/>
      <c r="L208" s="586"/>
      <c r="M208" s="586"/>
      <c r="N208" s="586"/>
      <c r="O208" s="586"/>
      <c r="P208" s="586"/>
      <c r="Q208" s="586"/>
      <c r="R208" s="586"/>
      <c r="S208" s="586"/>
      <c r="T208" s="586"/>
      <c r="U208" s="586"/>
      <c r="V208" s="586"/>
      <c r="W208" s="586"/>
      <c r="X208" s="586"/>
    </row>
    <row r="209" ht="15.75" customHeight="1">
      <c r="A209" s="586"/>
      <c r="B209" s="586"/>
      <c r="C209" s="586"/>
      <c r="D209" s="586"/>
      <c r="E209" s="586"/>
      <c r="F209" s="586"/>
      <c r="G209" s="586"/>
      <c r="H209" s="586"/>
      <c r="I209" s="586"/>
      <c r="J209" s="586"/>
      <c r="K209" s="586"/>
      <c r="L209" s="586"/>
      <c r="M209" s="586"/>
      <c r="N209" s="586"/>
      <c r="O209" s="586"/>
      <c r="P209" s="586"/>
      <c r="Q209" s="586"/>
      <c r="R209" s="586"/>
      <c r="S209" s="586"/>
      <c r="T209" s="586"/>
      <c r="U209" s="586"/>
      <c r="V209" s="586"/>
      <c r="W209" s="586"/>
      <c r="X209" s="586"/>
    </row>
    <row r="210" ht="15.75" customHeight="1">
      <c r="A210" s="586"/>
      <c r="B210" s="586"/>
      <c r="C210" s="586"/>
      <c r="D210" s="586"/>
      <c r="E210" s="586"/>
      <c r="F210" s="586"/>
      <c r="G210" s="586"/>
      <c r="H210" s="586"/>
      <c r="I210" s="586"/>
      <c r="J210" s="586"/>
      <c r="K210" s="586"/>
      <c r="L210" s="586"/>
      <c r="M210" s="586"/>
      <c r="N210" s="586"/>
      <c r="O210" s="586"/>
      <c r="P210" s="586"/>
      <c r="Q210" s="586"/>
      <c r="R210" s="586"/>
      <c r="S210" s="586"/>
      <c r="T210" s="586"/>
      <c r="U210" s="586"/>
      <c r="V210" s="586"/>
      <c r="W210" s="586"/>
      <c r="X210" s="586"/>
    </row>
    <row r="211" ht="15.75" customHeight="1">
      <c r="A211" s="586"/>
      <c r="B211" s="586"/>
      <c r="C211" s="586"/>
      <c r="D211" s="586"/>
      <c r="E211" s="586"/>
      <c r="F211" s="586"/>
      <c r="G211" s="586"/>
      <c r="H211" s="586"/>
      <c r="I211" s="586"/>
      <c r="J211" s="586"/>
      <c r="K211" s="586"/>
      <c r="L211" s="586"/>
      <c r="M211" s="586"/>
      <c r="N211" s="586"/>
      <c r="O211" s="586"/>
      <c r="P211" s="586"/>
      <c r="Q211" s="586"/>
      <c r="R211" s="586"/>
      <c r="S211" s="586"/>
      <c r="T211" s="586"/>
      <c r="U211" s="586"/>
      <c r="V211" s="586"/>
      <c r="W211" s="586"/>
      <c r="X211" s="586"/>
    </row>
    <row r="212" ht="15.75" customHeight="1">
      <c r="A212" s="586"/>
      <c r="B212" s="586"/>
      <c r="C212" s="586"/>
      <c r="D212" s="586"/>
      <c r="E212" s="586"/>
      <c r="F212" s="586"/>
      <c r="G212" s="586"/>
      <c r="H212" s="586"/>
      <c r="I212" s="586"/>
      <c r="J212" s="586"/>
      <c r="K212" s="586"/>
      <c r="L212" s="586"/>
      <c r="M212" s="586"/>
      <c r="N212" s="586"/>
      <c r="O212" s="586"/>
      <c r="P212" s="586"/>
      <c r="Q212" s="586"/>
      <c r="R212" s="586"/>
      <c r="S212" s="586"/>
      <c r="T212" s="586"/>
      <c r="U212" s="586"/>
      <c r="V212" s="586"/>
      <c r="W212" s="586"/>
      <c r="X212" s="586"/>
    </row>
    <row r="213" ht="15.75" customHeight="1">
      <c r="A213" s="586"/>
      <c r="B213" s="586"/>
      <c r="C213" s="586"/>
      <c r="D213" s="586"/>
      <c r="E213" s="586"/>
      <c r="F213" s="586"/>
      <c r="G213" s="586"/>
      <c r="H213" s="586"/>
      <c r="I213" s="586"/>
      <c r="J213" s="586"/>
      <c r="K213" s="586"/>
      <c r="L213" s="586"/>
      <c r="M213" s="586"/>
      <c r="N213" s="586"/>
      <c r="O213" s="586"/>
      <c r="P213" s="586"/>
      <c r="Q213" s="586"/>
      <c r="R213" s="586"/>
      <c r="S213" s="586"/>
      <c r="T213" s="586"/>
      <c r="U213" s="586"/>
      <c r="V213" s="586"/>
      <c r="W213" s="586"/>
      <c r="X213" s="586"/>
    </row>
    <row r="214" ht="15.75" customHeight="1">
      <c r="A214" s="586"/>
      <c r="B214" s="586"/>
      <c r="C214" s="586"/>
      <c r="D214" s="586"/>
      <c r="E214" s="586"/>
      <c r="F214" s="586"/>
      <c r="G214" s="586"/>
      <c r="H214" s="586"/>
      <c r="I214" s="586"/>
      <c r="J214" s="586"/>
      <c r="K214" s="586"/>
      <c r="L214" s="586"/>
      <c r="M214" s="586"/>
      <c r="N214" s="586"/>
      <c r="O214" s="586"/>
      <c r="P214" s="586"/>
      <c r="Q214" s="586"/>
      <c r="R214" s="586"/>
      <c r="S214" s="586"/>
      <c r="T214" s="586"/>
      <c r="U214" s="586"/>
      <c r="V214" s="586"/>
      <c r="W214" s="586"/>
      <c r="X214" s="586"/>
    </row>
    <row r="215" ht="15.75" customHeight="1">
      <c r="A215" s="586"/>
      <c r="B215" s="586"/>
      <c r="C215" s="586"/>
      <c r="D215" s="586"/>
      <c r="E215" s="586"/>
      <c r="F215" s="586"/>
      <c r="G215" s="586"/>
      <c r="H215" s="586"/>
      <c r="I215" s="586"/>
      <c r="J215" s="586"/>
      <c r="K215" s="586"/>
      <c r="L215" s="586"/>
      <c r="M215" s="586"/>
      <c r="N215" s="586"/>
      <c r="O215" s="586"/>
      <c r="P215" s="586"/>
      <c r="Q215" s="586"/>
      <c r="R215" s="586"/>
      <c r="S215" s="586"/>
      <c r="T215" s="586"/>
      <c r="U215" s="586"/>
      <c r="V215" s="586"/>
      <c r="W215" s="586"/>
      <c r="X215" s="586"/>
    </row>
    <row r="216" ht="15.75" customHeight="1">
      <c r="A216" s="586"/>
      <c r="B216" s="586"/>
      <c r="C216" s="586"/>
      <c r="D216" s="586"/>
      <c r="E216" s="586"/>
      <c r="F216" s="586"/>
      <c r="G216" s="586"/>
      <c r="H216" s="586"/>
      <c r="I216" s="586"/>
      <c r="J216" s="586"/>
      <c r="K216" s="586"/>
      <c r="L216" s="586"/>
      <c r="M216" s="586"/>
      <c r="N216" s="586"/>
      <c r="O216" s="586"/>
      <c r="P216" s="586"/>
      <c r="Q216" s="586"/>
      <c r="R216" s="586"/>
      <c r="S216" s="586"/>
      <c r="T216" s="586"/>
      <c r="U216" s="586"/>
      <c r="V216" s="586"/>
      <c r="W216" s="586"/>
      <c r="X216" s="586"/>
    </row>
    <row r="217" ht="15.75" customHeight="1">
      <c r="A217" s="586"/>
      <c r="B217" s="586"/>
      <c r="C217" s="586"/>
      <c r="D217" s="586"/>
      <c r="E217" s="586"/>
      <c r="F217" s="586"/>
      <c r="G217" s="586"/>
      <c r="H217" s="586"/>
      <c r="I217" s="586"/>
      <c r="J217" s="586"/>
      <c r="K217" s="586"/>
      <c r="L217" s="586"/>
      <c r="M217" s="586"/>
      <c r="N217" s="586"/>
      <c r="O217" s="586"/>
      <c r="P217" s="586"/>
      <c r="Q217" s="586"/>
      <c r="R217" s="586"/>
      <c r="S217" s="586"/>
      <c r="T217" s="586"/>
      <c r="U217" s="586"/>
      <c r="V217" s="586"/>
      <c r="W217" s="586"/>
      <c r="X217" s="586"/>
    </row>
    <row r="218" ht="15.75" customHeight="1">
      <c r="A218" s="586"/>
      <c r="B218" s="586"/>
      <c r="C218" s="586"/>
      <c r="D218" s="586"/>
      <c r="E218" s="586"/>
      <c r="F218" s="586"/>
      <c r="G218" s="586"/>
      <c r="H218" s="586"/>
      <c r="I218" s="586"/>
      <c r="J218" s="586"/>
      <c r="K218" s="586"/>
      <c r="L218" s="586"/>
      <c r="M218" s="586"/>
      <c r="N218" s="586"/>
      <c r="O218" s="586"/>
      <c r="P218" s="586"/>
      <c r="Q218" s="586"/>
      <c r="R218" s="586"/>
      <c r="S218" s="586"/>
      <c r="T218" s="586"/>
      <c r="U218" s="586"/>
      <c r="V218" s="586"/>
      <c r="W218" s="586"/>
      <c r="X218" s="586"/>
    </row>
    <row r="219" ht="15.75" customHeight="1">
      <c r="A219" s="586"/>
      <c r="B219" s="586"/>
      <c r="C219" s="586"/>
      <c r="D219" s="586"/>
      <c r="E219" s="586"/>
      <c r="F219" s="586"/>
      <c r="G219" s="586"/>
      <c r="H219" s="586"/>
      <c r="I219" s="586"/>
      <c r="J219" s="586"/>
      <c r="K219" s="586"/>
      <c r="L219" s="586"/>
      <c r="M219" s="586"/>
      <c r="N219" s="586"/>
      <c r="O219" s="586"/>
      <c r="P219" s="586"/>
      <c r="Q219" s="586"/>
      <c r="R219" s="586"/>
      <c r="S219" s="586"/>
      <c r="T219" s="586"/>
      <c r="U219" s="586"/>
      <c r="V219" s="586"/>
      <c r="W219" s="586"/>
      <c r="X219" s="586"/>
    </row>
    <row r="220" ht="15.75" customHeight="1">
      <c r="A220" s="586"/>
      <c r="B220" s="586"/>
      <c r="C220" s="586"/>
      <c r="D220" s="586"/>
      <c r="E220" s="586"/>
      <c r="F220" s="586"/>
      <c r="G220" s="586"/>
      <c r="H220" s="586"/>
      <c r="I220" s="586"/>
      <c r="J220" s="586"/>
      <c r="K220" s="586"/>
      <c r="L220" s="586"/>
      <c r="M220" s="586"/>
      <c r="N220" s="586"/>
      <c r="O220" s="586"/>
      <c r="P220" s="586"/>
      <c r="Q220" s="586"/>
      <c r="R220" s="586"/>
      <c r="S220" s="586"/>
      <c r="T220" s="586"/>
      <c r="U220" s="586"/>
      <c r="V220" s="586"/>
      <c r="W220" s="586"/>
      <c r="X220" s="586"/>
    </row>
    <row r="221" ht="15.75" customHeight="1">
      <c r="A221" s="586"/>
      <c r="B221" s="586"/>
      <c r="C221" s="586"/>
      <c r="D221" s="586"/>
      <c r="E221" s="586"/>
      <c r="F221" s="586"/>
      <c r="G221" s="586"/>
      <c r="H221" s="586"/>
      <c r="I221" s="586"/>
      <c r="J221" s="586"/>
      <c r="K221" s="586"/>
      <c r="L221" s="586"/>
      <c r="M221" s="586"/>
      <c r="N221" s="586"/>
      <c r="O221" s="586"/>
      <c r="P221" s="586"/>
      <c r="Q221" s="586"/>
      <c r="R221" s="586"/>
      <c r="S221" s="586"/>
      <c r="T221" s="586"/>
      <c r="U221" s="586"/>
      <c r="V221" s="586"/>
      <c r="W221" s="586"/>
      <c r="X221" s="586"/>
    </row>
    <row r="222" ht="15.75" customHeight="1">
      <c r="A222" s="586"/>
      <c r="B222" s="586"/>
      <c r="C222" s="586"/>
      <c r="D222" s="586"/>
      <c r="E222" s="586"/>
      <c r="F222" s="586"/>
      <c r="G222" s="586"/>
      <c r="H222" s="586"/>
      <c r="I222" s="586"/>
      <c r="J222" s="586"/>
      <c r="K222" s="586"/>
      <c r="L222" s="586"/>
      <c r="M222" s="586"/>
      <c r="N222" s="586"/>
      <c r="O222" s="586"/>
      <c r="P222" s="586"/>
      <c r="Q222" s="586"/>
      <c r="R222" s="586"/>
      <c r="S222" s="586"/>
      <c r="T222" s="586"/>
      <c r="U222" s="586"/>
      <c r="V222" s="586"/>
      <c r="W222" s="586"/>
      <c r="X222" s="586"/>
    </row>
    <row r="223" ht="15.75" customHeight="1">
      <c r="A223" s="586"/>
      <c r="B223" s="586"/>
      <c r="C223" s="586"/>
      <c r="D223" s="586"/>
      <c r="E223" s="586"/>
      <c r="F223" s="586"/>
      <c r="G223" s="586"/>
      <c r="H223" s="586"/>
      <c r="I223" s="586"/>
      <c r="J223" s="586"/>
      <c r="K223" s="586"/>
      <c r="L223" s="586"/>
      <c r="M223" s="586"/>
      <c r="N223" s="586"/>
      <c r="O223" s="586"/>
      <c r="P223" s="586"/>
      <c r="Q223" s="586"/>
      <c r="R223" s="586"/>
      <c r="S223" s="586"/>
      <c r="T223" s="586"/>
      <c r="U223" s="586"/>
      <c r="V223" s="586"/>
      <c r="W223" s="586"/>
      <c r="X223" s="586"/>
    </row>
    <row r="224" ht="15.75" customHeight="1">
      <c r="A224" s="586"/>
      <c r="B224" s="586"/>
      <c r="C224" s="586"/>
      <c r="D224" s="586"/>
      <c r="E224" s="586"/>
      <c r="F224" s="586"/>
      <c r="G224" s="586"/>
      <c r="H224" s="586"/>
      <c r="I224" s="586"/>
      <c r="J224" s="586"/>
      <c r="K224" s="586"/>
      <c r="L224" s="586"/>
      <c r="M224" s="586"/>
      <c r="N224" s="586"/>
      <c r="O224" s="586"/>
      <c r="P224" s="586"/>
      <c r="Q224" s="586"/>
      <c r="R224" s="586"/>
      <c r="S224" s="586"/>
      <c r="T224" s="586"/>
      <c r="U224" s="586"/>
      <c r="V224" s="586"/>
      <c r="W224" s="586"/>
      <c r="X224" s="586"/>
    </row>
    <row r="225" ht="15.75" customHeight="1">
      <c r="A225" s="586"/>
      <c r="B225" s="586"/>
      <c r="C225" s="586"/>
      <c r="D225" s="586"/>
      <c r="E225" s="586"/>
      <c r="F225" s="586"/>
      <c r="G225" s="586"/>
      <c r="H225" s="586"/>
      <c r="I225" s="586"/>
      <c r="J225" s="586"/>
      <c r="K225" s="586"/>
      <c r="L225" s="586"/>
      <c r="M225" s="586"/>
      <c r="N225" s="586"/>
      <c r="O225" s="586"/>
      <c r="P225" s="586"/>
      <c r="Q225" s="586"/>
      <c r="R225" s="586"/>
      <c r="S225" s="586"/>
      <c r="T225" s="586"/>
      <c r="U225" s="586"/>
      <c r="V225" s="586"/>
      <c r="W225" s="586"/>
      <c r="X225" s="586"/>
    </row>
    <row r="226" ht="15.75" customHeight="1">
      <c r="A226" s="586"/>
      <c r="B226" s="586"/>
      <c r="C226" s="586"/>
      <c r="D226" s="586"/>
      <c r="E226" s="586"/>
      <c r="F226" s="586"/>
      <c r="G226" s="586"/>
      <c r="H226" s="586"/>
      <c r="I226" s="586"/>
      <c r="J226" s="586"/>
      <c r="K226" s="586"/>
      <c r="L226" s="586"/>
      <c r="M226" s="586"/>
      <c r="N226" s="586"/>
      <c r="O226" s="586"/>
      <c r="P226" s="586"/>
      <c r="Q226" s="586"/>
      <c r="R226" s="586"/>
      <c r="S226" s="586"/>
      <c r="T226" s="586"/>
      <c r="U226" s="586"/>
      <c r="V226" s="586"/>
      <c r="W226" s="586"/>
      <c r="X226" s="586"/>
    </row>
    <row r="227" ht="15.75" customHeight="1">
      <c r="A227" s="586"/>
      <c r="B227" s="586"/>
      <c r="C227" s="586"/>
      <c r="D227" s="586"/>
      <c r="E227" s="586"/>
      <c r="F227" s="586"/>
      <c r="G227" s="586"/>
      <c r="H227" s="586"/>
      <c r="I227" s="586"/>
      <c r="J227" s="586"/>
      <c r="K227" s="586"/>
      <c r="L227" s="586"/>
      <c r="M227" s="586"/>
      <c r="N227" s="586"/>
      <c r="O227" s="586"/>
      <c r="P227" s="586"/>
      <c r="Q227" s="586"/>
      <c r="R227" s="586"/>
      <c r="S227" s="586"/>
      <c r="T227" s="586"/>
      <c r="U227" s="586"/>
      <c r="V227" s="586"/>
      <c r="W227" s="586"/>
      <c r="X227" s="586"/>
    </row>
    <row r="228" ht="15.75" customHeight="1">
      <c r="A228" s="586"/>
      <c r="B228" s="586"/>
      <c r="C228" s="586"/>
      <c r="D228" s="586"/>
      <c r="E228" s="586"/>
      <c r="F228" s="586"/>
      <c r="G228" s="586"/>
      <c r="H228" s="586"/>
      <c r="I228" s="586"/>
      <c r="J228" s="586"/>
      <c r="K228" s="586"/>
      <c r="L228" s="586"/>
      <c r="M228" s="586"/>
      <c r="N228" s="586"/>
      <c r="O228" s="586"/>
      <c r="P228" s="586"/>
      <c r="Q228" s="586"/>
      <c r="R228" s="586"/>
      <c r="S228" s="586"/>
      <c r="T228" s="586"/>
      <c r="U228" s="586"/>
      <c r="V228" s="586"/>
      <c r="W228" s="586"/>
      <c r="X228" s="586"/>
    </row>
    <row r="229" ht="15.75" customHeight="1">
      <c r="A229" s="586"/>
      <c r="B229" s="586"/>
      <c r="C229" s="586"/>
      <c r="D229" s="586"/>
      <c r="E229" s="586"/>
      <c r="F229" s="586"/>
      <c r="G229" s="586"/>
      <c r="H229" s="586"/>
      <c r="I229" s="586"/>
      <c r="J229" s="586"/>
      <c r="K229" s="586"/>
      <c r="L229" s="586"/>
      <c r="M229" s="586"/>
      <c r="N229" s="586"/>
      <c r="O229" s="586"/>
      <c r="P229" s="586"/>
      <c r="Q229" s="586"/>
      <c r="R229" s="586"/>
      <c r="S229" s="586"/>
      <c r="T229" s="586"/>
      <c r="U229" s="586"/>
      <c r="V229" s="586"/>
      <c r="W229" s="586"/>
      <c r="X229" s="586"/>
    </row>
    <row r="230" ht="15.75" customHeight="1">
      <c r="A230" s="586"/>
      <c r="B230" s="586"/>
      <c r="C230" s="586"/>
      <c r="D230" s="586"/>
      <c r="E230" s="586"/>
      <c r="F230" s="586"/>
      <c r="G230" s="586"/>
      <c r="H230" s="586"/>
      <c r="I230" s="586"/>
      <c r="J230" s="586"/>
      <c r="K230" s="586"/>
      <c r="L230" s="586"/>
      <c r="M230" s="586"/>
      <c r="N230" s="586"/>
      <c r="O230" s="586"/>
      <c r="P230" s="586"/>
      <c r="Q230" s="586"/>
      <c r="R230" s="586"/>
      <c r="S230" s="586"/>
      <c r="T230" s="586"/>
      <c r="U230" s="586"/>
      <c r="V230" s="586"/>
      <c r="W230" s="586"/>
      <c r="X230" s="586"/>
    </row>
    <row r="231" ht="15.75" customHeight="1">
      <c r="A231" s="586"/>
      <c r="B231" s="586"/>
      <c r="C231" s="586"/>
      <c r="D231" s="586"/>
      <c r="E231" s="586"/>
      <c r="F231" s="586"/>
      <c r="G231" s="586"/>
      <c r="H231" s="586"/>
      <c r="I231" s="586"/>
      <c r="J231" s="586"/>
      <c r="K231" s="586"/>
      <c r="L231" s="586"/>
      <c r="M231" s="586"/>
      <c r="N231" s="586"/>
      <c r="O231" s="586"/>
      <c r="P231" s="586"/>
      <c r="Q231" s="586"/>
      <c r="R231" s="586"/>
      <c r="S231" s="586"/>
      <c r="T231" s="586"/>
      <c r="U231" s="586"/>
      <c r="V231" s="586"/>
      <c r="W231" s="586"/>
      <c r="X231" s="586"/>
    </row>
    <row r="232" ht="15.75" customHeight="1">
      <c r="A232" s="586"/>
      <c r="B232" s="586"/>
      <c r="C232" s="586"/>
      <c r="D232" s="586"/>
      <c r="E232" s="586"/>
      <c r="F232" s="586"/>
      <c r="G232" s="586"/>
      <c r="H232" s="586"/>
      <c r="I232" s="586"/>
      <c r="J232" s="586"/>
      <c r="K232" s="586"/>
      <c r="L232" s="586"/>
      <c r="M232" s="586"/>
      <c r="N232" s="586"/>
      <c r="O232" s="586"/>
      <c r="P232" s="586"/>
      <c r="Q232" s="586"/>
      <c r="R232" s="586"/>
      <c r="S232" s="586"/>
      <c r="T232" s="586"/>
      <c r="U232" s="586"/>
      <c r="V232" s="586"/>
      <c r="W232" s="586"/>
      <c r="X232" s="586"/>
    </row>
    <row r="233" ht="15.75" customHeight="1">
      <c r="A233" s="586"/>
      <c r="B233" s="586"/>
      <c r="C233" s="586"/>
      <c r="D233" s="586"/>
      <c r="E233" s="586"/>
      <c r="F233" s="586"/>
      <c r="G233" s="586"/>
      <c r="H233" s="586"/>
      <c r="I233" s="586"/>
      <c r="J233" s="586"/>
      <c r="K233" s="586"/>
      <c r="L233" s="586"/>
      <c r="M233" s="586"/>
      <c r="N233" s="586"/>
      <c r="O233" s="586"/>
      <c r="P233" s="586"/>
      <c r="Q233" s="586"/>
      <c r="R233" s="586"/>
      <c r="S233" s="586"/>
      <c r="T233" s="586"/>
      <c r="U233" s="586"/>
      <c r="V233" s="586"/>
      <c r="W233" s="586"/>
      <c r="X233" s="58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A10:B10"/>
    <mergeCell ref="A12:B12"/>
    <mergeCell ref="A30:D30"/>
  </mergeCells>
  <printOptions/>
  <pageMargins bottom="0.58" footer="0.0" header="0.0" left="1.09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2021-11-11T15:47:07Z</dcterms:created>
  <dc:creator>Olena Kotsurak</dc:creator>
</cp:coreProperties>
</file>