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bibli\Desktop\відправлено аудит\"/>
    </mc:Choice>
  </mc:AlternateContent>
  <xr:revisionPtr revIDLastSave="0" documentId="13_ncr:1_{0245BB15-A60B-4A5D-8F44-029704A58E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4" r:id="rId3"/>
  </sheets>
  <calcPr calcId="181029"/>
</workbook>
</file>

<file path=xl/calcChain.xml><?xml version="1.0" encoding="utf-8"?>
<calcChain xmlns="http://schemas.openxmlformats.org/spreadsheetml/2006/main">
  <c r="I70" i="4" l="1"/>
  <c r="F70" i="4"/>
  <c r="C70" i="4"/>
  <c r="E63" i="4"/>
  <c r="D63" i="4"/>
  <c r="C63" i="4"/>
  <c r="C71" i="4" s="1"/>
  <c r="F59" i="4"/>
  <c r="I59" i="4" s="1"/>
  <c r="F58" i="4"/>
  <c r="I58" i="4" s="1"/>
  <c r="I63" i="4" s="1"/>
  <c r="H56" i="4"/>
  <c r="G56" i="4"/>
  <c r="E56" i="4"/>
  <c r="C56" i="4"/>
  <c r="I53" i="4"/>
  <c r="F53" i="4"/>
  <c r="I51" i="4"/>
  <c r="F51" i="4"/>
  <c r="I50" i="4"/>
  <c r="F50" i="4"/>
  <c r="I49" i="4"/>
  <c r="F49" i="4"/>
  <c r="I47" i="4"/>
  <c r="F47" i="4"/>
  <c r="I46" i="4"/>
  <c r="F46" i="4"/>
  <c r="D46" i="4"/>
  <c r="I45" i="4"/>
  <c r="F45" i="4"/>
  <c r="D45" i="4"/>
  <c r="D56" i="4" s="1"/>
  <c r="I44" i="4"/>
  <c r="F44" i="4"/>
  <c r="I42" i="4"/>
  <c r="F42" i="4"/>
  <c r="I41" i="4"/>
  <c r="F41" i="4"/>
  <c r="I40" i="4"/>
  <c r="F40" i="4"/>
  <c r="I39" i="4"/>
  <c r="F39" i="4"/>
  <c r="I38" i="4"/>
  <c r="F38" i="4"/>
  <c r="I37" i="4"/>
  <c r="F37" i="4"/>
  <c r="I36" i="4"/>
  <c r="F36" i="4"/>
  <c r="I35" i="4"/>
  <c r="F35" i="4"/>
  <c r="I34" i="4"/>
  <c r="F34" i="4"/>
  <c r="I33" i="4"/>
  <c r="F33" i="4"/>
  <c r="F32" i="4"/>
  <c r="F31" i="4"/>
  <c r="F30" i="4"/>
  <c r="F29" i="4"/>
  <c r="F28" i="4"/>
  <c r="F27" i="4"/>
  <c r="F26" i="4"/>
  <c r="F25" i="4"/>
  <c r="I24" i="4"/>
  <c r="F24" i="4"/>
  <c r="I23" i="4"/>
  <c r="F23" i="4"/>
  <c r="I22" i="4"/>
  <c r="F22" i="4"/>
  <c r="I21" i="4"/>
  <c r="F21" i="4"/>
  <c r="I20" i="4"/>
  <c r="F20" i="4"/>
  <c r="I19" i="4"/>
  <c r="F19" i="4"/>
  <c r="I18" i="4"/>
  <c r="F18" i="4"/>
  <c r="I17" i="4"/>
  <c r="F17" i="4"/>
  <c r="I16" i="4"/>
  <c r="F16" i="4"/>
  <c r="I15" i="4"/>
  <c r="F15" i="4"/>
  <c r="I14" i="4"/>
  <c r="F14" i="4"/>
  <c r="I13" i="4"/>
  <c r="F13" i="4"/>
  <c r="I12" i="4"/>
  <c r="F12" i="4"/>
  <c r="F56" i="4" s="1"/>
  <c r="I11" i="4"/>
  <c r="I56" i="4" s="1"/>
  <c r="F11" i="4"/>
  <c r="I71" i="4" l="1"/>
  <c r="F63" i="4"/>
  <c r="F71" i="4" s="1"/>
  <c r="K13" i="2" l="1"/>
  <c r="N13" i="2"/>
  <c r="Q13" i="2"/>
  <c r="T13" i="2"/>
  <c r="AA13" i="2"/>
  <c r="H13" i="2"/>
  <c r="E13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P56" i="2"/>
  <c r="P57" i="2"/>
  <c r="P58" i="2"/>
  <c r="P59" i="2"/>
  <c r="P60" i="2"/>
  <c r="P61" i="2"/>
  <c r="P62" i="2"/>
  <c r="X62" i="2" s="1"/>
  <c r="P63" i="2"/>
  <c r="P64" i="2"/>
  <c r="P65" i="2"/>
  <c r="P66" i="2"/>
  <c r="P67" i="2"/>
  <c r="P68" i="2"/>
  <c r="P69" i="2"/>
  <c r="X69" i="2" s="1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J55" i="2"/>
  <c r="J56" i="2"/>
  <c r="J57" i="2"/>
  <c r="J58" i="2"/>
  <c r="X58" i="2" s="1"/>
  <c r="J59" i="2"/>
  <c r="J60" i="2"/>
  <c r="J61" i="2"/>
  <c r="J62" i="2"/>
  <c r="J63" i="2"/>
  <c r="J64" i="2"/>
  <c r="J65" i="2"/>
  <c r="J66" i="2"/>
  <c r="X66" i="2" s="1"/>
  <c r="J67" i="2"/>
  <c r="J68" i="2"/>
  <c r="J69" i="2"/>
  <c r="G55" i="2"/>
  <c r="G56" i="2"/>
  <c r="G57" i="2"/>
  <c r="G58" i="2"/>
  <c r="G59" i="2"/>
  <c r="G60" i="2"/>
  <c r="W60" i="2" s="1"/>
  <c r="G61" i="2"/>
  <c r="G62" i="2"/>
  <c r="G63" i="2"/>
  <c r="G64" i="2"/>
  <c r="G65" i="2"/>
  <c r="G66" i="2"/>
  <c r="G67" i="2"/>
  <c r="G68" i="2"/>
  <c r="W68" i="2" s="1"/>
  <c r="G69" i="2"/>
  <c r="G54" i="2"/>
  <c r="V16" i="2"/>
  <c r="V17" i="2"/>
  <c r="V18" i="2"/>
  <c r="V19" i="2"/>
  <c r="V20" i="2"/>
  <c r="S16" i="2"/>
  <c r="S17" i="2"/>
  <c r="S18" i="2"/>
  <c r="S19" i="2"/>
  <c r="S20" i="2"/>
  <c r="P16" i="2"/>
  <c r="P17" i="2"/>
  <c r="P18" i="2"/>
  <c r="P19" i="2"/>
  <c r="P20" i="2"/>
  <c r="M19" i="2"/>
  <c r="M20" i="2"/>
  <c r="M16" i="2"/>
  <c r="M17" i="2"/>
  <c r="M18" i="2"/>
  <c r="J17" i="2"/>
  <c r="J18" i="2"/>
  <c r="G17" i="2"/>
  <c r="G18" i="2"/>
  <c r="G19" i="2"/>
  <c r="J16" i="2"/>
  <c r="J19" i="2"/>
  <c r="J20" i="2"/>
  <c r="G16" i="2"/>
  <c r="G20" i="2"/>
  <c r="V193" i="2"/>
  <c r="S193" i="2"/>
  <c r="P193" i="2"/>
  <c r="M193" i="2"/>
  <c r="J193" i="2"/>
  <c r="G193" i="2"/>
  <c r="V192" i="2"/>
  <c r="S192" i="2"/>
  <c r="P192" i="2"/>
  <c r="M192" i="2"/>
  <c r="J192" i="2"/>
  <c r="G192" i="2"/>
  <c r="V191" i="2"/>
  <c r="S191" i="2"/>
  <c r="P191" i="2"/>
  <c r="M191" i="2"/>
  <c r="J191" i="2"/>
  <c r="G191" i="2"/>
  <c r="V190" i="2"/>
  <c r="S190" i="2"/>
  <c r="P190" i="2"/>
  <c r="M190" i="2"/>
  <c r="J190" i="2"/>
  <c r="G190" i="2"/>
  <c r="V189" i="2"/>
  <c r="S189" i="2"/>
  <c r="P189" i="2"/>
  <c r="M189" i="2"/>
  <c r="J189" i="2"/>
  <c r="G189" i="2"/>
  <c r="V188" i="2"/>
  <c r="S188" i="2"/>
  <c r="P188" i="2"/>
  <c r="M188" i="2"/>
  <c r="J188" i="2"/>
  <c r="G188" i="2"/>
  <c r="V187" i="2"/>
  <c r="S187" i="2"/>
  <c r="P187" i="2"/>
  <c r="M187" i="2"/>
  <c r="J187" i="2"/>
  <c r="G187" i="2"/>
  <c r="V186" i="2"/>
  <c r="S186" i="2"/>
  <c r="P186" i="2"/>
  <c r="M186" i="2"/>
  <c r="J186" i="2"/>
  <c r="G186" i="2"/>
  <c r="T185" i="2"/>
  <c r="Q185" i="2"/>
  <c r="N185" i="2"/>
  <c r="K185" i="2"/>
  <c r="H185" i="2"/>
  <c r="E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T181" i="2"/>
  <c r="Q181" i="2"/>
  <c r="N181" i="2"/>
  <c r="K181" i="2"/>
  <c r="H181" i="2"/>
  <c r="E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T176" i="2"/>
  <c r="Q176" i="2"/>
  <c r="N176" i="2"/>
  <c r="K176" i="2"/>
  <c r="H176" i="2"/>
  <c r="E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T171" i="2"/>
  <c r="Q171" i="2"/>
  <c r="N171" i="2"/>
  <c r="K171" i="2"/>
  <c r="H171" i="2"/>
  <c r="E171" i="2"/>
  <c r="T169" i="2"/>
  <c r="Q169" i="2"/>
  <c r="N169" i="2"/>
  <c r="K169" i="2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T163" i="2"/>
  <c r="Q163" i="2"/>
  <c r="N163" i="2"/>
  <c r="K163" i="2"/>
  <c r="H163" i="2"/>
  <c r="E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T159" i="2"/>
  <c r="Q159" i="2"/>
  <c r="N159" i="2"/>
  <c r="K159" i="2"/>
  <c r="H159" i="2"/>
  <c r="E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T144" i="2"/>
  <c r="Q144" i="2"/>
  <c r="N144" i="2"/>
  <c r="K144" i="2"/>
  <c r="H144" i="2"/>
  <c r="E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T136" i="2"/>
  <c r="Q136" i="2"/>
  <c r="N136" i="2"/>
  <c r="K136" i="2"/>
  <c r="H136" i="2"/>
  <c r="E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T119" i="2"/>
  <c r="Q119" i="2"/>
  <c r="N119" i="2"/>
  <c r="K119" i="2"/>
  <c r="H119" i="2"/>
  <c r="E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T115" i="2"/>
  <c r="Q115" i="2"/>
  <c r="N115" i="2"/>
  <c r="K115" i="2"/>
  <c r="H115" i="2"/>
  <c r="E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T111" i="2"/>
  <c r="Q111" i="2"/>
  <c r="N111" i="2"/>
  <c r="K111" i="2"/>
  <c r="H111" i="2"/>
  <c r="E111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T105" i="2"/>
  <c r="Q105" i="2"/>
  <c r="N105" i="2"/>
  <c r="K105" i="2"/>
  <c r="H105" i="2"/>
  <c r="E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V102" i="2"/>
  <c r="S102" i="2"/>
  <c r="P102" i="2"/>
  <c r="M102" i="2"/>
  <c r="J102" i="2"/>
  <c r="G102" i="2"/>
  <c r="T101" i="2"/>
  <c r="Q101" i="2"/>
  <c r="N101" i="2"/>
  <c r="K101" i="2"/>
  <c r="H101" i="2"/>
  <c r="E101" i="2"/>
  <c r="V100" i="2"/>
  <c r="S100" i="2"/>
  <c r="P100" i="2"/>
  <c r="M100" i="2"/>
  <c r="J100" i="2"/>
  <c r="G100" i="2"/>
  <c r="V99" i="2"/>
  <c r="S99" i="2"/>
  <c r="P99" i="2"/>
  <c r="M99" i="2"/>
  <c r="J99" i="2"/>
  <c r="G99" i="2"/>
  <c r="V98" i="2"/>
  <c r="S98" i="2"/>
  <c r="P98" i="2"/>
  <c r="M98" i="2"/>
  <c r="J98" i="2"/>
  <c r="G98" i="2"/>
  <c r="T97" i="2"/>
  <c r="Q97" i="2"/>
  <c r="N97" i="2"/>
  <c r="K97" i="2"/>
  <c r="H97" i="2"/>
  <c r="E97" i="2"/>
  <c r="V94" i="2"/>
  <c r="S94" i="2"/>
  <c r="P94" i="2"/>
  <c r="M94" i="2"/>
  <c r="J94" i="2"/>
  <c r="G94" i="2"/>
  <c r="V93" i="2"/>
  <c r="S93" i="2"/>
  <c r="P93" i="2"/>
  <c r="M93" i="2"/>
  <c r="J93" i="2"/>
  <c r="G93" i="2"/>
  <c r="V92" i="2"/>
  <c r="S92" i="2"/>
  <c r="P92" i="2"/>
  <c r="M92" i="2"/>
  <c r="J92" i="2"/>
  <c r="G92" i="2"/>
  <c r="T91" i="2"/>
  <c r="Q91" i="2"/>
  <c r="N91" i="2"/>
  <c r="K91" i="2"/>
  <c r="H91" i="2"/>
  <c r="E91" i="2"/>
  <c r="V90" i="2"/>
  <c r="S90" i="2"/>
  <c r="P90" i="2"/>
  <c r="M90" i="2"/>
  <c r="J90" i="2"/>
  <c r="G90" i="2"/>
  <c r="V89" i="2"/>
  <c r="S89" i="2"/>
  <c r="P89" i="2"/>
  <c r="M89" i="2"/>
  <c r="J89" i="2"/>
  <c r="G89" i="2"/>
  <c r="V88" i="2"/>
  <c r="S88" i="2"/>
  <c r="P88" i="2"/>
  <c r="M88" i="2"/>
  <c r="J88" i="2"/>
  <c r="G88" i="2"/>
  <c r="T87" i="2"/>
  <c r="Q87" i="2"/>
  <c r="N87" i="2"/>
  <c r="K87" i="2"/>
  <c r="H87" i="2"/>
  <c r="E87" i="2"/>
  <c r="V86" i="2"/>
  <c r="S86" i="2"/>
  <c r="P86" i="2"/>
  <c r="M86" i="2"/>
  <c r="J86" i="2"/>
  <c r="G86" i="2"/>
  <c r="V85" i="2"/>
  <c r="S85" i="2"/>
  <c r="P85" i="2"/>
  <c r="M85" i="2"/>
  <c r="J85" i="2"/>
  <c r="G85" i="2"/>
  <c r="V84" i="2"/>
  <c r="S84" i="2"/>
  <c r="P84" i="2"/>
  <c r="M84" i="2"/>
  <c r="J84" i="2"/>
  <c r="G84" i="2"/>
  <c r="T83" i="2"/>
  <c r="Q83" i="2"/>
  <c r="N83" i="2"/>
  <c r="K83" i="2"/>
  <c r="H83" i="2"/>
  <c r="E83" i="2"/>
  <c r="V82" i="2"/>
  <c r="S82" i="2"/>
  <c r="P82" i="2"/>
  <c r="M82" i="2"/>
  <c r="J82" i="2"/>
  <c r="G82" i="2"/>
  <c r="V81" i="2"/>
  <c r="S81" i="2"/>
  <c r="P81" i="2"/>
  <c r="M81" i="2"/>
  <c r="J81" i="2"/>
  <c r="G81" i="2"/>
  <c r="V80" i="2"/>
  <c r="S80" i="2"/>
  <c r="P80" i="2"/>
  <c r="M80" i="2"/>
  <c r="J80" i="2"/>
  <c r="G80" i="2"/>
  <c r="T79" i="2"/>
  <c r="Q79" i="2"/>
  <c r="N79" i="2"/>
  <c r="K79" i="2"/>
  <c r="H79" i="2"/>
  <c r="E79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J76" i="2"/>
  <c r="G76" i="2"/>
  <c r="T75" i="2"/>
  <c r="Q75" i="2"/>
  <c r="N75" i="2"/>
  <c r="K75" i="2"/>
  <c r="H75" i="2"/>
  <c r="E75" i="2"/>
  <c r="V72" i="2"/>
  <c r="S72" i="2"/>
  <c r="P72" i="2"/>
  <c r="M72" i="2"/>
  <c r="V71" i="2"/>
  <c r="S71" i="2"/>
  <c r="P71" i="2"/>
  <c r="M71" i="2"/>
  <c r="T70" i="2"/>
  <c r="Q70" i="2"/>
  <c r="N70" i="2"/>
  <c r="K70" i="2"/>
  <c r="V55" i="2"/>
  <c r="S55" i="2"/>
  <c r="P55" i="2"/>
  <c r="M55" i="2"/>
  <c r="V54" i="2"/>
  <c r="S54" i="2"/>
  <c r="P54" i="2"/>
  <c r="M54" i="2"/>
  <c r="J54" i="2"/>
  <c r="T53" i="2"/>
  <c r="Q53" i="2"/>
  <c r="N53" i="2"/>
  <c r="K53" i="2"/>
  <c r="H53" i="2"/>
  <c r="H73" i="2" s="1"/>
  <c r="E53" i="2"/>
  <c r="E73" i="2" s="1"/>
  <c r="V50" i="2"/>
  <c r="S50" i="2"/>
  <c r="P50" i="2"/>
  <c r="M50" i="2"/>
  <c r="J50" i="2"/>
  <c r="G50" i="2"/>
  <c r="V49" i="2"/>
  <c r="S49" i="2"/>
  <c r="P49" i="2"/>
  <c r="M49" i="2"/>
  <c r="J49" i="2"/>
  <c r="G49" i="2"/>
  <c r="V48" i="2"/>
  <c r="S48" i="2"/>
  <c r="P48" i="2"/>
  <c r="M48" i="2"/>
  <c r="J48" i="2"/>
  <c r="G48" i="2"/>
  <c r="T47" i="2"/>
  <c r="Q47" i="2"/>
  <c r="N47" i="2"/>
  <c r="K47" i="2"/>
  <c r="H47" i="2"/>
  <c r="E47" i="2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6" i="2"/>
  <c r="S36" i="2"/>
  <c r="P36" i="2"/>
  <c r="M36" i="2"/>
  <c r="J36" i="2"/>
  <c r="G36" i="2"/>
  <c r="V35" i="2"/>
  <c r="S35" i="2"/>
  <c r="P35" i="2"/>
  <c r="M35" i="2"/>
  <c r="J35" i="2"/>
  <c r="G35" i="2"/>
  <c r="V34" i="2"/>
  <c r="S34" i="2"/>
  <c r="P34" i="2"/>
  <c r="M34" i="2"/>
  <c r="J34" i="2"/>
  <c r="G34" i="2"/>
  <c r="T33" i="2"/>
  <c r="Q33" i="2"/>
  <c r="N33" i="2"/>
  <c r="K33" i="2"/>
  <c r="H33" i="2"/>
  <c r="E33" i="2"/>
  <c r="V28" i="2"/>
  <c r="S28" i="2"/>
  <c r="P28" i="2"/>
  <c r="M28" i="2"/>
  <c r="J28" i="2"/>
  <c r="G28" i="2"/>
  <c r="V27" i="2"/>
  <c r="S27" i="2"/>
  <c r="P27" i="2"/>
  <c r="M27" i="2"/>
  <c r="J27" i="2"/>
  <c r="G27" i="2"/>
  <c r="V26" i="2"/>
  <c r="S26" i="2"/>
  <c r="P26" i="2"/>
  <c r="M26" i="2"/>
  <c r="J26" i="2"/>
  <c r="G26" i="2"/>
  <c r="T25" i="2"/>
  <c r="Q25" i="2"/>
  <c r="N25" i="2"/>
  <c r="K25" i="2"/>
  <c r="H25" i="2"/>
  <c r="E25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15" i="2"/>
  <c r="S15" i="2"/>
  <c r="P15" i="2"/>
  <c r="M15" i="2"/>
  <c r="J15" i="2"/>
  <c r="G15" i="2"/>
  <c r="V14" i="2"/>
  <c r="S14" i="2"/>
  <c r="S13" i="2" s="1"/>
  <c r="P14" i="2"/>
  <c r="M14" i="2"/>
  <c r="M13" i="2" s="1"/>
  <c r="J14" i="2"/>
  <c r="G14" i="2"/>
  <c r="A5" i="2"/>
  <c r="A4" i="2"/>
  <c r="A3" i="2"/>
  <c r="A2" i="2"/>
  <c r="H30" i="1"/>
  <c r="G30" i="1"/>
  <c r="F30" i="1"/>
  <c r="E30" i="1"/>
  <c r="D30" i="1"/>
  <c r="J29" i="1"/>
  <c r="J28" i="1"/>
  <c r="J27" i="1"/>
  <c r="V13" i="2" l="1"/>
  <c r="W67" i="2"/>
  <c r="W59" i="2"/>
  <c r="W65" i="2"/>
  <c r="W57" i="2"/>
  <c r="W66" i="2"/>
  <c r="W58" i="2"/>
  <c r="Y58" i="2" s="1"/>
  <c r="Z58" i="2" s="1"/>
  <c r="X65" i="2"/>
  <c r="Y65" i="2" s="1"/>
  <c r="Z65" i="2" s="1"/>
  <c r="X57" i="2"/>
  <c r="G13" i="2"/>
  <c r="X63" i="2"/>
  <c r="X60" i="2"/>
  <c r="Y60" i="2" s="1"/>
  <c r="Z60" i="2" s="1"/>
  <c r="W63" i="2"/>
  <c r="W69" i="2"/>
  <c r="Y69" i="2" s="1"/>
  <c r="Z69" i="2" s="1"/>
  <c r="P13" i="2"/>
  <c r="N30" i="2" s="1"/>
  <c r="X59" i="2"/>
  <c r="X64" i="2"/>
  <c r="Y64" i="2" s="1"/>
  <c r="Z64" i="2" s="1"/>
  <c r="X68" i="2"/>
  <c r="Y68" i="2"/>
  <c r="Z68" i="2" s="1"/>
  <c r="X61" i="2"/>
  <c r="X56" i="2"/>
  <c r="Y57" i="2"/>
  <c r="Z57" i="2" s="1"/>
  <c r="X67" i="2"/>
  <c r="Y67" i="2" s="1"/>
  <c r="Z67" i="2" s="1"/>
  <c r="W64" i="2"/>
  <c r="W62" i="2"/>
  <c r="Y62" i="2" s="1"/>
  <c r="Z62" i="2" s="1"/>
  <c r="W61" i="2"/>
  <c r="W56" i="2"/>
  <c r="J13" i="2"/>
  <c r="Y59" i="2"/>
  <c r="Z59" i="2" s="1"/>
  <c r="Y66" i="2"/>
  <c r="Z66" i="2" s="1"/>
  <c r="Y63" i="2"/>
  <c r="Z63" i="2" s="1"/>
  <c r="W18" i="2"/>
  <c r="W20" i="2"/>
  <c r="X19" i="2"/>
  <c r="X16" i="2"/>
  <c r="W17" i="2"/>
  <c r="W103" i="2"/>
  <c r="X17" i="2"/>
  <c r="W16" i="2"/>
  <c r="X175" i="2"/>
  <c r="W19" i="2"/>
  <c r="X20" i="2"/>
  <c r="X18" i="2"/>
  <c r="S47" i="2"/>
  <c r="G33" i="2"/>
  <c r="W120" i="2"/>
  <c r="W156" i="2"/>
  <c r="V70" i="2"/>
  <c r="X108" i="2"/>
  <c r="M47" i="2"/>
  <c r="M39" i="2"/>
  <c r="M33" i="2"/>
  <c r="G101" i="2"/>
  <c r="M144" i="2"/>
  <c r="W146" i="2"/>
  <c r="W150" i="2"/>
  <c r="W155" i="2"/>
  <c r="W183" i="2"/>
  <c r="S21" i="2"/>
  <c r="Q31" i="2" s="1"/>
  <c r="S31" i="2" s="1"/>
  <c r="J87" i="2"/>
  <c r="X90" i="2"/>
  <c r="W27" i="2"/>
  <c r="G75" i="2"/>
  <c r="G79" i="2"/>
  <c r="W84" i="2"/>
  <c r="X131" i="2"/>
  <c r="X120" i="2"/>
  <c r="W130" i="2"/>
  <c r="M176" i="2"/>
  <c r="X41" i="2"/>
  <c r="M70" i="2"/>
  <c r="X130" i="2"/>
  <c r="X71" i="2"/>
  <c r="S159" i="2"/>
  <c r="W188" i="2"/>
  <c r="W192" i="2"/>
  <c r="P101" i="2"/>
  <c r="W108" i="2"/>
  <c r="P181" i="2"/>
  <c r="J25" i="2"/>
  <c r="H32" i="2" s="1"/>
  <c r="J32" i="2" s="1"/>
  <c r="W140" i="2"/>
  <c r="M101" i="2"/>
  <c r="W173" i="2"/>
  <c r="M171" i="2"/>
  <c r="X186" i="2"/>
  <c r="P25" i="2"/>
  <c r="N32" i="2" s="1"/>
  <c r="P32" i="2" s="1"/>
  <c r="X168" i="2"/>
  <c r="X190" i="2"/>
  <c r="S91" i="2"/>
  <c r="M115" i="2"/>
  <c r="E51" i="2"/>
  <c r="M53" i="2"/>
  <c r="S101" i="2"/>
  <c r="W94" i="2"/>
  <c r="X162" i="2"/>
  <c r="P171" i="2"/>
  <c r="X34" i="2"/>
  <c r="V21" i="2"/>
  <c r="T31" i="2" s="1"/>
  <c r="V31" i="2" s="1"/>
  <c r="T30" i="2"/>
  <c r="V30" i="2" s="1"/>
  <c r="W166" i="2"/>
  <c r="J79" i="2"/>
  <c r="X81" i="2"/>
  <c r="J152" i="2"/>
  <c r="M163" i="2"/>
  <c r="W15" i="2"/>
  <c r="M21" i="2"/>
  <c r="K31" i="2" s="1"/>
  <c r="M31" i="2" s="1"/>
  <c r="X54" i="2"/>
  <c r="S70" i="2"/>
  <c r="W80" i="2"/>
  <c r="W90" i="2"/>
  <c r="G97" i="2"/>
  <c r="W104" i="2"/>
  <c r="X126" i="2"/>
  <c r="W134" i="2"/>
  <c r="X140" i="2"/>
  <c r="X150" i="2"/>
  <c r="X180" i="2"/>
  <c r="V181" i="2"/>
  <c r="W193" i="2"/>
  <c r="W36" i="2"/>
  <c r="W42" i="2"/>
  <c r="S43" i="2"/>
  <c r="W46" i="2"/>
  <c r="V75" i="2"/>
  <c r="X98" i="2"/>
  <c r="X104" i="2"/>
  <c r="V105" i="2"/>
  <c r="S111" i="2"/>
  <c r="W114" i="2"/>
  <c r="J119" i="2"/>
  <c r="W129" i="2"/>
  <c r="X134" i="2"/>
  <c r="G159" i="2"/>
  <c r="W158" i="2"/>
  <c r="P163" i="2"/>
  <c r="G169" i="2"/>
  <c r="W179" i="2"/>
  <c r="E123" i="2"/>
  <c r="V43" i="2"/>
  <c r="X46" i="2"/>
  <c r="V47" i="2"/>
  <c r="X50" i="2"/>
  <c r="P70" i="2"/>
  <c r="W76" i="2"/>
  <c r="X78" i="2"/>
  <c r="S79" i="2"/>
  <c r="S83" i="2"/>
  <c r="S87" i="2"/>
  <c r="X103" i="2"/>
  <c r="X114" i="2"/>
  <c r="V115" i="2"/>
  <c r="X118" i="2"/>
  <c r="X125" i="2"/>
  <c r="W133" i="2"/>
  <c r="X139" i="2"/>
  <c r="S152" i="2"/>
  <c r="X149" i="2"/>
  <c r="S163" i="2"/>
  <c r="W184" i="2"/>
  <c r="Q194" i="2"/>
  <c r="X14" i="2"/>
  <c r="X23" i="2"/>
  <c r="X28" i="2"/>
  <c r="W35" i="2"/>
  <c r="Q51" i="2"/>
  <c r="W50" i="2"/>
  <c r="W55" i="2"/>
  <c r="X72" i="2"/>
  <c r="V83" i="2"/>
  <c r="X88" i="2"/>
  <c r="V87" i="2"/>
  <c r="M136" i="2"/>
  <c r="W126" i="2"/>
  <c r="X143" i="2"/>
  <c r="W157" i="2"/>
  <c r="M169" i="2"/>
  <c r="V171" i="2"/>
  <c r="W178" i="2"/>
  <c r="W40" i="2"/>
  <c r="S39" i="2"/>
  <c r="P87" i="2"/>
  <c r="W116" i="2"/>
  <c r="W117" i="2"/>
  <c r="W121" i="2"/>
  <c r="W151" i="2"/>
  <c r="G176" i="2"/>
  <c r="S33" i="2"/>
  <c r="Q30" i="2"/>
  <c r="X35" i="2"/>
  <c r="J43" i="2"/>
  <c r="J47" i="2"/>
  <c r="X49" i="2"/>
  <c r="M75" i="2"/>
  <c r="W82" i="2"/>
  <c r="W85" i="2"/>
  <c r="G91" i="2"/>
  <c r="M91" i="2"/>
  <c r="S105" i="2"/>
  <c r="V111" i="2"/>
  <c r="G119" i="2"/>
  <c r="V136" i="2"/>
  <c r="X128" i="2"/>
  <c r="W135" i="2"/>
  <c r="J136" i="2"/>
  <c r="X156" i="2"/>
  <c r="S171" i="2"/>
  <c r="G21" i="2"/>
  <c r="E31" i="2" s="1"/>
  <c r="G31" i="2" s="1"/>
  <c r="X26" i="2"/>
  <c r="X36" i="2"/>
  <c r="W41" i="2"/>
  <c r="G47" i="2"/>
  <c r="V53" i="2"/>
  <c r="K73" i="2"/>
  <c r="W71" i="2"/>
  <c r="V79" i="2"/>
  <c r="X86" i="2"/>
  <c r="X94" i="2"/>
  <c r="J97" i="2"/>
  <c r="G115" i="2"/>
  <c r="T123" i="2"/>
  <c r="P136" i="2"/>
  <c r="X129" i="2"/>
  <c r="X138" i="2"/>
  <c r="X146" i="2"/>
  <c r="X155" i="2"/>
  <c r="S176" i="2"/>
  <c r="G181" i="2"/>
  <c r="T194" i="2"/>
  <c r="G185" i="2"/>
  <c r="X193" i="2"/>
  <c r="P33" i="2"/>
  <c r="T51" i="2"/>
  <c r="X44" i="2"/>
  <c r="P53" i="2"/>
  <c r="P79" i="2"/>
  <c r="W88" i="2"/>
  <c r="S97" i="2"/>
  <c r="W106" i="2"/>
  <c r="G111" i="2"/>
  <c r="W122" i="2"/>
  <c r="S136" i="2"/>
  <c r="S144" i="2"/>
  <c r="W141" i="2"/>
  <c r="W142" i="2"/>
  <c r="G152" i="2"/>
  <c r="W147" i="2"/>
  <c r="W148" i="2"/>
  <c r="V152" i="2"/>
  <c r="W161" i="2"/>
  <c r="W162" i="2"/>
  <c r="S169" i="2"/>
  <c r="W168" i="2"/>
  <c r="X182" i="2"/>
  <c r="S181" i="2"/>
  <c r="W186" i="2"/>
  <c r="X188" i="2"/>
  <c r="S185" i="2"/>
  <c r="W26" i="2"/>
  <c r="N73" i="2"/>
  <c r="J75" i="2"/>
  <c r="V97" i="2"/>
  <c r="X113" i="2"/>
  <c r="X121" i="2"/>
  <c r="X122" i="2"/>
  <c r="X133" i="2"/>
  <c r="X142" i="2"/>
  <c r="X147" i="2"/>
  <c r="X148" i="2"/>
  <c r="J159" i="2"/>
  <c r="V169" i="2"/>
  <c r="W167" i="2"/>
  <c r="W180" i="2"/>
  <c r="W191" i="2"/>
  <c r="G39" i="2"/>
  <c r="X40" i="2"/>
  <c r="K51" i="2"/>
  <c r="X77" i="2"/>
  <c r="X80" i="2"/>
  <c r="P83" i="2"/>
  <c r="W92" i="2"/>
  <c r="W93" i="2"/>
  <c r="W98" i="2"/>
  <c r="W102" i="2"/>
  <c r="S115" i="2"/>
  <c r="W118" i="2"/>
  <c r="H123" i="2"/>
  <c r="M119" i="2"/>
  <c r="W127" i="2"/>
  <c r="W128" i="2"/>
  <c r="W139" i="2"/>
  <c r="M152" i="2"/>
  <c r="M159" i="2"/>
  <c r="X167" i="2"/>
  <c r="W174" i="2"/>
  <c r="W175" i="2"/>
  <c r="E194" i="2"/>
  <c r="M185" i="2"/>
  <c r="W190" i="2"/>
  <c r="X191" i="2"/>
  <c r="X192" i="2"/>
  <c r="M25" i="2"/>
  <c r="K32" i="2" s="1"/>
  <c r="M32" i="2" s="1"/>
  <c r="W28" i="2"/>
  <c r="H51" i="2"/>
  <c r="X42" i="2"/>
  <c r="W45" i="2"/>
  <c r="W54" i="2"/>
  <c r="Q73" i="2"/>
  <c r="S75" i="2"/>
  <c r="W81" i="2"/>
  <c r="H95" i="2"/>
  <c r="P91" i="2"/>
  <c r="P152" i="2"/>
  <c r="V176" i="2"/>
  <c r="M181" i="2"/>
  <c r="H194" i="2"/>
  <c r="X15" i="2"/>
  <c r="W24" i="2"/>
  <c r="P39" i="2"/>
  <c r="X45" i="2"/>
  <c r="N51" i="2"/>
  <c r="J53" i="2"/>
  <c r="J73" i="2" s="1"/>
  <c r="W72" i="2"/>
  <c r="M83" i="2"/>
  <c r="G87" i="2"/>
  <c r="K95" i="2"/>
  <c r="W99" i="2"/>
  <c r="M97" i="2"/>
  <c r="G105" i="2"/>
  <c r="W112" i="2"/>
  <c r="Q123" i="2"/>
  <c r="K123" i="2"/>
  <c r="S119" i="2"/>
  <c r="G136" i="2"/>
  <c r="W131" i="2"/>
  <c r="W132" i="2"/>
  <c r="G144" i="2"/>
  <c r="W143" i="2"/>
  <c r="W149" i="2"/>
  <c r="X158" i="2"/>
  <c r="X173" i="2"/>
  <c r="K194" i="2"/>
  <c r="V185" i="2"/>
  <c r="W189" i="2"/>
  <c r="K30" i="2"/>
  <c r="W22" i="2"/>
  <c r="X24" i="2"/>
  <c r="V25" i="2"/>
  <c r="T32" i="2" s="1"/>
  <c r="V32" i="2" s="1"/>
  <c r="W34" i="2"/>
  <c r="M43" i="2"/>
  <c r="W48" i="2"/>
  <c r="T73" i="2"/>
  <c r="W78" i="2"/>
  <c r="X89" i="2"/>
  <c r="X99" i="2"/>
  <c r="X100" i="2"/>
  <c r="X107" i="2"/>
  <c r="N123" i="2"/>
  <c r="V119" i="2"/>
  <c r="X132" i="2"/>
  <c r="V163" i="2"/>
  <c r="J169" i="2"/>
  <c r="G171" i="2"/>
  <c r="N194" i="2"/>
  <c r="X102" i="2"/>
  <c r="J101" i="2"/>
  <c r="X106" i="2"/>
  <c r="P105" i="2"/>
  <c r="X183" i="2"/>
  <c r="P21" i="2"/>
  <c r="N31" i="2" s="1"/>
  <c r="P31" i="2" s="1"/>
  <c r="X22" i="2"/>
  <c r="G25" i="2"/>
  <c r="E32" i="2" s="1"/>
  <c r="G32" i="2" s="1"/>
  <c r="S25" i="2"/>
  <c r="Q32" i="2" s="1"/>
  <c r="S32" i="2" s="1"/>
  <c r="X27" i="2"/>
  <c r="J33" i="2"/>
  <c r="V33" i="2"/>
  <c r="J39" i="2"/>
  <c r="V39" i="2"/>
  <c r="P47" i="2"/>
  <c r="X48" i="2"/>
  <c r="G53" i="2"/>
  <c r="G73" i="2" s="1"/>
  <c r="S53" i="2"/>
  <c r="X55" i="2"/>
  <c r="P75" i="2"/>
  <c r="X76" i="2"/>
  <c r="X82" i="2"/>
  <c r="N95" i="2"/>
  <c r="J91" i="2"/>
  <c r="X92" i="2"/>
  <c r="J144" i="2"/>
  <c r="X174" i="2"/>
  <c r="J171" i="2"/>
  <c r="P185" i="2"/>
  <c r="W14" i="2"/>
  <c r="W44" i="2"/>
  <c r="W49" i="2"/>
  <c r="W77" i="2"/>
  <c r="X189" i="2"/>
  <c r="J185" i="2"/>
  <c r="N29" i="1"/>
  <c r="W23" i="2"/>
  <c r="P43" i="2"/>
  <c r="J115" i="2"/>
  <c r="X117" i="2"/>
  <c r="P115" i="2"/>
  <c r="P119" i="2"/>
  <c r="X135" i="2"/>
  <c r="J163" i="2"/>
  <c r="X161" i="2"/>
  <c r="P169" i="2"/>
  <c r="X112" i="2"/>
  <c r="P111" i="2"/>
  <c r="G83" i="2"/>
  <c r="Q95" i="2"/>
  <c r="V101" i="2"/>
  <c r="P144" i="2"/>
  <c r="X151" i="2"/>
  <c r="P159" i="2"/>
  <c r="X154" i="2"/>
  <c r="X172" i="2"/>
  <c r="X179" i="2"/>
  <c r="J176" i="2"/>
  <c r="X84" i="2"/>
  <c r="J83" i="2"/>
  <c r="J30" i="1"/>
  <c r="J21" i="2"/>
  <c r="H31" i="2" s="1"/>
  <c r="J31" i="2" s="1"/>
  <c r="G43" i="2"/>
  <c r="M79" i="2"/>
  <c r="X85" i="2"/>
  <c r="V91" i="2"/>
  <c r="X93" i="2"/>
  <c r="P97" i="2"/>
  <c r="J111" i="2"/>
  <c r="X127" i="2"/>
  <c r="V144" i="2"/>
  <c r="X187" i="2"/>
  <c r="W86" i="2"/>
  <c r="E95" i="2"/>
  <c r="T95" i="2"/>
  <c r="J105" i="2"/>
  <c r="X141" i="2"/>
  <c r="V159" i="2"/>
  <c r="X157" i="2"/>
  <c r="Y157" i="2" s="1"/>
  <c r="Z157" i="2" s="1"/>
  <c r="X166" i="2"/>
  <c r="X177" i="2"/>
  <c r="X178" i="2"/>
  <c r="P176" i="2"/>
  <c r="X184" i="2"/>
  <c r="J181" i="2"/>
  <c r="W165" i="2"/>
  <c r="W172" i="2"/>
  <c r="W177" i="2"/>
  <c r="W182" i="2"/>
  <c r="W187" i="2"/>
  <c r="M87" i="2"/>
  <c r="M105" i="2"/>
  <c r="M111" i="2"/>
  <c r="X116" i="2"/>
  <c r="X165" i="2"/>
  <c r="W100" i="2"/>
  <c r="W138" i="2"/>
  <c r="W154" i="2"/>
  <c r="G163" i="2"/>
  <c r="W89" i="2"/>
  <c r="W107" i="2"/>
  <c r="W113" i="2"/>
  <c r="W125" i="2"/>
  <c r="Y18" i="2" l="1"/>
  <c r="Z18" i="2" s="1"/>
  <c r="W13" i="2"/>
  <c r="X13" i="2"/>
  <c r="Y61" i="2"/>
  <c r="Z61" i="2" s="1"/>
  <c r="Y56" i="2"/>
  <c r="Z56" i="2" s="1"/>
  <c r="Y156" i="2"/>
  <c r="Z156" i="2" s="1"/>
  <c r="Y20" i="2"/>
  <c r="Z20" i="2" s="1"/>
  <c r="Y103" i="2"/>
  <c r="Z103" i="2" s="1"/>
  <c r="Y162" i="2"/>
  <c r="Z162" i="2" s="1"/>
  <c r="S51" i="2"/>
  <c r="Y146" i="2"/>
  <c r="Z146" i="2" s="1"/>
  <c r="W33" i="2"/>
  <c r="Y81" i="2"/>
  <c r="Z81" i="2" s="1"/>
  <c r="Y118" i="2"/>
  <c r="Z118" i="2" s="1"/>
  <c r="Y17" i="2"/>
  <c r="Z17" i="2" s="1"/>
  <c r="Y41" i="2"/>
  <c r="Z41" i="2" s="1"/>
  <c r="Y120" i="2"/>
  <c r="Z120" i="2" s="1"/>
  <c r="Y175" i="2"/>
  <c r="Z175" i="2" s="1"/>
  <c r="Y19" i="2"/>
  <c r="Z19" i="2" s="1"/>
  <c r="Y131" i="2"/>
  <c r="Z131" i="2" s="1"/>
  <c r="Y16" i="2"/>
  <c r="Z16" i="2" s="1"/>
  <c r="Y35" i="2"/>
  <c r="Z35" i="2" s="1"/>
  <c r="Y186" i="2"/>
  <c r="Z186" i="2" s="1"/>
  <c r="Y108" i="2"/>
  <c r="Z108" i="2" s="1"/>
  <c r="W163" i="2"/>
  <c r="W115" i="2"/>
  <c r="M51" i="2"/>
  <c r="Y183" i="2"/>
  <c r="Z183" i="2" s="1"/>
  <c r="Y82" i="2"/>
  <c r="Z82" i="2" s="1"/>
  <c r="Y178" i="2"/>
  <c r="Z178" i="2" s="1"/>
  <c r="Y151" i="2"/>
  <c r="Z151" i="2" s="1"/>
  <c r="V51" i="2"/>
  <c r="Y117" i="2"/>
  <c r="Z117" i="2" s="1"/>
  <c r="Y77" i="2"/>
  <c r="Z77" i="2" s="1"/>
  <c r="Y155" i="2"/>
  <c r="Z155" i="2" s="1"/>
  <c r="X119" i="2"/>
  <c r="Y71" i="2"/>
  <c r="Z71" i="2" s="1"/>
  <c r="X70" i="2"/>
  <c r="X75" i="2"/>
  <c r="J51" i="2"/>
  <c r="Y72" i="2"/>
  <c r="Z72" i="2" s="1"/>
  <c r="Y168" i="2"/>
  <c r="Z168" i="2" s="1"/>
  <c r="V109" i="2"/>
  <c r="Y78" i="2"/>
  <c r="Z78" i="2" s="1"/>
  <c r="W101" i="2"/>
  <c r="V73" i="2"/>
  <c r="X33" i="2"/>
  <c r="Y33" i="2" s="1"/>
  <c r="Z33" i="2" s="1"/>
  <c r="Y104" i="2"/>
  <c r="Z104" i="2" s="1"/>
  <c r="Y179" i="2"/>
  <c r="Z179" i="2" s="1"/>
  <c r="Y106" i="2"/>
  <c r="Z106" i="2" s="1"/>
  <c r="Y190" i="2"/>
  <c r="Z190" i="2" s="1"/>
  <c r="Y100" i="2"/>
  <c r="Z100" i="2" s="1"/>
  <c r="Y15" i="2"/>
  <c r="Z15" i="2" s="1"/>
  <c r="V123" i="2"/>
  <c r="Y42" i="2"/>
  <c r="Z42" i="2" s="1"/>
  <c r="Y150" i="2"/>
  <c r="Z150" i="2" s="1"/>
  <c r="Y130" i="2"/>
  <c r="Z130" i="2" s="1"/>
  <c r="Y113" i="2"/>
  <c r="Z113" i="2" s="1"/>
  <c r="W75" i="2"/>
  <c r="Y188" i="2"/>
  <c r="Z188" i="2" s="1"/>
  <c r="Y94" i="2"/>
  <c r="Z94" i="2" s="1"/>
  <c r="S95" i="2"/>
  <c r="M73" i="2"/>
  <c r="Y80" i="2"/>
  <c r="Z80" i="2" s="1"/>
  <c r="X144" i="2"/>
  <c r="Y189" i="2"/>
  <c r="Z189" i="2" s="1"/>
  <c r="X32" i="2"/>
  <c r="Y135" i="2"/>
  <c r="Z135" i="2" s="1"/>
  <c r="Y184" i="2"/>
  <c r="Z184" i="2" s="1"/>
  <c r="Y55" i="2"/>
  <c r="Z55" i="2" s="1"/>
  <c r="Y88" i="2"/>
  <c r="Z88" i="2" s="1"/>
  <c r="Y98" i="2"/>
  <c r="Z98" i="2" s="1"/>
  <c r="Y107" i="2"/>
  <c r="Z107" i="2" s="1"/>
  <c r="P109" i="2"/>
  <c r="M109" i="2"/>
  <c r="S73" i="2"/>
  <c r="Y27" i="2"/>
  <c r="Z27" i="2" s="1"/>
  <c r="Y134" i="2"/>
  <c r="Z134" i="2" s="1"/>
  <c r="Y166" i="2"/>
  <c r="Z166" i="2" s="1"/>
  <c r="Y143" i="2"/>
  <c r="Z143" i="2" s="1"/>
  <c r="Y192" i="2"/>
  <c r="Z192" i="2" s="1"/>
  <c r="Y193" i="2"/>
  <c r="Z193" i="2" s="1"/>
  <c r="Y86" i="2"/>
  <c r="Z86" i="2" s="1"/>
  <c r="X163" i="2"/>
  <c r="G109" i="2"/>
  <c r="Y54" i="2"/>
  <c r="Z54" i="2" s="1"/>
  <c r="Y40" i="2"/>
  <c r="Z40" i="2" s="1"/>
  <c r="Y128" i="2"/>
  <c r="Z128" i="2" s="1"/>
  <c r="Y90" i="2"/>
  <c r="Z90" i="2" s="1"/>
  <c r="Y45" i="2"/>
  <c r="Z45" i="2" s="1"/>
  <c r="Y133" i="2"/>
  <c r="Z133" i="2" s="1"/>
  <c r="Y49" i="2"/>
  <c r="Z49" i="2" s="1"/>
  <c r="Y121" i="2"/>
  <c r="Z121" i="2" s="1"/>
  <c r="G123" i="2"/>
  <c r="Y126" i="2"/>
  <c r="Z126" i="2" s="1"/>
  <c r="Y23" i="2"/>
  <c r="Z23" i="2" s="1"/>
  <c r="X87" i="2"/>
  <c r="Y34" i="2"/>
  <c r="Z34" i="2" s="1"/>
  <c r="S109" i="2"/>
  <c r="W31" i="2"/>
  <c r="Y139" i="2"/>
  <c r="Z139" i="2" s="1"/>
  <c r="Y129" i="2"/>
  <c r="Z129" i="2" s="1"/>
  <c r="Y46" i="2"/>
  <c r="Z46" i="2" s="1"/>
  <c r="Y140" i="2"/>
  <c r="Z140" i="2" s="1"/>
  <c r="Y173" i="2"/>
  <c r="Z173" i="2" s="1"/>
  <c r="S123" i="2"/>
  <c r="X91" i="2"/>
  <c r="G194" i="2"/>
  <c r="X97" i="2"/>
  <c r="P95" i="2"/>
  <c r="M194" i="2"/>
  <c r="Y26" i="2"/>
  <c r="Z26" i="2" s="1"/>
  <c r="Y36" i="2"/>
  <c r="Z36" i="2" s="1"/>
  <c r="M123" i="2"/>
  <c r="X31" i="2"/>
  <c r="Y149" i="2"/>
  <c r="Z149" i="2" s="1"/>
  <c r="Y92" i="2"/>
  <c r="Z92" i="2" s="1"/>
  <c r="Y180" i="2"/>
  <c r="Z180" i="2" s="1"/>
  <c r="Y22" i="2"/>
  <c r="Z22" i="2" s="1"/>
  <c r="Y28" i="2"/>
  <c r="Z28" i="2" s="1"/>
  <c r="V194" i="2"/>
  <c r="M95" i="2"/>
  <c r="X79" i="2"/>
  <c r="V95" i="2"/>
  <c r="Y174" i="2"/>
  <c r="Z174" i="2" s="1"/>
  <c r="W53" i="2"/>
  <c r="Y24" i="2"/>
  <c r="Z24" i="2" s="1"/>
  <c r="Y158" i="2"/>
  <c r="Z158" i="2" s="1"/>
  <c r="Y93" i="2"/>
  <c r="Z93" i="2" s="1"/>
  <c r="Y50" i="2"/>
  <c r="Z50" i="2" s="1"/>
  <c r="X185" i="2"/>
  <c r="X47" i="2"/>
  <c r="W111" i="2"/>
  <c r="Y85" i="2"/>
  <c r="Z85" i="2" s="1"/>
  <c r="X111" i="2"/>
  <c r="W25" i="2"/>
  <c r="Y89" i="2"/>
  <c r="Z89" i="2" s="1"/>
  <c r="Y122" i="2"/>
  <c r="Z122" i="2" s="1"/>
  <c r="P73" i="2"/>
  <c r="Y127" i="2"/>
  <c r="Z127" i="2" s="1"/>
  <c r="J123" i="2"/>
  <c r="W91" i="2"/>
  <c r="X101" i="2"/>
  <c r="X152" i="2"/>
  <c r="X43" i="2"/>
  <c r="S194" i="2"/>
  <c r="Y187" i="2"/>
  <c r="Z187" i="2" s="1"/>
  <c r="Y191" i="2"/>
  <c r="Z191" i="2" s="1"/>
  <c r="X39" i="2"/>
  <c r="Y114" i="2"/>
  <c r="Z114" i="2" s="1"/>
  <c r="Y148" i="2"/>
  <c r="Z148" i="2" s="1"/>
  <c r="Y141" i="2"/>
  <c r="Z141" i="2" s="1"/>
  <c r="X83" i="2"/>
  <c r="Y147" i="2"/>
  <c r="Z147" i="2" s="1"/>
  <c r="G95" i="2"/>
  <c r="Y99" i="2"/>
  <c r="Z99" i="2" s="1"/>
  <c r="Y102" i="2"/>
  <c r="Z102" i="2" s="1"/>
  <c r="T29" i="2"/>
  <c r="Y142" i="2"/>
  <c r="Z142" i="2" s="1"/>
  <c r="V29" i="2"/>
  <c r="V37" i="2" s="1"/>
  <c r="W119" i="2"/>
  <c r="G51" i="2"/>
  <c r="P194" i="2"/>
  <c r="W70" i="2"/>
  <c r="W79" i="2"/>
  <c r="Y132" i="2"/>
  <c r="Z132" i="2" s="1"/>
  <c r="Y167" i="2"/>
  <c r="Z167" i="2" s="1"/>
  <c r="X169" i="2"/>
  <c r="J109" i="2"/>
  <c r="Y76" i="2"/>
  <c r="Z76" i="2" s="1"/>
  <c r="P51" i="2"/>
  <c r="X21" i="2"/>
  <c r="X115" i="2"/>
  <c r="W152" i="2"/>
  <c r="Y48" i="2"/>
  <c r="Z48" i="2" s="1"/>
  <c r="X105" i="2"/>
  <c r="W39" i="2"/>
  <c r="P30" i="2"/>
  <c r="P29" i="2" s="1"/>
  <c r="P37" i="2" s="1"/>
  <c r="N29" i="2"/>
  <c r="W47" i="2"/>
  <c r="Y165" i="2"/>
  <c r="Z165" i="2" s="1"/>
  <c r="W169" i="2"/>
  <c r="Y112" i="2"/>
  <c r="Z112" i="2" s="1"/>
  <c r="Y116" i="2"/>
  <c r="Z116" i="2" s="1"/>
  <c r="P123" i="2"/>
  <c r="W43" i="2"/>
  <c r="Y44" i="2"/>
  <c r="Z44" i="2" s="1"/>
  <c r="J95" i="2"/>
  <c r="W105" i="2"/>
  <c r="X25" i="2"/>
  <c r="W136" i="2"/>
  <c r="Y125" i="2"/>
  <c r="Z125" i="2" s="1"/>
  <c r="X176" i="2"/>
  <c r="W32" i="2"/>
  <c r="X181" i="2"/>
  <c r="W83" i="2"/>
  <c r="Y161" i="2"/>
  <c r="Z161" i="2" s="1"/>
  <c r="W87" i="2"/>
  <c r="Y14" i="2"/>
  <c r="W97" i="2"/>
  <c r="W21" i="2"/>
  <c r="X53" i="2"/>
  <c r="Y177" i="2"/>
  <c r="Z177" i="2" s="1"/>
  <c r="W176" i="2"/>
  <c r="Y172" i="2"/>
  <c r="Z172" i="2" s="1"/>
  <c r="W171" i="2"/>
  <c r="Y154" i="2"/>
  <c r="Z154" i="2" s="1"/>
  <c r="W159" i="2"/>
  <c r="X136" i="2"/>
  <c r="W185" i="2"/>
  <c r="E30" i="2"/>
  <c r="X171" i="2"/>
  <c r="M30" i="2"/>
  <c r="M29" i="2" s="1"/>
  <c r="M37" i="2" s="1"/>
  <c r="K29" i="2"/>
  <c r="X159" i="2"/>
  <c r="J194" i="2"/>
  <c r="W144" i="2"/>
  <c r="Y138" i="2"/>
  <c r="Z138" i="2" s="1"/>
  <c r="Y182" i="2"/>
  <c r="Z182" i="2" s="1"/>
  <c r="W181" i="2"/>
  <c r="J30" i="2"/>
  <c r="H29" i="2"/>
  <c r="Q29" i="2"/>
  <c r="S30" i="2"/>
  <c r="S29" i="2" s="1"/>
  <c r="S37" i="2" s="1"/>
  <c r="Y84" i="2"/>
  <c r="Z84" i="2" s="1"/>
  <c r="X73" i="2" l="1"/>
  <c r="Z14" i="2"/>
  <c r="Z13" i="2" s="1"/>
  <c r="Y13" i="2"/>
  <c r="Y163" i="2"/>
  <c r="Z163" i="2" s="1"/>
  <c r="Y75" i="2"/>
  <c r="Z75" i="2" s="1"/>
  <c r="Y101" i="2"/>
  <c r="Z101" i="2" s="1"/>
  <c r="Y83" i="2"/>
  <c r="Z83" i="2" s="1"/>
  <c r="Y79" i="2"/>
  <c r="Z79" i="2" s="1"/>
  <c r="Y91" i="2"/>
  <c r="Z91" i="2" s="1"/>
  <c r="Y144" i="2"/>
  <c r="Z144" i="2" s="1"/>
  <c r="Y70" i="2"/>
  <c r="Z70" i="2" s="1"/>
  <c r="Y119" i="2"/>
  <c r="Z119" i="2" s="1"/>
  <c r="Y32" i="2"/>
  <c r="Z32" i="2" s="1"/>
  <c r="W73" i="2"/>
  <c r="V195" i="2"/>
  <c r="L28" i="1" s="1"/>
  <c r="V197" i="2" s="1"/>
  <c r="Y21" i="2"/>
  <c r="Z21" i="2" s="1"/>
  <c r="X95" i="2"/>
  <c r="M195" i="2"/>
  <c r="M197" i="2" s="1"/>
  <c r="Y43" i="2"/>
  <c r="Z43" i="2" s="1"/>
  <c r="Y111" i="2"/>
  <c r="Z111" i="2" s="1"/>
  <c r="Y159" i="2"/>
  <c r="Z159" i="2" s="1"/>
  <c r="Y87" i="2"/>
  <c r="Z87" i="2" s="1"/>
  <c r="W123" i="2"/>
  <c r="Y31" i="2"/>
  <c r="Z31" i="2" s="1"/>
  <c r="X123" i="2"/>
  <c r="S195" i="2"/>
  <c r="L27" i="1" s="1"/>
  <c r="S197" i="2" s="1"/>
  <c r="X109" i="2"/>
  <c r="X51" i="2"/>
  <c r="Y25" i="2"/>
  <c r="Z25" i="2" s="1"/>
  <c r="Y152" i="2"/>
  <c r="Z152" i="2" s="1"/>
  <c r="Y105" i="2"/>
  <c r="Z105" i="2" s="1"/>
  <c r="Y115" i="2"/>
  <c r="Z115" i="2" s="1"/>
  <c r="Y39" i="2"/>
  <c r="Z39" i="2" s="1"/>
  <c r="X194" i="2"/>
  <c r="Y169" i="2"/>
  <c r="Z169" i="2" s="1"/>
  <c r="Y136" i="2"/>
  <c r="Z136" i="2" s="1"/>
  <c r="W194" i="2"/>
  <c r="Y185" i="2"/>
  <c r="Z185" i="2" s="1"/>
  <c r="Y176" i="2"/>
  <c r="Z176" i="2" s="1"/>
  <c r="P195" i="2"/>
  <c r="P197" i="2" s="1"/>
  <c r="W51" i="2"/>
  <c r="Y47" i="2"/>
  <c r="Z47" i="2" s="1"/>
  <c r="Y53" i="2"/>
  <c r="Z53" i="2" s="1"/>
  <c r="X30" i="2"/>
  <c r="X29" i="2" s="1"/>
  <c r="X37" i="2" s="1"/>
  <c r="J29" i="2"/>
  <c r="J37" i="2" s="1"/>
  <c r="J195" i="2" s="1"/>
  <c r="C28" i="1" s="1"/>
  <c r="W109" i="2"/>
  <c r="Y97" i="2"/>
  <c r="Z97" i="2" s="1"/>
  <c r="Y181" i="2"/>
  <c r="Z181" i="2" s="1"/>
  <c r="W95" i="2"/>
  <c r="Y95" i="2" s="1"/>
  <c r="Z95" i="2" s="1"/>
  <c r="E29" i="2"/>
  <c r="G30" i="2"/>
  <c r="Y171" i="2"/>
  <c r="Z171" i="2" s="1"/>
  <c r="Y73" i="2" l="1"/>
  <c r="Z73" i="2" s="1"/>
  <c r="L30" i="1"/>
  <c r="Y123" i="2"/>
  <c r="Z123" i="2" s="1"/>
  <c r="Y51" i="2"/>
  <c r="Z51" i="2" s="1"/>
  <c r="Y109" i="2"/>
  <c r="Z109" i="2" s="1"/>
  <c r="X195" i="2"/>
  <c r="Y194" i="2"/>
  <c r="Z194" i="2" s="1"/>
  <c r="J197" i="2"/>
  <c r="C30" i="1"/>
  <c r="N28" i="1"/>
  <c r="G29" i="2"/>
  <c r="G37" i="2" s="1"/>
  <c r="G195" i="2" s="1"/>
  <c r="C27" i="1" s="1"/>
  <c r="W30" i="2"/>
  <c r="G197" i="2" l="1"/>
  <c r="N27" i="1"/>
  <c r="B27" i="1" s="1"/>
  <c r="X197" i="2"/>
  <c r="B29" i="1"/>
  <c r="K29" i="1"/>
  <c r="N30" i="1"/>
  <c r="I28" i="1"/>
  <c r="I29" i="1"/>
  <c r="K28" i="1"/>
  <c r="M29" i="1"/>
  <c r="M30" i="1" s="1"/>
  <c r="B28" i="1"/>
  <c r="Y30" i="2"/>
  <c r="Z30" i="2" s="1"/>
  <c r="W29" i="2"/>
  <c r="I30" i="1" l="1"/>
  <c r="B30" i="1"/>
  <c r="Y29" i="2"/>
  <c r="W37" i="2"/>
  <c r="K30" i="1"/>
  <c r="I27" i="1"/>
  <c r="K27" i="1"/>
  <c r="Z29" i="2" l="1"/>
  <c r="Y37" i="2"/>
  <c r="Z37" i="2" s="1"/>
  <c r="W195" i="2"/>
  <c r="W197" i="2" s="1"/>
  <c r="Y195" i="2" l="1"/>
  <c r="Z195" i="2" s="1"/>
</calcChain>
</file>

<file path=xl/sharedStrings.xml><?xml version="1.0" encoding="utf-8"?>
<sst xmlns="http://schemas.openxmlformats.org/spreadsheetml/2006/main" count="981" uniqueCount="523">
  <si>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</si>
  <si>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</si>
  <si>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</si>
  <si>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</si>
  <si>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</si>
  <si>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</si>
  <si>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</si>
  <si>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</si>
  <si>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</si>
  <si>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</si>
  <si>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</si>
  <si>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</si>
  <si>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</si>
  <si>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</si>
  <si>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</si>
  <si>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</si>
  <si>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</si>
  <si>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</si>
  <si>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</si>
  <si>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</si>
  <si>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</si>
  <si>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</si>
  <si>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</si>
  <si>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</si>
  <si>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</si>
  <si>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</si>
  <si>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</si>
  <si>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</si>
  <si>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</si>
  <si>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</si>
  <si>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</si>
  <si>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</si>
  <si>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</si>
  <si>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</si>
  <si>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</si>
  <si>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</si>
  <si>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</si>
  <si>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</si>
  <si>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</si>
  <si>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</si>
  <si>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</si>
  <si>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</si>
  <si>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</si>
  <si>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</si>
  <si>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</si>
  <si>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</si>
  <si>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</si>
  <si>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</si>
  <si>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</si>
  <si>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</si>
  <si>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</si>
  <si>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</si>
  <si>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</si>
  <si>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</si>
  <si>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</si>
  <si>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</si>
  <si>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</si>
  <si>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</si>
  <si>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</si>
  <si>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</si>
  <si>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</si>
  <si>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</si>
  <si>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</si>
  <si>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</si>
  <si>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</si>
  <si>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</si>
  <si>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</si>
  <si>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</si>
  <si>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</si>
  <si>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</si>
  <si>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</si>
  <si>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</si>
  <si>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</si>
  <si>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</si>
  <si>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</si>
  <si>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</si>
  <si>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</si>
  <si>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</si>
  <si>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</si>
  <si>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</si>
  <si>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</si>
  <si>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</si>
  <si>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</si>
  <si>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</si>
  <si>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</si>
  <si>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</si>
  <si>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</si>
  <si>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</si>
  <si>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</si>
  <si>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</si>
  <si>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</si>
  <si>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</si>
  <si>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</si>
  <si>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</si>
  <si>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</si>
  <si>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</si>
  <si>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</si>
  <si>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</si>
  <si>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</si>
  <si>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</si>
  <si>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</si>
  <si>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</si>
  <si>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</si>
  <si>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</si>
  <si>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</si>
  <si>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</si>
  <si>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</si>
  <si>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</si>
  <si>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</si>
  <si>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</si>
  <si>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</si>
  <si>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</si>
  <si>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</si>
  <si>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</si>
  <si>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</si>
  <si>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</si>
  <si>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</si>
  <si>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</si>
  <si>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</si>
  <si>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</si>
  <si>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</si>
  <si>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</si>
  <si>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</si>
  <si>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</si>
  <si>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</si>
  <si>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</si>
  <si>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</si>
  <si>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</si>
  <si>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</si>
  <si>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</si>
  <si>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</si>
  <si>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</si>
  <si>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</si>
  <si>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</si>
  <si>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</si>
  <si>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</si>
  <si>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</si>
  <si>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</si>
  <si>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</si>
  <si>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</si>
  <si>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</si>
  <si>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</si>
  <si>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</si>
  <si>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</si>
  <si>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</si>
  <si>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</si>
  <si>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</si>
  <si>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</si>
  <si>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</si>
  <si>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</si>
  <si>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</si>
  <si>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</si>
  <si>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</si>
  <si>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</si>
  <si>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</si>
  <si>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</si>
  <si>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</si>
  <si>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</si>
  <si>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</si>
  <si>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</si>
  <si>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</si>
  <si>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</si>
  <si>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</si>
  <si>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</si>
  <si>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</si>
  <si>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</si>
  <si>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</si>
  <si>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</si>
  <si>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</si>
  <si>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</si>
  <si>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</si>
  <si>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</si>
  <si>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</si>
  <si>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</si>
  <si>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</si>
  <si>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</si>
  <si>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</si>
  <si>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</si>
  <si>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</si>
  <si>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</si>
  <si>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</si>
  <si>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</si>
  <si>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</si>
  <si>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</si>
  <si>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</si>
  <si>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</si>
  <si>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</si>
  <si>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</si>
  <si>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</si>
  <si>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</si>
  <si>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</si>
  <si>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</si>
  <si>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</si>
  <si>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</si>
  <si>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</si>
  <si>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</si>
  <si>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</si>
  <si>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</si>
  <si>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</si>
  <si>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</si>
  <si>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</si>
  <si>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</si>
  <si>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</si>
  <si>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</si>
  <si>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</si>
  <si>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</si>
  <si>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</si>
  <si>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</si>
  <si>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</si>
  <si>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</si>
  <si>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</si>
  <si>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</si>
  <si>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</si>
  <si>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</si>
  <si>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</si>
  <si>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</si>
  <si>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</si>
  <si>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</si>
  <si>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</si>
  <si>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</si>
  <si>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</si>
  <si>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</si>
  <si>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</si>
  <si>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</si>
  <si>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</si>
  <si>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</si>
  <si>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</si>
  <si>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</si>
  <si>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</si>
  <si>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</si>
  <si>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</si>
  <si>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</si>
  <si>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</si>
  <si>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</si>
  <si>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</si>
  <si>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</si>
  <si>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</si>
  <si>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</si>
  <si>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</si>
  <si>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</si>
  <si>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</si>
  <si>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</si>
  <si>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</si>
  <si>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</si>
  <si>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</si>
  <si>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</si>
  <si>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</si>
  <si>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</si>
  <si>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</si>
  <si>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</si>
  <si>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</si>
  <si>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</si>
  <si>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</si>
  <si>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</si>
  <si>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</si>
  <si>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</si>
  <si>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</si>
  <si>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</si>
  <si>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</si>
  <si>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</si>
  <si>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</si>
  <si>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</si>
  <si>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</si>
  <si>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</si>
  <si>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</si>
  <si>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</si>
  <si>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</si>
  <si>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</si>
  <si>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</si>
  <si>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</si>
  <si>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</si>
  <si>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</si>
  <si>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</si>
  <si>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</si>
  <si>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</si>
  <si>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</si>
  <si>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</si>
  <si>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</si>
  <si>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</si>
  <si>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</si>
  <si>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</si>
  <si>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</si>
  <si>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</si>
  <si>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</si>
  <si>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</si>
  <si>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</si>
  <si>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</si>
  <si>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</si>
  <si>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</si>
  <si>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</si>
  <si>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</si>
  <si>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</si>
  <si>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</si>
  <si>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</si>
  <si>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</si>
  <si>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</si>
  <si>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</si>
  <si>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</si>
  <si>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</si>
  <si>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</si>
  <si>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</si>
  <si>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</si>
  <si>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</si>
  <si>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</si>
  <si>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</si>
  <si>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</si>
  <si>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</si>
  <si>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</si>
  <si>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</si>
  <si>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</si>
  <si>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</si>
  <si>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</si>
  <si>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</si>
  <si>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</si>
  <si>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</si>
  <si>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</si>
  <si>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</si>
  <si>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</si>
  <si>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</si>
  <si>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</si>
  <si>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</si>
  <si>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</si>
  <si>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</si>
  <si>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</si>
  <si>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</si>
  <si>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</si>
  <si>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</si>
  <si>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</si>
  <si>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</si>
  <si>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</si>
  <si>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</si>
  <si>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</si>
  <si>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</si>
  <si>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</si>
  <si>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</si>
  <si>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</si>
  <si>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</si>
  <si>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</si>
  <si>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</si>
  <si>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</si>
  <si>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</si>
  <si>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</si>
  <si>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</si>
  <si>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</si>
  <si>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</si>
  <si>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</si>
  <si>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Партнерство задля розвитку</t>
  </si>
  <si>
    <t>Згуртованість через культуру</t>
  </si>
  <si>
    <t>Тернопільська обласна бібліотека для молоді</t>
  </si>
  <si>
    <t>Читай. Мрій. Дій: простір можливостей</t>
  </si>
  <si>
    <t>20 листопада 2025 року</t>
  </si>
  <si>
    <t>за період з 01 вересня2025 року по 20 листопада 2025 року</t>
  </si>
  <si>
    <t>Гук Леся Степанівна, керівник проєкту</t>
  </si>
  <si>
    <t>1.1.4</t>
  </si>
  <si>
    <t>1.1.5</t>
  </si>
  <si>
    <t>Малярчук Оксана Петрівна, заступник керівника проєкту</t>
  </si>
  <si>
    <t>Міщук Мирослава Богданівна, бухгалтер</t>
  </si>
  <si>
    <t>Стефанишин Марія Михайлівна, організатор інформаційного супроводу проєкту</t>
  </si>
  <si>
    <t>Грищук Лідія Миронівна, організатор літературних заходів</t>
  </si>
  <si>
    <t>Грицишин Ірина Григорівна, тренер з медіаграмотності</t>
  </si>
  <si>
    <t>Харлан Андрій Андрійович, відповідальний за налаштування техніки та створення АРМ</t>
  </si>
  <si>
    <t>1.1.6</t>
  </si>
  <si>
    <t>1.1.7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</si>
  <si>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</si>
  <si>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</si>
  <si>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</si>
  <si>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</si>
  <si>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</si>
  <si>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</si>
  <si>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</si>
  <si>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</si>
  <si>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</si>
  <si>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</si>
  <si>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</si>
  <si>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</si>
  <si>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</si>
  <si>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Моноблок Acer Aspire C24-1300 (DQ.BL0ME.00L) 23.8" Full HD IPS  / Monoblock computer Acer Aspire C24-1300 (DQ.BL0ME.00L) 23.8" Full HD IPS</t>
  </si>
  <si>
    <t xml:space="preserve">Стіл з електрорегулюванням висоти Mealux PowerDesk Lite 120х60х71-118 см 3 шт / Mealux PowerDesk Lite electric height-adjustable desk 120x60x71-118 cm </t>
  </si>
  <si>
    <t xml:space="preserve">Ергономічне крісло Mealux S4 Air Fabric Grey (HF-S4 F/G)  3 шт / Ergonomic chair Mealux S4 Air Fabric Grey (HF-S4 F/G) </t>
  </si>
  <si>
    <t xml:space="preserve">Проєктор Acer X139 (MR.JX611.00Z) </t>
  </si>
  <si>
    <t>Петличний мікрофон UFT EP033T 2в1 (2 мікрофони, безпровідні, з приймачем Type-C, дальність до 20м )</t>
  </si>
  <si>
    <t>Мікрофонна радіосистема AKG WMS40 Mini2 (2 безпровідні динамічні мікрофони+приймач, UHF, до 30 м)</t>
  </si>
  <si>
    <t>Мікрофонна стійка SoundKing SKDD007 (висота:95-160см, триножна основа, алюміній+сталевий тримач)</t>
  </si>
  <si>
    <t>Тримач+ вітрозахист Superlux S40 (поролоновий вітрозахист, універсальний тримач)</t>
  </si>
  <si>
    <t>Колонка JBL IRX 108BT (потужність 1000Вт, Bluetooth, XLR-входи, частоти:50Гц-20кГц)</t>
  </si>
  <si>
    <t>Розкладні стільці для заходів (металевий каркас, м'яке сидіння, складні, вага до 120кг)</t>
  </si>
  <si>
    <t>Кулер для води (настільний або підлоговий, охолодження + нагрів, без пляшки)</t>
  </si>
  <si>
    <t>Екран настінний моторизований ATRIA 100", (16:9), 221х124 cм (MRSM-HD-100D)</t>
  </si>
  <si>
    <t>Пандус для маломобільних груп (металевий, антиковзка поверхня, сертифікований, ширина 90см)</t>
  </si>
  <si>
    <t>Сканер Iris IRIScan Desk 6 Pro A3 Dyslexic / Scanner Iris IRIScan Desk 6 Pro A3 Dyslexic</t>
  </si>
  <si>
    <t>Дзеркальний фотоапарат Canon EOS 4000D Kit (18-55mm) (3011C004)</t>
  </si>
  <si>
    <t>Книги шрифтом Брайля</t>
  </si>
  <si>
    <t>Придбання сувенірної продукції (горнятка)</t>
  </si>
  <si>
    <t>Друк банера - Виготовлення настінного інформаційного банера з назвою інклюзивного простору , логотипом УКФ (2м*3м на щільній вініловій банерній тканині з металевими люверсами для кріплення)</t>
  </si>
  <si>
    <t>Відеофіксація - Створення проморолика про можливості простору та нові послуги (хронометраж- 1 хв).</t>
  </si>
  <si>
    <t xml:space="preserve">Бутильована вода </t>
  </si>
  <si>
    <t>шт</t>
  </si>
  <si>
    <t>Міщук Мирослава Богданівна</t>
  </si>
  <si>
    <t>Ст.1, підстаття 1.4. пункт 1.4.1.</t>
  </si>
  <si>
    <t>Ст.3, підстаття 3.1. пункт 3.1.1.</t>
  </si>
  <si>
    <t>Ст.5, підстаття 5.1. пункт 5.1.1.</t>
  </si>
  <si>
    <t>Ст.6, підстаття 6.1. пункт 6.1.1.</t>
  </si>
  <si>
    <t xml:space="preserve">Фактичні витрати відповідно до звіту про надходження та використання коштів за рахунок співфінансування </t>
  </si>
  <si>
    <t>Головний бухгалтер</t>
  </si>
  <si>
    <t>видаткова накладна №37 від 07.10.2025</t>
  </si>
  <si>
    <t>видаткова накладна №1277 від 06.10.2025</t>
  </si>
  <si>
    <t>видаткова накладна №190278 від 26.09.2025</t>
  </si>
  <si>
    <t>видаткова накладна №РТУР00420919 від 25.09.2025</t>
  </si>
  <si>
    <t>видаткова накладна №РТУР00420918 від 25.09.2025</t>
  </si>
  <si>
    <t>видаткова накладна №РТУР00404076 від 17.09.2025</t>
  </si>
  <si>
    <t>видаткова накладна №1570 від 24.09.2025</t>
  </si>
  <si>
    <t>видаткова накладна №1605 від 24.09.2025</t>
  </si>
  <si>
    <t>видаткова накладна №55 від 18.09.2025</t>
  </si>
  <si>
    <t>видаткова накладна №117131 від 17.09.2025</t>
  </si>
  <si>
    <t>видаткова накладна №117133 від 17.09.2025</t>
  </si>
  <si>
    <t>видаткова накладна №РТУР00404081 від 16.09.2025</t>
  </si>
  <si>
    <t>Договір №117133 від 17.09.2025</t>
  </si>
  <si>
    <t>Договір №76 від 17.09.2025</t>
  </si>
  <si>
    <t>Договір №117131 від 17.09.2026</t>
  </si>
  <si>
    <t>Договір №1570 від 24.09.2025</t>
  </si>
  <si>
    <t>Договір №1605 від 24.09.2028</t>
  </si>
  <si>
    <t>Договір №761 від 22.10.2025</t>
  </si>
  <si>
    <t>Договір №81 від 16.09.2025</t>
  </si>
  <si>
    <t>Договір №919 від 25.09.2025</t>
  </si>
  <si>
    <t>Договір №918 від 25.09.2025</t>
  </si>
  <si>
    <t>Договір №278 від 26.09.2025</t>
  </si>
  <si>
    <t>Договір №5 від 29.10.2025</t>
  </si>
  <si>
    <t>Договір №250912 від 18 вересня 2025</t>
  </si>
  <si>
    <t>Договір №37 від 07.10.2025</t>
  </si>
  <si>
    <t>Договір №123 від 06.10.2025</t>
  </si>
  <si>
    <t>Договір №17/1025 від 28.10.2025</t>
  </si>
  <si>
    <t>Договір №20 від 06.10.2025</t>
  </si>
  <si>
    <t>Договір №04 від 26.09.2025</t>
  </si>
  <si>
    <t>Універсальне кріплення ACER CM 02S (Стельовий кронштейн)</t>
  </si>
  <si>
    <t>акт №5 від 11.11.2025</t>
  </si>
  <si>
    <t>до Договору про надання гранту № 8PART21-38731</t>
  </si>
  <si>
    <t>від "01" вересня  2025 року</t>
  </si>
  <si>
    <t>01 вересня 2025 року</t>
  </si>
  <si>
    <t>Ст.1, підстаття 1.1. пункт 1.1.2.</t>
  </si>
  <si>
    <t>Ст.1, підстаття 1.1. пункт 1.1.3.</t>
  </si>
  <si>
    <t>Ст.1, підстаття 1.1. пункт 1.1.4.</t>
  </si>
  <si>
    <t>Ст.1, підстаття 1.1. пункт 1.1.6.</t>
  </si>
  <si>
    <t>Ст.1, підстаття 1.1. пункт 1.1.5.</t>
  </si>
  <si>
    <t>Ст.1, підстаття 1.1. пункт 1.1.7.</t>
  </si>
  <si>
    <t>Ст.3, підстаття 3.1. пункт 3.1.2.</t>
  </si>
  <si>
    <t>Ст.3, підстаття 3.1. пункт 3.1.3.</t>
  </si>
  <si>
    <t>Ст.3, підстаття 3.1. пункт 3.1.4.</t>
  </si>
  <si>
    <t>Ст.3, підстаття 3.1. пункт 3.1.5.</t>
  </si>
  <si>
    <t>Ст.3, підстаття 3.1. пункт 3.1.6.</t>
  </si>
  <si>
    <t>Ст.3, підстаття 3.1. пункт 3.1.7.</t>
  </si>
  <si>
    <t>Ст.3, підстаття 3.1. пункт 3.1.8.</t>
  </si>
  <si>
    <t>Ст.3, підстаття 3.1. пункт 3.1.9.</t>
  </si>
  <si>
    <t>Ст.3, підстаття 3.1. пункт 3.1.10.</t>
  </si>
  <si>
    <t>Ст.3, підстаття 3.1. пункт 3.1.11.</t>
  </si>
  <si>
    <t>Ст.3, підстаття 3.1. пункт 3.1.12.</t>
  </si>
  <si>
    <t>Ст.3, підстаття 3.1. пункт 3.1.13.</t>
  </si>
  <si>
    <t>Ст.3, підстаття 3.1. пункт 3.1.14.</t>
  </si>
  <si>
    <t>Ст.3, підстаття 3.1. пункт 3.1.16.</t>
  </si>
  <si>
    <t>реквізити договору про надання гранту № 8PART21-38731 від "01" вересня  2025 року</t>
  </si>
  <si>
    <t>Ст.3, підстаття 3.1. пункт 3.1.15.</t>
  </si>
  <si>
    <t>видаткова накладна №Т-761 від 04.11.2025</t>
  </si>
  <si>
    <t>Послуги з харчування /Представницькі видатки на проведення заходів (кава, чай, солодощі, одноразова посуда) Кейтерингові послуги</t>
  </si>
  <si>
    <t>Гук Леся Степанівна (ІПН 2495402183)</t>
  </si>
  <si>
    <t xml:space="preserve">Меморіальний ордер №5 за вересень 2025 р.  Нарахованої винагороди (премії) членам команди </t>
  </si>
  <si>
    <t xml:space="preserve">Розрахункова відомість за вересень 2025 року </t>
  </si>
  <si>
    <t>Відомість №250930РВ000050892146 від 30/09/2025, платіжні інструкції: №450 від 29.09.2025 оплачено 30.09.2025, №447 від 29.09.2025 оплачено 30.09.2025, №448 від 29.09.2025 оплачено 30.09.2025</t>
  </si>
  <si>
    <t>Малярчук Оксана Петрівна (ІПН 3541007125)</t>
  </si>
  <si>
    <t>Міщук Мирослава Богданівна (ІПН 2710812104)</t>
  </si>
  <si>
    <t>Стефанишин Марія Михайлівна (ІПН 3181900425)</t>
  </si>
  <si>
    <t>Грицишин Ірина Григорівна (ІПН 2887908805)</t>
  </si>
  <si>
    <t>ГУДПС у Тернопільській області (44143637)</t>
  </si>
  <si>
    <t>платіжна інструкція №449 від 29.09.2025 оплачено 30.09.2025</t>
  </si>
  <si>
    <t xml:space="preserve">Меморіальний ордер №5 за жовтень 2025 р.  Нарахованої винагороди (премії) членам команди </t>
  </si>
  <si>
    <t xml:space="preserve">Розрахункова відомість за жовтень 2025 року </t>
  </si>
  <si>
    <t>Відомість №251030РВ000051503877 від 30.10.2025 опрацьорована 31.10.2025, платіжні інструкції: №513 від 30.10.2025 оплачено 31.10.2025, №510 від 30.10.2025 оплачено 31.10.2025, №511 від 30.10.2025 оплачено 31.10.2025</t>
  </si>
  <si>
    <t>Грищук Лідія Миронівна (ІПН 2170017908)</t>
  </si>
  <si>
    <t>Харлан Андрій Андрійович (3753711737)</t>
  </si>
  <si>
    <t>платіжна інструкція №512 від 30.10.2025 оплачено 31.10.2025</t>
  </si>
  <si>
    <t xml:space="preserve">Меморіальний ордер №5 за листопад 2025 р.  Нарахованої винагороди (премії) членам команди </t>
  </si>
  <si>
    <t xml:space="preserve">Розрахункова відомість за листопад 2025 року </t>
  </si>
  <si>
    <t>Харлан Андрій Андрійович (ІПН 3753711737)</t>
  </si>
  <si>
    <t>ГУДПС у Тернопільській області ( ЄДРПОУ 44143637)</t>
  </si>
  <si>
    <t>ПП "Комтехсервіс" (ЄДРПОУ 32881326)</t>
  </si>
  <si>
    <t>платіжна інструкція №454 від 29.09.2025 оплачено 02.10.2025</t>
  </si>
  <si>
    <t>ТОВ "ПРИВАТІНВЕСТ" (ЄДРПОУ 21550555)</t>
  </si>
  <si>
    <t>платіжна інструкція №453 від 29.09.2025 оплачено 02.10.2025</t>
  </si>
  <si>
    <t>платіжна інструкція №452 від 29.09.2025 оплачено 02.10.2025</t>
  </si>
  <si>
    <t>ФОП Товарянська Олена Богданівна (ІПН 2364302341)</t>
  </si>
  <si>
    <t>платіжна інструкція №429 від 25.09.2025 оплачено 02.10.2025</t>
  </si>
  <si>
    <t>Мікрофонна стійка SoundKing SKDD007 (висота: 95-160см, триножна основа, алюміній+сталевий тримач)</t>
  </si>
  <si>
    <t>Колонка JBL IRX 108BT (потужність 1000Вт, Bluetooth, XLR-входи, частоти: 50Гц-20кГц)</t>
  </si>
  <si>
    <t>платіжна інструкція №430 від 25.09.2025 оплачено 02.10.2025</t>
  </si>
  <si>
    <t>ФОП Була Олена Сергіївна (ІПН 3313110246)</t>
  </si>
  <si>
    <t>платіжна інструкція №451 від 29.09.2025 оплачено 02.10.2025</t>
  </si>
  <si>
    <t>платіжна інструкція №442 від 29.09.2025 оплачено 02.10.2025</t>
  </si>
  <si>
    <t>платіжна інструкція №443 від 03.10.2025 оплачено 10.10.2025</t>
  </si>
  <si>
    <t>ТОВ "АЛЬЯНС СТОР" (ЄДРПОУ 45703968)</t>
  </si>
  <si>
    <t>платіжна інструкція №441 від 29.09.2025 оплачено 02.10.2025</t>
  </si>
  <si>
    <t>Послуги з харчування / Представницькі видатки на проведення заходів (кава, чай, солодощі, одноразова посуда) Кейтерингові послуги</t>
  </si>
  <si>
    <t>ФОП Слотюк Оксана Михайлівна ( ІПН 2702309747)</t>
  </si>
  <si>
    <t>ФОП Гобельовська Лариса Петрівна (ІПН 2548806169)</t>
  </si>
  <si>
    <t>платіжна інструкція №455 від 29.09.2025 оплачено 01.10.2025</t>
  </si>
  <si>
    <t>Ст.7, підстаття 7.1.</t>
  </si>
  <si>
    <t>ФОП Різник Олег Іванович (ІПН 3007802557)</t>
  </si>
  <si>
    <t>платіжна інструкція №463 від 07.10.2025 оплачено 09.10.2025</t>
  </si>
  <si>
    <t>Ст.7, підстаття 7.7.</t>
  </si>
  <si>
    <t>ФОП Брик Микола Петрович (ІПН 2592401599)</t>
  </si>
  <si>
    <t>акт №ОУ-0000123 від 06.10.2025</t>
  </si>
  <si>
    <t>платіжна інструкція №459 від 06.10.2025 оплачено 09.10.2025</t>
  </si>
  <si>
    <t>Ст.9, підстаття 9.2.</t>
  </si>
  <si>
    <t>ФОП Їжак Віталій Володимирович (ІПН 3635006215)</t>
  </si>
  <si>
    <t>акт №17 від 06.11.2025</t>
  </si>
  <si>
    <t>Ст.13, підстаття 13.4. пункт 13.4.1.</t>
  </si>
  <si>
    <t>ФОП Тешнер Євгеній Миколайович (ІПН 3263608852)</t>
  </si>
  <si>
    <t>платіжна інструкція №460 від 08.10.2025 оплачено 09.10.2025</t>
  </si>
  <si>
    <t>ФОП Іщук Ігор Іванович (ІПН 2598101832)</t>
  </si>
  <si>
    <t>акт №04/25 від 01.10.2025</t>
  </si>
  <si>
    <t>платіжна інструкція №464 від 07.10.2025 оплачено 09.10.2025</t>
  </si>
  <si>
    <t>Ст.13, підстаття 13.1. пункт 13.1.3.</t>
  </si>
  <si>
    <t>ТОВ "Тер Аудит" (ЄДРПОУ 21141644)</t>
  </si>
  <si>
    <t>Договір від 07.11.2025</t>
  </si>
  <si>
    <t>Акт №1 від 11.11.2025 р.</t>
  </si>
  <si>
    <t>Платіжна інструкція №534 від 13.11.2025 оплачено 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</si>
</sst>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5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Verdana"/>
      <family val="2"/>
      <charset val="204"/>
    </font>
    <font>
      <b/>
      <sz val="11"/>
      <name val="Calibri"/>
      <family val="2"/>
      <charset val="204"/>
    </font>
    <font>
      <i/>
      <sz val="10"/>
      <name val="Calibri"/>
      <family val="2"/>
      <charset val="204"/>
    </font>
    <font>
      <sz val="11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44" fillId="0" borderId="44"/>
    <xf numFmtId="0" fontId="44" fillId="0" borderId="44"/>
    <xf numFmtId="0" fontId="44" fillId="0" borderId="44"/>
    <xf numFmtId="0" fontId="44" fillId="0" borderId="44"/>
  </cellStyleXfs>
  <cellXfs count="48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4" fontId="1" fillId="6" borderId="56" xfId="0" applyNumberFormat="1" applyFont="1" applyFill="1" applyBorder="1" applyAlignment="1">
      <alignment horizontal="right" vertical="top"/>
    </xf>
    <xf numFmtId="4" fontId="1" fillId="0" borderId="109" xfId="0" applyNumberFormat="1" applyFont="1" applyBorder="1" applyAlignment="1">
      <alignment horizontal="right" vertical="top"/>
    </xf>
    <xf numFmtId="0" fontId="41" fillId="0" borderId="59" xfId="0" applyFont="1" applyBorder="1" applyAlignment="1">
      <alignment vertical="top" wrapText="1"/>
    </xf>
    <xf numFmtId="0" fontId="43" fillId="5" borderId="81" xfId="0" applyFont="1" applyFill="1" applyBorder="1" applyAlignment="1">
      <alignment vertical="center"/>
    </xf>
    <xf numFmtId="0" fontId="43" fillId="0" borderId="32" xfId="0" applyFont="1" applyBorder="1" applyAlignment="1">
      <alignment horizontal="center"/>
    </xf>
    <xf numFmtId="49" fontId="46" fillId="0" borderId="26" xfId="0" applyNumberFormat="1" applyFont="1" applyBorder="1" applyAlignment="1">
      <alignment horizontal="left" vertical="top" wrapText="1"/>
    </xf>
    <xf numFmtId="165" fontId="47" fillId="0" borderId="58" xfId="0" applyNumberFormat="1" applyFont="1" applyBorder="1" applyAlignment="1">
      <alignment vertical="top"/>
    </xf>
    <xf numFmtId="166" fontId="47" fillId="0" borderId="23" xfId="0" applyNumberFormat="1" applyFont="1" applyBorder="1" applyAlignment="1">
      <alignment horizontal="center" vertical="top"/>
    </xf>
    <xf numFmtId="0" fontId="48" fillId="0" borderId="59" xfId="0" applyFont="1" applyBorder="1" applyAlignment="1">
      <alignment vertical="top" wrapText="1"/>
    </xf>
    <xf numFmtId="0" fontId="48" fillId="0" borderId="23" xfId="0" applyFont="1" applyBorder="1" applyAlignment="1">
      <alignment horizontal="center" vertical="top"/>
    </xf>
    <xf numFmtId="4" fontId="48" fillId="0" borderId="60" xfId="0" applyNumberFormat="1" applyFont="1" applyBorder="1" applyAlignment="1">
      <alignment horizontal="right" vertical="top"/>
    </xf>
    <xf numFmtId="4" fontId="48" fillId="0" borderId="26" xfId="0" applyNumberFormat="1" applyFont="1" applyBorder="1" applyAlignment="1">
      <alignment horizontal="right" vertical="top"/>
    </xf>
    <xf numFmtId="49" fontId="47" fillId="0" borderId="23" xfId="0" applyNumberFormat="1" applyFont="1" applyBorder="1" applyAlignment="1">
      <alignment horizontal="center" vertical="top"/>
    </xf>
    <xf numFmtId="49" fontId="47" fillId="6" borderId="51" xfId="0" applyNumberFormat="1" applyFont="1" applyFill="1" applyBorder="1" applyAlignment="1">
      <alignment horizontal="center" vertical="top"/>
    </xf>
    <xf numFmtId="0" fontId="49" fillId="6" borderId="52" xfId="0" applyFont="1" applyFill="1" applyBorder="1" applyAlignment="1">
      <alignment horizontal="left" vertical="top" wrapText="1"/>
    </xf>
    <xf numFmtId="0" fontId="48" fillId="0" borderId="26" xfId="0" applyFont="1" applyBorder="1" applyAlignment="1">
      <alignment vertical="top" wrapText="1"/>
    </xf>
    <xf numFmtId="0" fontId="49" fillId="6" borderId="52" xfId="0" applyFont="1" applyFill="1" applyBorder="1" applyAlignment="1">
      <alignment vertical="top" wrapText="1"/>
    </xf>
    <xf numFmtId="0" fontId="50" fillId="0" borderId="26" xfId="0" applyFont="1" applyBorder="1" applyAlignment="1">
      <alignment vertical="top"/>
    </xf>
    <xf numFmtId="0" fontId="48" fillId="0" borderId="60" xfId="0" applyFont="1" applyBorder="1" applyAlignment="1">
      <alignment vertical="top" wrapText="1"/>
    </xf>
    <xf numFmtId="0" fontId="48" fillId="0" borderId="0" xfId="0" applyFont="1" applyAlignment="1">
      <alignment vertical="top" wrapText="1"/>
    </xf>
    <xf numFmtId="0" fontId="46" fillId="0" borderId="26" xfId="0" applyFont="1" applyBorder="1" applyAlignment="1">
      <alignment horizontal="left" vertical="top" wrapText="1"/>
    </xf>
    <xf numFmtId="4" fontId="46" fillId="0" borderId="26" xfId="0" applyNumberFormat="1" applyFont="1" applyBorder="1" applyAlignment="1">
      <alignment horizontal="left" vertical="top"/>
    </xf>
    <xf numFmtId="0" fontId="46" fillId="0" borderId="59" xfId="0" applyFont="1" applyBorder="1" applyAlignment="1">
      <alignment horizontal="left" vertical="top" wrapText="1"/>
    </xf>
    <xf numFmtId="4" fontId="46" fillId="0" borderId="26" xfId="0" applyNumberFormat="1" applyFont="1" applyBorder="1" applyAlignment="1">
      <alignment horizontal="left" vertical="top" wrapText="1"/>
    </xf>
    <xf numFmtId="0" fontId="46" fillId="0" borderId="52" xfId="0" applyFont="1" applyBorder="1" applyAlignment="1">
      <alignment horizontal="left" vertical="top" wrapText="1"/>
    </xf>
    <xf numFmtId="49" fontId="46" fillId="0" borderId="64" xfId="0" applyNumberFormat="1" applyFont="1" applyBorder="1" applyAlignment="1">
      <alignment horizontal="left" vertical="top" wrapText="1"/>
    </xf>
    <xf numFmtId="4" fontId="46" fillId="0" borderId="60" xfId="0" applyNumberFormat="1" applyFont="1" applyBorder="1" applyAlignment="1">
      <alignment horizontal="left" vertical="top"/>
    </xf>
    <xf numFmtId="49" fontId="46" fillId="0" borderId="109" xfId="0" applyNumberFormat="1" applyFont="1" applyBorder="1" applyAlignment="1">
      <alignment horizontal="center" wrapText="1"/>
    </xf>
    <xf numFmtId="4" fontId="46" fillId="0" borderId="60" xfId="0" applyNumberFormat="1" applyFont="1" applyBorder="1"/>
    <xf numFmtId="0" fontId="46" fillId="0" borderId="26" xfId="0" applyFont="1" applyBorder="1" applyAlignment="1">
      <alignment wrapText="1"/>
    </xf>
    <xf numFmtId="4" fontId="46" fillId="0" borderId="26" xfId="0" applyNumberFormat="1" applyFont="1" applyBorder="1"/>
    <xf numFmtId="4" fontId="46" fillId="0" borderId="26" xfId="0" applyNumberFormat="1" applyFont="1" applyBorder="1" applyAlignment="1">
      <alignment wrapText="1"/>
    </xf>
    <xf numFmtId="4" fontId="51" fillId="0" borderId="60" xfId="0" applyNumberFormat="1" applyFont="1" applyBorder="1" applyAlignment="1">
      <alignment wrapText="1"/>
    </xf>
    <xf numFmtId="4" fontId="51" fillId="0" borderId="26" xfId="0" applyNumberFormat="1" applyFont="1" applyBorder="1" applyAlignment="1">
      <alignment wrapText="1"/>
    </xf>
    <xf numFmtId="0" fontId="46" fillId="0" borderId="26" xfId="4" applyFont="1" applyBorder="1" applyAlignment="1">
      <alignment wrapText="1"/>
    </xf>
    <xf numFmtId="4" fontId="46" fillId="0" borderId="26" xfId="4" applyNumberFormat="1" applyFont="1" applyBorder="1"/>
    <xf numFmtId="49" fontId="46" fillId="0" borderId="26" xfId="4" applyNumberFormat="1" applyFont="1" applyBorder="1" applyAlignment="1">
      <alignment horizontal="right" wrapText="1"/>
    </xf>
    <xf numFmtId="4" fontId="51" fillId="0" borderId="26" xfId="4" applyNumberFormat="1" applyFont="1" applyBorder="1" applyAlignment="1">
      <alignment wrapText="1"/>
    </xf>
    <xf numFmtId="49" fontId="46" fillId="0" borderId="26" xfId="0" applyNumberFormat="1" applyFont="1" applyBorder="1" applyAlignment="1">
      <alignment horizontal="right" wrapText="1"/>
    </xf>
    <xf numFmtId="0" fontId="51" fillId="0" borderId="26" xfId="0" applyFont="1" applyBorder="1" applyAlignment="1">
      <alignment wrapText="1"/>
    </xf>
    <xf numFmtId="0" fontId="52" fillId="0" borderId="0" xfId="0" applyFont="1"/>
    <xf numFmtId="4" fontId="52" fillId="0" borderId="0" xfId="0" applyNumberFormat="1" applyFont="1"/>
    <xf numFmtId="0" fontId="46" fillId="0" borderId="0" xfId="0" applyFont="1" applyAlignment="1">
      <alignment wrapText="1"/>
    </xf>
    <xf numFmtId="4" fontId="46" fillId="0" borderId="0" xfId="0" applyNumberFormat="1" applyFont="1"/>
    <xf numFmtId="0" fontId="46" fillId="0" borderId="0" xfId="0" applyFont="1"/>
    <xf numFmtId="0" fontId="46" fillId="0" borderId="26" xfId="4" applyFont="1" applyBorder="1" applyAlignment="1">
      <alignment vertical="top" wrapText="1"/>
    </xf>
    <xf numFmtId="4" fontId="46" fillId="0" borderId="26" xfId="4" applyNumberFormat="1" applyFont="1" applyBorder="1" applyAlignment="1">
      <alignment vertical="top"/>
    </xf>
    <xf numFmtId="4" fontId="46" fillId="0" borderId="26" xfId="4" applyNumberFormat="1" applyFont="1" applyBorder="1" applyAlignment="1">
      <alignment vertical="top" wrapText="1"/>
    </xf>
    <xf numFmtId="0" fontId="53" fillId="0" borderId="26" xfId="0" applyFont="1" applyBorder="1" applyAlignment="1">
      <alignment horizontal="left" vertical="top"/>
    </xf>
    <xf numFmtId="0" fontId="53" fillId="8" borderId="26" xfId="0" applyFont="1" applyFill="1" applyBorder="1" applyAlignment="1">
      <alignment horizontal="left" vertical="top" wrapText="1"/>
    </xf>
    <xf numFmtId="0" fontId="46" fillId="0" borderId="60" xfId="0" applyFont="1" applyBorder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6" fillId="0" borderId="91" xfId="0" applyFont="1" applyBorder="1" applyAlignment="1">
      <alignment horizontal="left" vertical="top" wrapText="1"/>
    </xf>
    <xf numFmtId="0" fontId="46" fillId="0" borderId="64" xfId="0" applyFont="1" applyBorder="1" applyAlignment="1">
      <alignment horizontal="left" vertical="top" wrapText="1"/>
    </xf>
    <xf numFmtId="0" fontId="46" fillId="0" borderId="109" xfId="0" applyFont="1" applyBorder="1" applyAlignment="1">
      <alignment horizontal="left" vertical="top" wrapText="1"/>
    </xf>
    <xf numFmtId="0" fontId="46" fillId="0" borderId="109" xfId="0" applyFont="1" applyBorder="1" applyAlignment="1">
      <alignment vertical="top" wrapText="1"/>
    </xf>
    <xf numFmtId="0" fontId="50" fillId="0" borderId="26" xfId="0" applyFont="1" applyBorder="1" applyAlignment="1">
      <alignment vertical="top" wrapText="1"/>
    </xf>
    <xf numFmtId="49" fontId="46" fillId="9" borderId="26" xfId="0" applyNumberFormat="1" applyFont="1" applyFill="1" applyBorder="1" applyAlignment="1">
      <alignment horizontal="left" vertical="top" wrapText="1"/>
    </xf>
    <xf numFmtId="0" fontId="46" fillId="9" borderId="52" xfId="0" applyFont="1" applyFill="1" applyBorder="1" applyAlignment="1">
      <alignment horizontal="left" vertical="top" wrapText="1"/>
    </xf>
    <xf numFmtId="4" fontId="46" fillId="9" borderId="26" xfId="0" applyNumberFormat="1" applyFont="1" applyFill="1" applyBorder="1" applyAlignment="1">
      <alignment horizontal="left" vertical="top"/>
    </xf>
    <xf numFmtId="0" fontId="46" fillId="9" borderId="26" xfId="0" applyFont="1" applyFill="1" applyBorder="1" applyAlignment="1">
      <alignment horizontal="left" vertical="top" wrapText="1"/>
    </xf>
    <xf numFmtId="4" fontId="46" fillId="9" borderId="26" xfId="0" applyNumberFormat="1" applyFont="1" applyFill="1" applyBorder="1" applyAlignment="1">
      <alignment horizontal="left" vertical="top" wrapText="1"/>
    </xf>
    <xf numFmtId="4" fontId="46" fillId="0" borderId="91" xfId="0" applyNumberFormat="1" applyFont="1" applyBorder="1" applyAlignment="1">
      <alignment horizontal="left" vertical="top"/>
    </xf>
    <xf numFmtId="0" fontId="46" fillId="0" borderId="109" xfId="0" applyFont="1" applyBorder="1" applyAlignment="1">
      <alignment vertical="center" wrapText="1"/>
    </xf>
    <xf numFmtId="4" fontId="46" fillId="0" borderId="60" xfId="0" applyNumberFormat="1" applyFont="1" applyBorder="1" applyAlignment="1">
      <alignment horizontal="left" vertical="top" wrapText="1"/>
    </xf>
    <xf numFmtId="0" fontId="46" fillId="0" borderId="55" xfId="0" applyFont="1" applyBorder="1" applyAlignment="1">
      <alignment horizontal="left" vertical="top" wrapText="1"/>
    </xf>
    <xf numFmtId="49" fontId="46" fillId="0" borderId="26" xfId="4" applyNumberFormat="1" applyFont="1" applyBorder="1" applyAlignment="1">
      <alignment horizontal="left" vertical="top" wrapText="1"/>
    </xf>
    <xf numFmtId="4" fontId="46" fillId="0" borderId="26" xfId="4" applyNumberFormat="1" applyFont="1" applyBorder="1" applyAlignment="1">
      <alignment horizontal="left" vertical="top" wrapText="1"/>
    </xf>
    <xf numFmtId="49" fontId="46" fillId="0" borderId="26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7" fillId="0" borderId="0" xfId="0" applyFont="1" applyAlignment="1">
      <alignment horizontal="center" vertical="center"/>
    </xf>
    <xf numFmtId="0" fontId="45" fillId="0" borderId="32" xfId="0" applyFont="1" applyBorder="1" applyAlignment="1">
      <alignment horizontal="center"/>
    </xf>
    <xf numFmtId="0" fontId="11" fillId="0" borderId="32" xfId="0" applyFont="1" applyBorder="1"/>
    <xf numFmtId="0" fontId="1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 vertical="center"/>
    </xf>
    <xf numFmtId="14" fontId="37" fillId="0" borderId="0" xfId="0" applyNumberFormat="1" applyFont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4" fontId="43" fillId="0" borderId="44" xfId="0" applyNumberFormat="1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0" fontId="51" fillId="0" borderId="91" xfId="0" applyFont="1" applyBorder="1" applyAlignment="1">
      <alignment horizontal="left" wrapText="1"/>
    </xf>
    <xf numFmtId="0" fontId="11" fillId="0" borderId="59" xfId="0" applyFont="1" applyBorder="1"/>
    <xf numFmtId="0" fontId="51" fillId="0" borderId="109" xfId="0" applyFont="1" applyBorder="1" applyAlignment="1">
      <alignment horizontal="left" wrapText="1"/>
    </xf>
    <xf numFmtId="0" fontId="11" fillId="0" borderId="109" xfId="0" applyFont="1" applyBorder="1"/>
    <xf numFmtId="0" fontId="51" fillId="5" borderId="99" xfId="4" applyFont="1" applyFill="1" applyBorder="1" applyAlignment="1">
      <alignment horizontal="center" vertical="center" wrapText="1"/>
    </xf>
    <xf numFmtId="0" fontId="11" fillId="0" borderId="52" xfId="4" applyFont="1" applyBorder="1"/>
    <xf numFmtId="0" fontId="11" fillId="0" borderId="60" xfId="4" applyFont="1" applyBorder="1"/>
    <xf numFmtId="4" fontId="51" fillId="5" borderId="91" xfId="4" applyNumberFormat="1" applyFont="1" applyFill="1" applyBorder="1" applyAlignment="1">
      <alignment horizontal="center" vertical="center" wrapText="1"/>
    </xf>
    <xf numFmtId="0" fontId="11" fillId="0" borderId="59" xfId="4" applyFont="1" applyBorder="1"/>
    <xf numFmtId="0" fontId="51" fillId="0" borderId="91" xfId="4" applyFont="1" applyBorder="1" applyAlignment="1">
      <alignment horizontal="left" wrapText="1"/>
    </xf>
    <xf numFmtId="0" fontId="51" fillId="5" borderId="91" xfId="0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1" fillId="5" borderId="60" xfId="0" applyFont="1" applyFill="1" applyBorder="1" applyAlignment="1">
      <alignment horizontal="center" vertical="center" wrapText="1"/>
    </xf>
    <xf numFmtId="4" fontId="51" fillId="5" borderId="91" xfId="0" applyNumberFormat="1" applyFont="1" applyFill="1" applyBorder="1" applyAlignment="1">
      <alignment horizontal="center" vertical="center" wrapText="1"/>
    </xf>
    <xf numFmtId="4" fontId="51" fillId="5" borderId="59" xfId="0" applyNumberFormat="1" applyFont="1" applyFill="1" applyBorder="1" applyAlignment="1">
      <alignment horizontal="center" vertical="center" wrapText="1"/>
    </xf>
    <xf numFmtId="4" fontId="51" fillId="5" borderId="60" xfId="0" applyNumberFormat="1" applyFont="1" applyFill="1" applyBorder="1" applyAlignment="1">
      <alignment horizontal="center" vertical="center" wrapText="1"/>
    </xf>
    <xf numFmtId="0" fontId="46" fillId="0" borderId="64" xfId="0" applyFont="1" applyBorder="1" applyAlignment="1">
      <alignment horizontal="center" vertical="center" wrapText="1"/>
    </xf>
    <xf numFmtId="0" fontId="46" fillId="0" borderId="55" xfId="0" applyFont="1" applyBorder="1" applyAlignment="1">
      <alignment horizontal="center" vertical="center" wrapText="1"/>
    </xf>
    <xf numFmtId="4" fontId="46" fillId="0" borderId="64" xfId="0" applyNumberFormat="1" applyFont="1" applyBorder="1" applyAlignment="1">
      <alignment horizontal="center" vertical="center" wrapText="1"/>
    </xf>
    <xf numFmtId="4" fontId="46" fillId="0" borderId="55" xfId="0" applyNumberFormat="1" applyFont="1" applyBorder="1" applyAlignment="1">
      <alignment horizontal="center" vertical="center" wrapText="1"/>
    </xf>
    <xf numFmtId="0" fontId="46" fillId="0" borderId="110" xfId="0" applyFont="1" applyBorder="1" applyAlignment="1">
      <alignment horizontal="center" vertical="center" wrapText="1"/>
    </xf>
    <xf numFmtId="4" fontId="46" fillId="0" borderId="110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1" xr:uid="{0AA5D379-C334-4C1B-B869-D6C234DA3DFD}"/>
    <cellStyle name="Звичайний 3" xfId="2" xr:uid="{7B20145F-B2BF-431A-9EC4-97FB43C26262}"/>
    <cellStyle name="Звичайний 4" xfId="3" xr:uid="{A16FC4E2-694A-4AE9-8010-7E43938857C8}"/>
    <cellStyle name="Звичайний 5" xfId="4" xr:uid="{CFC9D0BC-635B-4010-889D-F30CDEFCA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zoomScale="70" zoomScaleNormal="70" workbookViewId="0">
      <selection activeCell="H3" sqref="H3:J3"/>
    </sheetView>
  </sheetViews>
  <sheetFormatPr defaultColWidth="14.453125" defaultRowHeight="15" customHeight="1" x14ac:dyDescent="0.35"/>
  <cols>
    <col min="1" max="1" width="16" customWidth="1"/>
    <col min="2" max="2" width="16.453125" customWidth="1"/>
    <col min="3" max="8" width="20.453125" customWidth="1"/>
    <col min="9" max="9" width="12.54296875" customWidth="1"/>
    <col min="10" max="10" width="20.453125" customWidth="1"/>
    <col min="11" max="11" width="12.54296875" customWidth="1"/>
    <col min="12" max="12" width="20.453125" customWidth="1"/>
    <col min="13" max="13" width="12.54296875" customWidth="1"/>
    <col min="14" max="14" width="20.453125" customWidth="1"/>
    <col min="15" max="23" width="4.81640625" customWidth="1"/>
    <col min="24" max="26" width="9.54296875" customWidth="1"/>
    <col min="27" max="31" width="11" customWidth="1"/>
  </cols>
  <sheetData>
    <row r="1" spans="1:31" ht="15" customHeight="1" x14ac:dyDescent="0.35">
      <c r="A1" s="414" t="s">
        <v>0</v>
      </c>
      <c r="B1" s="406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5">
      <c r="A2" s="3"/>
      <c r="B2" s="1"/>
      <c r="C2" s="1"/>
      <c r="D2" s="2"/>
      <c r="E2" s="1"/>
      <c r="F2" s="1"/>
      <c r="G2" s="1"/>
      <c r="H2" s="415" t="s">
        <v>435</v>
      </c>
      <c r="I2" s="406"/>
      <c r="J2" s="40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5">
      <c r="A3" s="3"/>
      <c r="B3" s="1"/>
      <c r="C3" s="1"/>
      <c r="D3" s="2"/>
      <c r="E3" s="1"/>
      <c r="F3" s="1"/>
      <c r="G3" s="1"/>
      <c r="H3" s="415" t="s">
        <v>436</v>
      </c>
      <c r="I3" s="406"/>
      <c r="J3" s="40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5" x14ac:dyDescent="0.3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5" x14ac:dyDescent="0.3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5" x14ac:dyDescent="0.3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5">
      <c r="A10" s="4" t="s">
        <v>2</v>
      </c>
      <c r="B10" s="1"/>
      <c r="C10" s="422" t="s">
        <v>346</v>
      </c>
      <c r="D10" s="418"/>
      <c r="E10" s="418"/>
      <c r="F10" s="418"/>
      <c r="G10" s="418"/>
      <c r="H10" s="418"/>
      <c r="I10" s="418"/>
      <c r="J10" s="333"/>
      <c r="K10" s="333"/>
      <c r="L10" s="333"/>
      <c r="M10" s="33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5">
      <c r="A11" s="3" t="s">
        <v>3</v>
      </c>
      <c r="B11" s="1"/>
      <c r="C11" s="422" t="s">
        <v>347</v>
      </c>
      <c r="D11" s="418"/>
      <c r="E11" s="418"/>
      <c r="F11" s="418"/>
      <c r="G11" s="418"/>
      <c r="H11" s="418"/>
      <c r="I11" s="333"/>
      <c r="J11" s="333"/>
      <c r="K11" s="333"/>
      <c r="L11" s="333"/>
      <c r="M11" s="33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5">
      <c r="A12" s="3" t="s">
        <v>4</v>
      </c>
      <c r="B12" s="1"/>
      <c r="C12" s="423" t="s">
        <v>348</v>
      </c>
      <c r="D12" s="418"/>
      <c r="E12" s="418"/>
      <c r="F12" s="418"/>
      <c r="G12" s="418"/>
      <c r="H12" s="418"/>
      <c r="I12" s="418"/>
      <c r="J12" s="418"/>
      <c r="K12" s="334"/>
      <c r="L12" s="334"/>
      <c r="M12" s="33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5">
      <c r="A13" s="3" t="s">
        <v>5</v>
      </c>
      <c r="B13" s="1"/>
      <c r="C13" s="423" t="s">
        <v>349</v>
      </c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5">
      <c r="A14" s="3" t="s">
        <v>6</v>
      </c>
      <c r="B14" s="1"/>
      <c r="C14" s="424" t="s">
        <v>437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5">
      <c r="A15" s="3" t="s">
        <v>7</v>
      </c>
      <c r="B15" s="1"/>
      <c r="C15" s="417" t="s">
        <v>350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5" x14ac:dyDescent="0.35">
      <c r="A18" s="8"/>
      <c r="B18" s="416" t="s">
        <v>8</v>
      </c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5" x14ac:dyDescent="0.35">
      <c r="A19" s="8"/>
      <c r="B19" s="416" t="s">
        <v>9</v>
      </c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5" x14ac:dyDescent="0.35">
      <c r="A20" s="8"/>
      <c r="B20" s="411" t="s">
        <v>351</v>
      </c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5">
      <c r="A23" s="419"/>
      <c r="B23" s="407" t="s">
        <v>10</v>
      </c>
      <c r="C23" s="408"/>
      <c r="D23" s="425" t="s">
        <v>11</v>
      </c>
      <c r="E23" s="426"/>
      <c r="F23" s="426"/>
      <c r="G23" s="426"/>
      <c r="H23" s="426"/>
      <c r="I23" s="426"/>
      <c r="J23" s="427"/>
      <c r="K23" s="407" t="s">
        <v>12</v>
      </c>
      <c r="L23" s="408"/>
      <c r="M23" s="407" t="s">
        <v>13</v>
      </c>
      <c r="N23" s="408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5">
      <c r="A24" s="420"/>
      <c r="B24" s="409"/>
      <c r="C24" s="410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428" t="s">
        <v>19</v>
      </c>
      <c r="J24" s="410"/>
      <c r="K24" s="409"/>
      <c r="L24" s="410"/>
      <c r="M24" s="409"/>
      <c r="N24" s="410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5">
      <c r="A25" s="421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5">
      <c r="A27" s="32" t="s">
        <v>37</v>
      </c>
      <c r="B27" s="33">
        <f t="shared" ref="B27:B28" si="0">C27/N27</f>
        <v>0.84337349397590367</v>
      </c>
      <c r="C27" s="34">
        <f>'Кошторис  витрат'!G195</f>
        <v>350000</v>
      </c>
      <c r="D27" s="35">
        <v>0</v>
      </c>
      <c r="E27" s="36">
        <v>65000</v>
      </c>
      <c r="F27" s="36">
        <v>0</v>
      </c>
      <c r="G27" s="36">
        <v>0</v>
      </c>
      <c r="H27" s="36">
        <v>0</v>
      </c>
      <c r="I27" s="37">
        <f t="shared" ref="I27:I28" si="1">J27/N27</f>
        <v>0.15662650602409639</v>
      </c>
      <c r="J27" s="34">
        <f t="shared" ref="J27:J29" si="2">D27+E27+F27+G27+H27</f>
        <v>65000</v>
      </c>
      <c r="K27" s="33">
        <f t="shared" ref="K27:K28" si="3">L27/N27</f>
        <v>0</v>
      </c>
      <c r="L27" s="34">
        <f>'Кошторис  витрат'!S195</f>
        <v>0</v>
      </c>
      <c r="M27" s="38">
        <v>1</v>
      </c>
      <c r="N27" s="39">
        <f t="shared" ref="N27:N29" si="4">C27+J27+L27</f>
        <v>415000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5">
      <c r="A28" s="40" t="s">
        <v>38</v>
      </c>
      <c r="B28" s="41">
        <f t="shared" si="0"/>
        <v>0.84337349307011178</v>
      </c>
      <c r="C28" s="42">
        <f>'Кошторис  витрат'!J195</f>
        <v>349999.9976</v>
      </c>
      <c r="D28" s="43">
        <v>0</v>
      </c>
      <c r="E28" s="44">
        <v>65000</v>
      </c>
      <c r="F28" s="44">
        <v>0</v>
      </c>
      <c r="G28" s="44">
        <v>0</v>
      </c>
      <c r="H28" s="44">
        <v>0</v>
      </c>
      <c r="I28" s="45">
        <f t="shared" si="1"/>
        <v>0.15662650692988822</v>
      </c>
      <c r="J28" s="42">
        <f t="shared" si="2"/>
        <v>65000</v>
      </c>
      <c r="K28" s="41">
        <f t="shared" si="3"/>
        <v>0</v>
      </c>
      <c r="L28" s="42">
        <f>'Кошторис  витрат'!V195</f>
        <v>0</v>
      </c>
      <c r="M28" s="46">
        <v>1</v>
      </c>
      <c r="N28" s="47">
        <f t="shared" si="4"/>
        <v>414999.9976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5">
      <c r="A29" s="48" t="s">
        <v>39</v>
      </c>
      <c r="B29" s="49">
        <f>C29/N28</f>
        <v>0.67469879908259545</v>
      </c>
      <c r="C29" s="50">
        <v>280000</v>
      </c>
      <c r="D29" s="51">
        <v>0</v>
      </c>
      <c r="E29" s="52">
        <v>65000</v>
      </c>
      <c r="F29" s="52">
        <v>0</v>
      </c>
      <c r="G29" s="52">
        <v>0</v>
      </c>
      <c r="H29" s="52">
        <v>0</v>
      </c>
      <c r="I29" s="53">
        <f>J29/N28</f>
        <v>0.15662650692988822</v>
      </c>
      <c r="J29" s="50">
        <f t="shared" si="2"/>
        <v>65000</v>
      </c>
      <c r="K29" s="49">
        <f>L29/N28</f>
        <v>0</v>
      </c>
      <c r="L29" s="50">
        <v>0</v>
      </c>
      <c r="M29" s="54">
        <f>(N29*M28)/N28</f>
        <v>0.83132530601248367</v>
      </c>
      <c r="N29" s="55">
        <f t="shared" si="4"/>
        <v>345000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5">
      <c r="A30" s="56" t="s">
        <v>40</v>
      </c>
      <c r="B30" s="57">
        <f t="shared" ref="B30:N30" si="5">B28-B29</f>
        <v>0.16867469398751633</v>
      </c>
      <c r="C30" s="58">
        <f t="shared" si="5"/>
        <v>69999.997600000002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0.16867469398751633</v>
      </c>
      <c r="N30" s="64">
        <f t="shared" si="5"/>
        <v>69999.997600000002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5">
      <c r="A32" s="65"/>
      <c r="B32" s="65" t="s">
        <v>41</v>
      </c>
      <c r="C32" s="412" t="s">
        <v>403</v>
      </c>
      <c r="D32" s="413"/>
      <c r="E32" s="413"/>
      <c r="F32" s="65"/>
      <c r="G32" s="66"/>
      <c r="H32" s="66"/>
      <c r="I32" s="67"/>
      <c r="J32" s="412" t="s">
        <v>397</v>
      </c>
      <c r="K32" s="413"/>
      <c r="L32" s="413"/>
      <c r="M32" s="413"/>
      <c r="N32" s="413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5">
      <c r="A33" s="5"/>
      <c r="B33" s="5"/>
      <c r="C33" s="5"/>
      <c r="D33" s="68" t="s">
        <v>42</v>
      </c>
      <c r="E33" s="5"/>
      <c r="F33" s="69"/>
      <c r="G33" s="405" t="s">
        <v>43</v>
      </c>
      <c r="H33" s="406"/>
      <c r="I33" s="13"/>
      <c r="J33" s="405" t="s">
        <v>44</v>
      </c>
      <c r="K33" s="406"/>
      <c r="L33" s="406"/>
      <c r="M33" s="406"/>
      <c r="N33" s="40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2">
    <mergeCell ref="A23:A25"/>
    <mergeCell ref="C10:I10"/>
    <mergeCell ref="C11:H11"/>
    <mergeCell ref="C12:J12"/>
    <mergeCell ref="C13:M13"/>
    <mergeCell ref="C14:M14"/>
    <mergeCell ref="B23:C24"/>
    <mergeCell ref="D23:J23"/>
    <mergeCell ref="I24:J24"/>
    <mergeCell ref="A1:B1"/>
    <mergeCell ref="H2:J2"/>
    <mergeCell ref="H3:J3"/>
    <mergeCell ref="B18:N18"/>
    <mergeCell ref="B19:N19"/>
    <mergeCell ref="C15:M15"/>
    <mergeCell ref="G33:H33"/>
    <mergeCell ref="J33:N33"/>
    <mergeCell ref="K23:L24"/>
    <mergeCell ref="M23:N24"/>
    <mergeCell ref="B20:N20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17"/>
  <sheetViews>
    <sheetView topLeftCell="A196" zoomScale="90" zoomScaleNormal="90" workbookViewId="0">
      <selection activeCell="Z99" sqref="Z99"/>
    </sheetView>
  </sheetViews>
  <sheetFormatPr defaultColWidth="14.453125" defaultRowHeight="15" customHeight="1" outlineLevelCol="1" x14ac:dyDescent="0.35"/>
  <cols>
    <col min="1" max="1" width="11" customWidth="1"/>
    <col min="2" max="2" width="6.6328125" customWidth="1"/>
    <col min="3" max="3" width="37.08984375" customWidth="1"/>
    <col min="4" max="4" width="10.26953125" customWidth="1"/>
    <col min="5" max="5" width="10.08984375" customWidth="1"/>
    <col min="6" max="6" width="11" customWidth="1"/>
    <col min="7" max="7" width="12" customWidth="1"/>
    <col min="8" max="8" width="9.7265625" customWidth="1"/>
    <col min="9" max="9" width="11" customWidth="1"/>
    <col min="10" max="10" width="12.26953125" customWidth="1"/>
    <col min="11" max="11" width="8.08984375" customWidth="1" outlineLevel="1"/>
    <col min="12" max="12" width="9.36328125" customWidth="1" outlineLevel="1"/>
    <col min="13" max="13" width="11" customWidth="1" outlineLevel="1"/>
    <col min="14" max="14" width="8.36328125" customWidth="1" outlineLevel="1"/>
    <col min="15" max="15" width="10.453125" customWidth="1" outlineLevel="1"/>
    <col min="16" max="16" width="11.36328125" customWidth="1" outlineLevel="1"/>
    <col min="17" max="17" width="6.453125" customWidth="1" outlineLevel="1"/>
    <col min="18" max="18" width="6.81640625" customWidth="1" outlineLevel="1"/>
    <col min="19" max="19" width="8.08984375" customWidth="1" outlineLevel="1"/>
    <col min="20" max="20" width="7.26953125" customWidth="1" outlineLevel="1"/>
    <col min="21" max="21" width="6.36328125" customWidth="1" outlineLevel="1"/>
    <col min="22" max="22" width="7.6328125" customWidth="1" outlineLevel="1"/>
    <col min="23" max="23" width="10.90625" customWidth="1"/>
    <col min="24" max="24" width="12.81640625" customWidth="1"/>
    <col min="25" max="25" width="8.6328125" customWidth="1"/>
    <col min="26" max="26" width="12.26953125" customWidth="1"/>
    <col min="27" max="27" width="9.453125" customWidth="1"/>
    <col min="28" max="28" width="14" customWidth="1"/>
    <col min="29" max="33" width="5.08984375" customWidth="1"/>
  </cols>
  <sheetData>
    <row r="1" spans="1:33" ht="18" customHeight="1" x14ac:dyDescent="0.35">
      <c r="A1" s="431" t="s">
        <v>45</v>
      </c>
      <c r="B1" s="406"/>
      <c r="C1" s="406"/>
      <c r="D1" s="406"/>
      <c r="E1" s="406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5">
      <c r="A2" s="72" t="str">
        <f>Фінансування!A12</f>
        <v>Назва Грантоотримувача:</v>
      </c>
      <c r="B2" s="73"/>
      <c r="C2" s="72"/>
      <c r="D2" s="74"/>
      <c r="E2" s="423" t="s">
        <v>348</v>
      </c>
      <c r="F2" s="423"/>
      <c r="G2" s="423"/>
      <c r="H2" s="423"/>
      <c r="I2" s="423"/>
      <c r="J2" s="423"/>
      <c r="K2" s="423"/>
      <c r="L2" s="423"/>
      <c r="M2" s="334"/>
      <c r="N2" s="334"/>
      <c r="O2" s="33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5">
      <c r="A3" s="3" t="str">
        <f>Фінансування!A13</f>
        <v>Назва проєкту:</v>
      </c>
      <c r="B3" s="73"/>
      <c r="C3" s="72"/>
      <c r="D3" s="74"/>
      <c r="E3" s="423" t="s">
        <v>349</v>
      </c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5">
      <c r="A4" s="3" t="str">
        <f>Фінансування!A14</f>
        <v>Дата початку проєкту:</v>
      </c>
      <c r="B4" s="1"/>
      <c r="C4" s="1"/>
      <c r="D4" s="1"/>
      <c r="E4" s="424" t="s">
        <v>437</v>
      </c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5">
      <c r="A5" s="3" t="str">
        <f>Фінансування!A15</f>
        <v>Дата завершення проєкту:</v>
      </c>
      <c r="B5" s="1"/>
      <c r="C5" s="1"/>
      <c r="D5" s="1"/>
      <c r="E5" s="417" t="s">
        <v>350</v>
      </c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thickBot="1" x14ac:dyDescent="0.4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5">
      <c r="A7" s="432" t="s">
        <v>46</v>
      </c>
      <c r="B7" s="434" t="s">
        <v>47</v>
      </c>
      <c r="C7" s="437" t="s">
        <v>48</v>
      </c>
      <c r="D7" s="437" t="s">
        <v>49</v>
      </c>
      <c r="E7" s="430" t="s">
        <v>50</v>
      </c>
      <c r="F7" s="426"/>
      <c r="G7" s="426"/>
      <c r="H7" s="426"/>
      <c r="I7" s="426"/>
      <c r="J7" s="427"/>
      <c r="K7" s="430" t="s">
        <v>51</v>
      </c>
      <c r="L7" s="426"/>
      <c r="M7" s="426"/>
      <c r="N7" s="426"/>
      <c r="O7" s="426"/>
      <c r="P7" s="427"/>
      <c r="Q7" s="430" t="s">
        <v>52</v>
      </c>
      <c r="R7" s="426"/>
      <c r="S7" s="426"/>
      <c r="T7" s="426"/>
      <c r="U7" s="426"/>
      <c r="V7" s="427"/>
      <c r="W7" s="448" t="s">
        <v>53</v>
      </c>
      <c r="X7" s="426"/>
      <c r="Y7" s="426"/>
      <c r="Z7" s="427"/>
      <c r="AA7" s="449" t="s">
        <v>54</v>
      </c>
      <c r="AB7" s="1"/>
      <c r="AC7" s="1"/>
      <c r="AD7" s="1"/>
      <c r="AE7" s="1"/>
      <c r="AF7" s="1"/>
      <c r="AG7" s="1"/>
    </row>
    <row r="8" spans="1:33" ht="42" customHeight="1" x14ac:dyDescent="0.35">
      <c r="A8" s="420"/>
      <c r="B8" s="435"/>
      <c r="C8" s="438"/>
      <c r="D8" s="438"/>
      <c r="E8" s="446" t="s">
        <v>55</v>
      </c>
      <c r="F8" s="426"/>
      <c r="G8" s="427"/>
      <c r="H8" s="446" t="s">
        <v>56</v>
      </c>
      <c r="I8" s="426"/>
      <c r="J8" s="427"/>
      <c r="K8" s="446" t="s">
        <v>55</v>
      </c>
      <c r="L8" s="426"/>
      <c r="M8" s="427"/>
      <c r="N8" s="446" t="s">
        <v>56</v>
      </c>
      <c r="O8" s="426"/>
      <c r="P8" s="427"/>
      <c r="Q8" s="446" t="s">
        <v>55</v>
      </c>
      <c r="R8" s="426"/>
      <c r="S8" s="427"/>
      <c r="T8" s="446" t="s">
        <v>56</v>
      </c>
      <c r="U8" s="426"/>
      <c r="V8" s="427"/>
      <c r="W8" s="449" t="s">
        <v>57</v>
      </c>
      <c r="X8" s="449" t="s">
        <v>58</v>
      </c>
      <c r="Y8" s="448" t="s">
        <v>59</v>
      </c>
      <c r="Z8" s="427"/>
      <c r="AA8" s="420"/>
      <c r="AB8" s="1"/>
      <c r="AC8" s="1"/>
      <c r="AD8" s="1"/>
      <c r="AE8" s="1"/>
      <c r="AF8" s="1"/>
      <c r="AG8" s="1"/>
    </row>
    <row r="9" spans="1:33" ht="49.5" customHeight="1" x14ac:dyDescent="0.35">
      <c r="A9" s="433"/>
      <c r="B9" s="436"/>
      <c r="C9" s="439"/>
      <c r="D9" s="439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421"/>
      <c r="X9" s="421"/>
      <c r="Y9" s="87" t="s">
        <v>69</v>
      </c>
      <c r="Z9" s="88" t="s">
        <v>20</v>
      </c>
      <c r="AA9" s="421"/>
      <c r="AB9" s="1"/>
      <c r="AC9" s="1"/>
      <c r="AD9" s="1"/>
      <c r="AE9" s="1"/>
      <c r="AF9" s="1"/>
      <c r="AG9" s="1"/>
    </row>
    <row r="10" spans="1:33" ht="24.75" customHeight="1" x14ac:dyDescent="0.3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5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5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41.5" customHeight="1" x14ac:dyDescent="0.35">
      <c r="A13" s="108" t="s">
        <v>74</v>
      </c>
      <c r="B13" s="109" t="s">
        <v>75</v>
      </c>
      <c r="C13" s="110" t="s">
        <v>76</v>
      </c>
      <c r="D13" s="111"/>
      <c r="E13" s="112">
        <f>SUM(E14:E20)</f>
        <v>16.5</v>
      </c>
      <c r="F13" s="113"/>
      <c r="G13" s="114">
        <f>SUM(G14:G20)</f>
        <v>30800</v>
      </c>
      <c r="H13" s="114">
        <f t="shared" ref="H13:J13" si="0">SUM(H14:H20)</f>
        <v>16.5</v>
      </c>
      <c r="I13" s="114"/>
      <c r="J13" s="114">
        <f t="shared" si="0"/>
        <v>30800</v>
      </c>
      <c r="K13" s="114">
        <f t="shared" ref="K13" si="1">SUM(K14:K20)</f>
        <v>0</v>
      </c>
      <c r="L13" s="114"/>
      <c r="M13" s="114">
        <f t="shared" ref="M13" si="2">SUM(M14:M20)</f>
        <v>0</v>
      </c>
      <c r="N13" s="114">
        <f t="shared" ref="N13" si="3">SUM(N14:N20)</f>
        <v>0</v>
      </c>
      <c r="O13" s="114"/>
      <c r="P13" s="114">
        <f t="shared" ref="P13" si="4">SUM(P14:P20)</f>
        <v>0</v>
      </c>
      <c r="Q13" s="114">
        <f t="shared" ref="Q13" si="5">SUM(Q14:Q20)</f>
        <v>0</v>
      </c>
      <c r="R13" s="114"/>
      <c r="S13" s="114">
        <f t="shared" ref="S13" si="6">SUM(S14:S20)</f>
        <v>0</v>
      </c>
      <c r="T13" s="114">
        <f t="shared" ref="T13" si="7">SUM(T14:T20)</f>
        <v>0</v>
      </c>
      <c r="U13" s="114"/>
      <c r="V13" s="114">
        <f t="shared" ref="V13" si="8">SUM(V14:V20)</f>
        <v>0</v>
      </c>
      <c r="W13" s="114">
        <f t="shared" ref="W13:X13" si="9">SUM(W14:W20)</f>
        <v>30800</v>
      </c>
      <c r="X13" s="114">
        <f t="shared" si="9"/>
        <v>30800</v>
      </c>
      <c r="Y13" s="114">
        <f t="shared" ref="Y13" si="10">SUM(Y14:Y20)</f>
        <v>0</v>
      </c>
      <c r="Z13" s="114">
        <f t="shared" ref="Z13" si="11">SUM(Z14:Z20)</f>
        <v>0</v>
      </c>
      <c r="AA13" s="114">
        <f t="shared" ref="AA13" si="12">SUM(AA14:AA20)</f>
        <v>0</v>
      </c>
      <c r="AB13" s="118"/>
      <c r="AC13" s="118"/>
      <c r="AD13" s="118"/>
      <c r="AE13" s="118"/>
      <c r="AF13" s="118"/>
      <c r="AG13" s="118"/>
    </row>
    <row r="14" spans="1:33" ht="30" customHeight="1" x14ac:dyDescent="0.35">
      <c r="A14" s="119" t="s">
        <v>77</v>
      </c>
      <c r="B14" s="120" t="s">
        <v>78</v>
      </c>
      <c r="C14" s="121" t="s">
        <v>352</v>
      </c>
      <c r="D14" s="122" t="s">
        <v>80</v>
      </c>
      <c r="E14" s="123">
        <v>2.5</v>
      </c>
      <c r="F14" s="124">
        <v>2520</v>
      </c>
      <c r="G14" s="125">
        <f t="shared" ref="G14:G20" si="13">E14*F14</f>
        <v>6300</v>
      </c>
      <c r="H14" s="123">
        <v>2.5</v>
      </c>
      <c r="I14" s="124">
        <v>2520</v>
      </c>
      <c r="J14" s="125">
        <f t="shared" ref="J14:J20" si="14">H14*I14</f>
        <v>6300</v>
      </c>
      <c r="K14" s="123"/>
      <c r="L14" s="124"/>
      <c r="M14" s="125">
        <f t="shared" ref="M14:M20" si="15">K14*L14</f>
        <v>0</v>
      </c>
      <c r="N14" s="123"/>
      <c r="O14" s="124"/>
      <c r="P14" s="125">
        <f t="shared" ref="P14:P20" si="16">N14*O14</f>
        <v>0</v>
      </c>
      <c r="Q14" s="123"/>
      <c r="R14" s="124"/>
      <c r="S14" s="125">
        <f t="shared" ref="S14:S20" si="17">Q14*R14</f>
        <v>0</v>
      </c>
      <c r="T14" s="123"/>
      <c r="U14" s="124"/>
      <c r="V14" s="125">
        <f t="shared" ref="V14:V20" si="18">T14*U14</f>
        <v>0</v>
      </c>
      <c r="W14" s="126">
        <f t="shared" ref="W14:W20" si="19">G14+M14+S14</f>
        <v>6300</v>
      </c>
      <c r="X14" s="127">
        <f t="shared" ref="X14:X20" si="20">J14+P14+V14</f>
        <v>6300</v>
      </c>
      <c r="Y14" s="127">
        <f t="shared" ref="Y14:Y36" si="21">W14-X14</f>
        <v>0</v>
      </c>
      <c r="Z14" s="128">
        <f t="shared" ref="Z14:Z36" si="22">Y14/W14</f>
        <v>0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5">
      <c r="A15" s="119" t="s">
        <v>77</v>
      </c>
      <c r="B15" s="120" t="s">
        <v>81</v>
      </c>
      <c r="C15" s="338" t="s">
        <v>355</v>
      </c>
      <c r="D15" s="122" t="s">
        <v>80</v>
      </c>
      <c r="E15" s="123">
        <v>2.5</v>
      </c>
      <c r="F15" s="124">
        <v>2400</v>
      </c>
      <c r="G15" s="125">
        <f t="shared" si="13"/>
        <v>6000</v>
      </c>
      <c r="H15" s="123">
        <v>2.5</v>
      </c>
      <c r="I15" s="124">
        <v>2400</v>
      </c>
      <c r="J15" s="125">
        <f t="shared" si="14"/>
        <v>6000</v>
      </c>
      <c r="K15" s="123"/>
      <c r="L15" s="124"/>
      <c r="M15" s="125">
        <f t="shared" si="15"/>
        <v>0</v>
      </c>
      <c r="N15" s="123"/>
      <c r="O15" s="124"/>
      <c r="P15" s="125">
        <f t="shared" si="16"/>
        <v>0</v>
      </c>
      <c r="Q15" s="123"/>
      <c r="R15" s="124"/>
      <c r="S15" s="125">
        <f t="shared" si="17"/>
        <v>0</v>
      </c>
      <c r="T15" s="123"/>
      <c r="U15" s="124"/>
      <c r="V15" s="125">
        <f t="shared" si="18"/>
        <v>0</v>
      </c>
      <c r="W15" s="126">
        <f t="shared" si="19"/>
        <v>6000</v>
      </c>
      <c r="X15" s="127">
        <f t="shared" si="20"/>
        <v>6000</v>
      </c>
      <c r="Y15" s="127">
        <f t="shared" si="21"/>
        <v>0</v>
      </c>
      <c r="Z15" s="128">
        <f t="shared" si="22"/>
        <v>0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5">
      <c r="A16" s="119" t="s">
        <v>77</v>
      </c>
      <c r="B16" s="120" t="s">
        <v>82</v>
      </c>
      <c r="C16" s="338" t="s">
        <v>356</v>
      </c>
      <c r="D16" s="122" t="s">
        <v>80</v>
      </c>
      <c r="E16" s="123">
        <v>2.5</v>
      </c>
      <c r="F16" s="124">
        <v>2400</v>
      </c>
      <c r="G16" s="125">
        <f t="shared" si="13"/>
        <v>6000</v>
      </c>
      <c r="H16" s="123">
        <v>2.5</v>
      </c>
      <c r="I16" s="136">
        <v>2400</v>
      </c>
      <c r="J16" s="137">
        <f t="shared" si="14"/>
        <v>6000</v>
      </c>
      <c r="K16" s="135"/>
      <c r="L16" s="136"/>
      <c r="M16" s="125">
        <f t="shared" si="15"/>
        <v>0</v>
      </c>
      <c r="N16" s="123"/>
      <c r="O16" s="124"/>
      <c r="P16" s="125">
        <f t="shared" si="16"/>
        <v>0</v>
      </c>
      <c r="Q16" s="123"/>
      <c r="R16" s="124"/>
      <c r="S16" s="125">
        <f t="shared" si="17"/>
        <v>0</v>
      </c>
      <c r="T16" s="123"/>
      <c r="U16" s="124"/>
      <c r="V16" s="125">
        <f t="shared" si="18"/>
        <v>0</v>
      </c>
      <c r="W16" s="126">
        <f t="shared" si="19"/>
        <v>6000</v>
      </c>
      <c r="X16" s="127">
        <f t="shared" si="20"/>
        <v>6000</v>
      </c>
      <c r="Y16" s="127">
        <f t="shared" si="21"/>
        <v>0</v>
      </c>
      <c r="Z16" s="128">
        <f t="shared" si="22"/>
        <v>0</v>
      </c>
      <c r="AA16" s="129"/>
      <c r="AB16" s="131"/>
      <c r="AC16" s="131"/>
      <c r="AD16" s="131"/>
      <c r="AE16" s="131"/>
      <c r="AF16" s="131"/>
      <c r="AG16" s="131"/>
    </row>
    <row r="17" spans="1:33" ht="41" customHeight="1" x14ac:dyDescent="0.35">
      <c r="A17" s="119" t="s">
        <v>77</v>
      </c>
      <c r="B17" s="120" t="s">
        <v>353</v>
      </c>
      <c r="C17" s="338" t="s">
        <v>357</v>
      </c>
      <c r="D17" s="122" t="s">
        <v>80</v>
      </c>
      <c r="E17" s="123">
        <v>2.5</v>
      </c>
      <c r="F17" s="124">
        <v>1800</v>
      </c>
      <c r="G17" s="125">
        <f t="shared" si="13"/>
        <v>4500</v>
      </c>
      <c r="H17" s="123">
        <v>2.5</v>
      </c>
      <c r="I17" s="136">
        <v>1800</v>
      </c>
      <c r="J17" s="137">
        <f t="shared" si="14"/>
        <v>4500</v>
      </c>
      <c r="K17" s="135"/>
      <c r="L17" s="136"/>
      <c r="M17" s="125">
        <f t="shared" si="15"/>
        <v>0</v>
      </c>
      <c r="N17" s="123"/>
      <c r="O17" s="124"/>
      <c r="P17" s="125">
        <f t="shared" si="16"/>
        <v>0</v>
      </c>
      <c r="Q17" s="123"/>
      <c r="R17" s="124"/>
      <c r="S17" s="125">
        <f t="shared" si="17"/>
        <v>0</v>
      </c>
      <c r="T17" s="123"/>
      <c r="U17" s="124"/>
      <c r="V17" s="125">
        <f t="shared" si="18"/>
        <v>0</v>
      </c>
      <c r="W17" s="126">
        <f t="shared" si="19"/>
        <v>4500</v>
      </c>
      <c r="X17" s="127">
        <f t="shared" si="20"/>
        <v>4500</v>
      </c>
      <c r="Y17" s="127">
        <f t="shared" si="21"/>
        <v>0</v>
      </c>
      <c r="Z17" s="128">
        <f t="shared" si="22"/>
        <v>0</v>
      </c>
      <c r="AA17" s="129"/>
      <c r="AB17" s="131"/>
      <c r="AC17" s="131"/>
      <c r="AD17" s="131"/>
      <c r="AE17" s="131"/>
      <c r="AF17" s="131"/>
      <c r="AG17" s="131"/>
    </row>
    <row r="18" spans="1:33" ht="30" customHeight="1" x14ac:dyDescent="0.35">
      <c r="A18" s="119" t="s">
        <v>77</v>
      </c>
      <c r="B18" s="120" t="s">
        <v>354</v>
      </c>
      <c r="C18" s="338" t="s">
        <v>358</v>
      </c>
      <c r="D18" s="122" t="s">
        <v>80</v>
      </c>
      <c r="E18" s="123">
        <v>2</v>
      </c>
      <c r="F18" s="124">
        <v>1500</v>
      </c>
      <c r="G18" s="125">
        <f t="shared" si="13"/>
        <v>3000</v>
      </c>
      <c r="H18" s="123">
        <v>2</v>
      </c>
      <c r="I18" s="136">
        <v>1500</v>
      </c>
      <c r="J18" s="137">
        <f t="shared" si="14"/>
        <v>3000</v>
      </c>
      <c r="K18" s="135"/>
      <c r="L18" s="136"/>
      <c r="M18" s="125">
        <f t="shared" si="15"/>
        <v>0</v>
      </c>
      <c r="N18" s="123"/>
      <c r="O18" s="124"/>
      <c r="P18" s="125">
        <f t="shared" si="16"/>
        <v>0</v>
      </c>
      <c r="Q18" s="123"/>
      <c r="R18" s="124"/>
      <c r="S18" s="125">
        <f t="shared" si="17"/>
        <v>0</v>
      </c>
      <c r="T18" s="123"/>
      <c r="U18" s="124"/>
      <c r="V18" s="125">
        <f t="shared" si="18"/>
        <v>0</v>
      </c>
      <c r="W18" s="126">
        <f t="shared" si="19"/>
        <v>3000</v>
      </c>
      <c r="X18" s="127">
        <f t="shared" si="20"/>
        <v>3000</v>
      </c>
      <c r="Y18" s="127">
        <f t="shared" si="21"/>
        <v>0</v>
      </c>
      <c r="Z18" s="128">
        <f t="shared" si="22"/>
        <v>0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35">
      <c r="A19" s="119" t="s">
        <v>77</v>
      </c>
      <c r="B19" s="120" t="s">
        <v>361</v>
      </c>
      <c r="C19" s="338" t="s">
        <v>359</v>
      </c>
      <c r="D19" s="122" t="s">
        <v>80</v>
      </c>
      <c r="E19" s="123">
        <v>2.5</v>
      </c>
      <c r="F19" s="124">
        <v>1200</v>
      </c>
      <c r="G19" s="125">
        <f t="shared" si="13"/>
        <v>3000</v>
      </c>
      <c r="H19" s="123">
        <v>2.5</v>
      </c>
      <c r="I19" s="337">
        <v>1200</v>
      </c>
      <c r="J19" s="337">
        <f t="shared" si="14"/>
        <v>3000</v>
      </c>
      <c r="K19" s="337"/>
      <c r="L19" s="337"/>
      <c r="M19" s="125">
        <f t="shared" si="15"/>
        <v>0</v>
      </c>
      <c r="N19" s="123"/>
      <c r="O19" s="337"/>
      <c r="P19" s="125">
        <f t="shared" si="16"/>
        <v>0</v>
      </c>
      <c r="Q19" s="123"/>
      <c r="R19" s="337"/>
      <c r="S19" s="125">
        <f t="shared" si="17"/>
        <v>0</v>
      </c>
      <c r="T19" s="123"/>
      <c r="U19" s="124"/>
      <c r="V19" s="125">
        <f t="shared" si="18"/>
        <v>0</v>
      </c>
      <c r="W19" s="126">
        <f t="shared" si="19"/>
        <v>3000</v>
      </c>
      <c r="X19" s="127">
        <f t="shared" si="20"/>
        <v>3000</v>
      </c>
      <c r="Y19" s="127">
        <f t="shared" si="21"/>
        <v>0</v>
      </c>
      <c r="Z19" s="128">
        <f t="shared" si="22"/>
        <v>0</v>
      </c>
      <c r="AA19" s="129"/>
      <c r="AB19" s="131"/>
      <c r="AC19" s="131"/>
      <c r="AD19" s="131"/>
      <c r="AE19" s="131"/>
      <c r="AF19" s="131"/>
      <c r="AG19" s="131"/>
    </row>
    <row r="20" spans="1:33" ht="43" customHeight="1" thickBot="1" x14ac:dyDescent="0.4">
      <c r="A20" s="119" t="s">
        <v>77</v>
      </c>
      <c r="B20" s="120" t="s">
        <v>362</v>
      </c>
      <c r="C20" s="338" t="s">
        <v>360</v>
      </c>
      <c r="D20" s="122" t="s">
        <v>80</v>
      </c>
      <c r="E20" s="123">
        <v>2</v>
      </c>
      <c r="F20" s="124">
        <v>1000</v>
      </c>
      <c r="G20" s="226">
        <f t="shared" si="13"/>
        <v>2000</v>
      </c>
      <c r="H20" s="123">
        <v>2</v>
      </c>
      <c r="I20" s="337">
        <v>1000</v>
      </c>
      <c r="J20" s="337">
        <f t="shared" si="14"/>
        <v>2000</v>
      </c>
      <c r="K20" s="337"/>
      <c r="L20" s="337"/>
      <c r="M20" s="125">
        <f t="shared" si="15"/>
        <v>0</v>
      </c>
      <c r="N20" s="337"/>
      <c r="O20" s="337"/>
      <c r="P20" s="125">
        <f t="shared" si="16"/>
        <v>0</v>
      </c>
      <c r="Q20" s="337"/>
      <c r="R20" s="337"/>
      <c r="S20" s="125">
        <f t="shared" si="17"/>
        <v>0</v>
      </c>
      <c r="T20" s="123"/>
      <c r="U20" s="124"/>
      <c r="V20" s="125">
        <f t="shared" si="18"/>
        <v>0</v>
      </c>
      <c r="W20" s="126">
        <f t="shared" si="19"/>
        <v>2000</v>
      </c>
      <c r="X20" s="127">
        <f t="shared" si="20"/>
        <v>2000</v>
      </c>
      <c r="Y20" s="127">
        <f t="shared" si="21"/>
        <v>0</v>
      </c>
      <c r="Z20" s="128">
        <f t="shared" si="22"/>
        <v>0</v>
      </c>
      <c r="AA20" s="129"/>
      <c r="AB20" s="131"/>
      <c r="AC20" s="131"/>
      <c r="AD20" s="131"/>
      <c r="AE20" s="131"/>
      <c r="AF20" s="131"/>
      <c r="AG20" s="131"/>
    </row>
    <row r="21" spans="1:33" ht="18" customHeight="1" x14ac:dyDescent="0.35">
      <c r="A21" s="108" t="s">
        <v>74</v>
      </c>
      <c r="B21" s="109" t="s">
        <v>83</v>
      </c>
      <c r="C21" s="140" t="s">
        <v>84</v>
      </c>
      <c r="D21" s="141"/>
      <c r="E21" s="142">
        <f>SUM(E22:E24)</f>
        <v>0</v>
      </c>
      <c r="F21" s="143"/>
      <c r="G21" s="144">
        <f t="shared" ref="G21:H21" si="23">SUM(G22:G24)</f>
        <v>0</v>
      </c>
      <c r="H21" s="112">
        <f t="shared" si="23"/>
        <v>0</v>
      </c>
      <c r="I21" s="113"/>
      <c r="J21" s="114">
        <f t="shared" ref="J21:K21" si="24">SUM(J22:J24)</f>
        <v>0</v>
      </c>
      <c r="K21" s="112">
        <f t="shared" si="24"/>
        <v>0</v>
      </c>
      <c r="L21" s="113"/>
      <c r="M21" s="114">
        <f t="shared" ref="M21:N21" si="25">SUM(M22:M24)</f>
        <v>0</v>
      </c>
      <c r="N21" s="112">
        <f t="shared" si="25"/>
        <v>0</v>
      </c>
      <c r="O21" s="113"/>
      <c r="P21" s="114">
        <f t="shared" ref="P21:Q21" si="26">SUM(P22:P24)</f>
        <v>0</v>
      </c>
      <c r="Q21" s="112">
        <f t="shared" si="26"/>
        <v>0</v>
      </c>
      <c r="R21" s="113"/>
      <c r="S21" s="114">
        <f t="shared" ref="S21:T21" si="27">SUM(S22:S24)</f>
        <v>0</v>
      </c>
      <c r="T21" s="112">
        <f t="shared" si="27"/>
        <v>0</v>
      </c>
      <c r="U21" s="113"/>
      <c r="V21" s="114">
        <f t="shared" ref="V21:X21" si="28">SUM(V22:V24)</f>
        <v>0</v>
      </c>
      <c r="W21" s="114">
        <f t="shared" si="28"/>
        <v>0</v>
      </c>
      <c r="X21" s="336">
        <f t="shared" si="28"/>
        <v>0</v>
      </c>
      <c r="Y21" s="336">
        <f t="shared" si="21"/>
        <v>0</v>
      </c>
      <c r="Z21" s="336" t="e">
        <f t="shared" si="22"/>
        <v>#DIV/0!</v>
      </c>
      <c r="AA21" s="117"/>
      <c r="AB21" s="118"/>
      <c r="AC21" s="118"/>
      <c r="AD21" s="118"/>
      <c r="AE21" s="118"/>
      <c r="AF21" s="118"/>
      <c r="AG21" s="118"/>
    </row>
    <row r="22" spans="1:33" ht="15.5" customHeight="1" x14ac:dyDescent="0.35">
      <c r="A22" s="119" t="s">
        <v>77</v>
      </c>
      <c r="B22" s="120" t="s">
        <v>85</v>
      </c>
      <c r="C22" s="121" t="s">
        <v>79</v>
      </c>
      <c r="D22" s="122" t="s">
        <v>80</v>
      </c>
      <c r="E22" s="123"/>
      <c r="F22" s="124"/>
      <c r="G22" s="125">
        <f t="shared" ref="G22:G24" si="29">E22*F22</f>
        <v>0</v>
      </c>
      <c r="H22" s="123"/>
      <c r="I22" s="124"/>
      <c r="J22" s="125">
        <f t="shared" ref="J22:J24" si="30">H22*I22</f>
        <v>0</v>
      </c>
      <c r="K22" s="123"/>
      <c r="L22" s="124"/>
      <c r="M22" s="125">
        <f t="shared" ref="M22:M24" si="31">K22*L22</f>
        <v>0</v>
      </c>
      <c r="N22" s="123"/>
      <c r="O22" s="124"/>
      <c r="P22" s="125">
        <f t="shared" ref="P22:P24" si="32">N22*O22</f>
        <v>0</v>
      </c>
      <c r="Q22" s="123"/>
      <c r="R22" s="124"/>
      <c r="S22" s="125">
        <f t="shared" ref="S22:S24" si="33">Q22*R22</f>
        <v>0</v>
      </c>
      <c r="T22" s="123"/>
      <c r="U22" s="124"/>
      <c r="V22" s="125">
        <f t="shared" ref="V22:V24" si="34">T22*U22</f>
        <v>0</v>
      </c>
      <c r="W22" s="126">
        <f t="shared" ref="W22:W24" si="35">G22+M22+S22</f>
        <v>0</v>
      </c>
      <c r="X22" s="127">
        <f t="shared" ref="X22:X24" si="36">J22+P22+V22</f>
        <v>0</v>
      </c>
      <c r="Y22" s="127">
        <f t="shared" si="21"/>
        <v>0</v>
      </c>
      <c r="Z22" s="128" t="e">
        <f t="shared" si="22"/>
        <v>#DIV/0!</v>
      </c>
      <c r="AA22" s="129"/>
      <c r="AB22" s="131"/>
      <c r="AC22" s="131"/>
      <c r="AD22" s="131"/>
      <c r="AE22" s="131"/>
      <c r="AF22" s="131"/>
      <c r="AG22" s="131"/>
    </row>
    <row r="23" spans="1:33" ht="15" customHeight="1" x14ac:dyDescent="0.35">
      <c r="A23" s="119" t="s">
        <v>77</v>
      </c>
      <c r="B23" s="120" t="s">
        <v>86</v>
      </c>
      <c r="C23" s="121" t="s">
        <v>79</v>
      </c>
      <c r="D23" s="122" t="s">
        <v>80</v>
      </c>
      <c r="E23" s="123"/>
      <c r="F23" s="124"/>
      <c r="G23" s="125">
        <f t="shared" si="29"/>
        <v>0</v>
      </c>
      <c r="H23" s="123"/>
      <c r="I23" s="124"/>
      <c r="J23" s="125">
        <f t="shared" si="30"/>
        <v>0</v>
      </c>
      <c r="K23" s="123"/>
      <c r="L23" s="124"/>
      <c r="M23" s="125">
        <f t="shared" si="31"/>
        <v>0</v>
      </c>
      <c r="N23" s="123"/>
      <c r="O23" s="124"/>
      <c r="P23" s="125">
        <f t="shared" si="32"/>
        <v>0</v>
      </c>
      <c r="Q23" s="123"/>
      <c r="R23" s="124"/>
      <c r="S23" s="125">
        <f t="shared" si="33"/>
        <v>0</v>
      </c>
      <c r="T23" s="123"/>
      <c r="U23" s="124"/>
      <c r="V23" s="125">
        <f t="shared" si="34"/>
        <v>0</v>
      </c>
      <c r="W23" s="126">
        <f t="shared" si="35"/>
        <v>0</v>
      </c>
      <c r="X23" s="127">
        <f t="shared" si="36"/>
        <v>0</v>
      </c>
      <c r="Y23" s="127">
        <f t="shared" si="21"/>
        <v>0</v>
      </c>
      <c r="Z23" s="128" t="e">
        <f t="shared" si="22"/>
        <v>#DIV/0!</v>
      </c>
      <c r="AA23" s="129"/>
      <c r="AB23" s="131"/>
      <c r="AC23" s="131"/>
      <c r="AD23" s="131"/>
      <c r="AE23" s="131"/>
      <c r="AF23" s="131"/>
      <c r="AG23" s="131"/>
    </row>
    <row r="24" spans="1:33" ht="15" customHeight="1" x14ac:dyDescent="0.35">
      <c r="A24" s="146" t="s">
        <v>77</v>
      </c>
      <c r="B24" s="133" t="s">
        <v>87</v>
      </c>
      <c r="C24" s="121" t="s">
        <v>79</v>
      </c>
      <c r="D24" s="147" t="s">
        <v>80</v>
      </c>
      <c r="E24" s="148"/>
      <c r="F24" s="149"/>
      <c r="G24" s="150">
        <f t="shared" si="29"/>
        <v>0</v>
      </c>
      <c r="H24" s="148"/>
      <c r="I24" s="149"/>
      <c r="J24" s="150">
        <f t="shared" si="30"/>
        <v>0</v>
      </c>
      <c r="K24" s="148"/>
      <c r="L24" s="149"/>
      <c r="M24" s="150">
        <f t="shared" si="31"/>
        <v>0</v>
      </c>
      <c r="N24" s="148"/>
      <c r="O24" s="149"/>
      <c r="P24" s="150">
        <f t="shared" si="32"/>
        <v>0</v>
      </c>
      <c r="Q24" s="148"/>
      <c r="R24" s="149"/>
      <c r="S24" s="150">
        <f t="shared" si="33"/>
        <v>0</v>
      </c>
      <c r="T24" s="148"/>
      <c r="U24" s="149"/>
      <c r="V24" s="150">
        <f t="shared" si="34"/>
        <v>0</v>
      </c>
      <c r="W24" s="138">
        <f t="shared" si="35"/>
        <v>0</v>
      </c>
      <c r="X24" s="127">
        <f t="shared" si="36"/>
        <v>0</v>
      </c>
      <c r="Y24" s="127">
        <f t="shared" si="21"/>
        <v>0</v>
      </c>
      <c r="Z24" s="128" t="e">
        <f t="shared" si="22"/>
        <v>#DIV/0!</v>
      </c>
      <c r="AA24" s="151"/>
      <c r="AB24" s="131"/>
      <c r="AC24" s="131"/>
      <c r="AD24" s="131"/>
      <c r="AE24" s="131"/>
      <c r="AF24" s="131"/>
      <c r="AG24" s="131"/>
    </row>
    <row r="25" spans="1:33" ht="30" customHeight="1" x14ac:dyDescent="0.35">
      <c r="A25" s="108" t="s">
        <v>74</v>
      </c>
      <c r="B25" s="109" t="s">
        <v>88</v>
      </c>
      <c r="C25" s="152" t="s">
        <v>89</v>
      </c>
      <c r="D25" s="141"/>
      <c r="E25" s="142">
        <f>SUM(E26:E28)</f>
        <v>0</v>
      </c>
      <c r="F25" s="143"/>
      <c r="G25" s="144">
        <f t="shared" ref="G25:H25" si="37">SUM(G26:G28)</f>
        <v>0</v>
      </c>
      <c r="H25" s="142">
        <f t="shared" si="37"/>
        <v>0</v>
      </c>
      <c r="I25" s="143"/>
      <c r="J25" s="144">
        <f t="shared" ref="J25:K25" si="38">SUM(J26:J28)</f>
        <v>0</v>
      </c>
      <c r="K25" s="142">
        <f t="shared" si="38"/>
        <v>0</v>
      </c>
      <c r="L25" s="143"/>
      <c r="M25" s="144">
        <f t="shared" ref="M25:N25" si="39">SUM(M26:M28)</f>
        <v>0</v>
      </c>
      <c r="N25" s="142">
        <f t="shared" si="39"/>
        <v>0</v>
      </c>
      <c r="O25" s="143"/>
      <c r="P25" s="144">
        <f t="shared" ref="P25:Q25" si="40">SUM(P26:P28)</f>
        <v>0</v>
      </c>
      <c r="Q25" s="142">
        <f t="shared" si="40"/>
        <v>0</v>
      </c>
      <c r="R25" s="143"/>
      <c r="S25" s="144">
        <f t="shared" ref="S25:T25" si="41">SUM(S26:S28)</f>
        <v>0</v>
      </c>
      <c r="T25" s="142">
        <f t="shared" si="41"/>
        <v>0</v>
      </c>
      <c r="U25" s="143"/>
      <c r="V25" s="144">
        <f t="shared" ref="V25:X25" si="42">SUM(V26:V28)</f>
        <v>0</v>
      </c>
      <c r="W25" s="144">
        <f t="shared" si="42"/>
        <v>0</v>
      </c>
      <c r="X25" s="144">
        <f t="shared" si="42"/>
        <v>0</v>
      </c>
      <c r="Y25" s="115">
        <f t="shared" si="21"/>
        <v>0</v>
      </c>
      <c r="Z25" s="116" t="e">
        <f t="shared" si="22"/>
        <v>#DIV/0!</v>
      </c>
      <c r="AA25" s="145"/>
      <c r="AB25" s="118"/>
      <c r="AC25" s="118"/>
      <c r="AD25" s="118"/>
      <c r="AE25" s="118"/>
      <c r="AF25" s="118"/>
      <c r="AG25" s="118"/>
    </row>
    <row r="26" spans="1:33" ht="30" customHeight="1" x14ac:dyDescent="0.35">
      <c r="A26" s="119" t="s">
        <v>77</v>
      </c>
      <c r="B26" s="120" t="s">
        <v>90</v>
      </c>
      <c r="C26" s="121" t="s">
        <v>91</v>
      </c>
      <c r="D26" s="122" t="s">
        <v>80</v>
      </c>
      <c r="E26" s="123"/>
      <c r="F26" s="124"/>
      <c r="G26" s="125">
        <f t="shared" ref="G26:G28" si="43">E26*F26</f>
        <v>0</v>
      </c>
      <c r="H26" s="123"/>
      <c r="I26" s="124"/>
      <c r="J26" s="125">
        <f t="shared" ref="J26:J28" si="44">H26*I26</f>
        <v>0</v>
      </c>
      <c r="K26" s="123"/>
      <c r="L26" s="124"/>
      <c r="M26" s="125">
        <f t="shared" ref="M26:M28" si="45">K26*L26</f>
        <v>0</v>
      </c>
      <c r="N26" s="123"/>
      <c r="O26" s="124"/>
      <c r="P26" s="125">
        <f t="shared" ref="P26:P28" si="46">N26*O26</f>
        <v>0</v>
      </c>
      <c r="Q26" s="123"/>
      <c r="R26" s="124"/>
      <c r="S26" s="125">
        <f t="shared" ref="S26:S28" si="47">Q26*R26</f>
        <v>0</v>
      </c>
      <c r="T26" s="123"/>
      <c r="U26" s="124"/>
      <c r="V26" s="125">
        <f t="shared" ref="V26:V28" si="48">T26*U26</f>
        <v>0</v>
      </c>
      <c r="W26" s="126">
        <f t="shared" ref="W26:W28" si="49">G26+M26+S26</f>
        <v>0</v>
      </c>
      <c r="X26" s="127">
        <f t="shared" ref="X26:X28" si="50">J26+P26+V26</f>
        <v>0</v>
      </c>
      <c r="Y26" s="127">
        <f t="shared" si="21"/>
        <v>0</v>
      </c>
      <c r="Z26" s="128" t="e">
        <f t="shared" si="22"/>
        <v>#DIV/0!</v>
      </c>
      <c r="AA26" s="129"/>
      <c r="AB26" s="131"/>
      <c r="AC26" s="131"/>
      <c r="AD26" s="131"/>
      <c r="AE26" s="131"/>
      <c r="AF26" s="131"/>
      <c r="AG26" s="131"/>
    </row>
    <row r="27" spans="1:33" ht="30" customHeight="1" x14ac:dyDescent="0.35">
      <c r="A27" s="119" t="s">
        <v>77</v>
      </c>
      <c r="B27" s="120" t="s">
        <v>92</v>
      </c>
      <c r="C27" s="121" t="s">
        <v>91</v>
      </c>
      <c r="D27" s="122" t="s">
        <v>80</v>
      </c>
      <c r="E27" s="123"/>
      <c r="F27" s="124"/>
      <c r="G27" s="125">
        <f t="shared" si="43"/>
        <v>0</v>
      </c>
      <c r="H27" s="123"/>
      <c r="I27" s="124"/>
      <c r="J27" s="125">
        <f t="shared" si="44"/>
        <v>0</v>
      </c>
      <c r="K27" s="123"/>
      <c r="L27" s="124"/>
      <c r="M27" s="125">
        <f t="shared" si="45"/>
        <v>0</v>
      </c>
      <c r="N27" s="123"/>
      <c r="O27" s="124"/>
      <c r="P27" s="125">
        <f t="shared" si="46"/>
        <v>0</v>
      </c>
      <c r="Q27" s="123"/>
      <c r="R27" s="124"/>
      <c r="S27" s="125">
        <f t="shared" si="47"/>
        <v>0</v>
      </c>
      <c r="T27" s="123"/>
      <c r="U27" s="124"/>
      <c r="V27" s="125">
        <f t="shared" si="48"/>
        <v>0</v>
      </c>
      <c r="W27" s="126">
        <f t="shared" si="49"/>
        <v>0</v>
      </c>
      <c r="X27" s="127">
        <f t="shared" si="50"/>
        <v>0</v>
      </c>
      <c r="Y27" s="127">
        <f t="shared" si="21"/>
        <v>0</v>
      </c>
      <c r="Z27" s="128" t="e">
        <f t="shared" si="22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35">
      <c r="A28" s="132" t="s">
        <v>77</v>
      </c>
      <c r="B28" s="153" t="s">
        <v>93</v>
      </c>
      <c r="C28" s="121" t="s">
        <v>91</v>
      </c>
      <c r="D28" s="134" t="s">
        <v>80</v>
      </c>
      <c r="E28" s="135"/>
      <c r="F28" s="136"/>
      <c r="G28" s="137">
        <f t="shared" si="43"/>
        <v>0</v>
      </c>
      <c r="H28" s="135"/>
      <c r="I28" s="136"/>
      <c r="J28" s="137">
        <f t="shared" si="44"/>
        <v>0</v>
      </c>
      <c r="K28" s="148"/>
      <c r="L28" s="149"/>
      <c r="M28" s="150">
        <f t="shared" si="45"/>
        <v>0</v>
      </c>
      <c r="N28" s="148"/>
      <c r="O28" s="149"/>
      <c r="P28" s="150">
        <f t="shared" si="46"/>
        <v>0</v>
      </c>
      <c r="Q28" s="148"/>
      <c r="R28" s="149"/>
      <c r="S28" s="150">
        <f t="shared" si="47"/>
        <v>0</v>
      </c>
      <c r="T28" s="148"/>
      <c r="U28" s="149"/>
      <c r="V28" s="150">
        <f t="shared" si="48"/>
        <v>0</v>
      </c>
      <c r="W28" s="138">
        <f t="shared" si="49"/>
        <v>0</v>
      </c>
      <c r="X28" s="127">
        <f t="shared" si="50"/>
        <v>0</v>
      </c>
      <c r="Y28" s="127">
        <f t="shared" si="21"/>
        <v>0</v>
      </c>
      <c r="Z28" s="128" t="e">
        <f t="shared" si="22"/>
        <v>#DIV/0!</v>
      </c>
      <c r="AA28" s="151"/>
      <c r="AB28" s="131"/>
      <c r="AC28" s="131"/>
      <c r="AD28" s="131"/>
      <c r="AE28" s="131"/>
      <c r="AF28" s="131"/>
      <c r="AG28" s="131"/>
    </row>
    <row r="29" spans="1:33" ht="30" customHeight="1" x14ac:dyDescent="0.35">
      <c r="A29" s="108" t="s">
        <v>72</v>
      </c>
      <c r="B29" s="154" t="s">
        <v>94</v>
      </c>
      <c r="C29" s="140" t="s">
        <v>95</v>
      </c>
      <c r="D29" s="141"/>
      <c r="E29" s="142">
        <f>SUM(E30:E32)</f>
        <v>30800</v>
      </c>
      <c r="F29" s="143"/>
      <c r="G29" s="144">
        <f t="shared" ref="G29:H29" si="51">SUM(G30:G32)</f>
        <v>6776</v>
      </c>
      <c r="H29" s="142">
        <f t="shared" si="51"/>
        <v>30800</v>
      </c>
      <c r="I29" s="143"/>
      <c r="J29" s="144">
        <f t="shared" ref="J29:K29" si="52">SUM(J30:J32)</f>
        <v>6776</v>
      </c>
      <c r="K29" s="142">
        <f t="shared" si="52"/>
        <v>0</v>
      </c>
      <c r="L29" s="143"/>
      <c r="M29" s="144">
        <f t="shared" ref="M29:N29" si="53">SUM(M30:M32)</f>
        <v>0</v>
      </c>
      <c r="N29" s="142">
        <f t="shared" si="53"/>
        <v>0</v>
      </c>
      <c r="O29" s="143"/>
      <c r="P29" s="144">
        <f t="shared" ref="P29:Q29" si="54">SUM(P30:P32)</f>
        <v>0</v>
      </c>
      <c r="Q29" s="142">
        <f t="shared" si="54"/>
        <v>0</v>
      </c>
      <c r="R29" s="143"/>
      <c r="S29" s="144">
        <f t="shared" ref="S29:T29" si="55">SUM(S30:S32)</f>
        <v>0</v>
      </c>
      <c r="T29" s="142">
        <f t="shared" si="55"/>
        <v>0</v>
      </c>
      <c r="U29" s="143"/>
      <c r="V29" s="144">
        <f t="shared" ref="V29:X29" si="56">SUM(V30:V32)</f>
        <v>0</v>
      </c>
      <c r="W29" s="144">
        <f t="shared" si="56"/>
        <v>6776</v>
      </c>
      <c r="X29" s="144">
        <f t="shared" si="56"/>
        <v>6776</v>
      </c>
      <c r="Y29" s="115">
        <f t="shared" si="21"/>
        <v>0</v>
      </c>
      <c r="Z29" s="116">
        <f t="shared" si="22"/>
        <v>0</v>
      </c>
      <c r="AA29" s="145"/>
      <c r="AB29" s="7"/>
      <c r="AC29" s="7"/>
      <c r="AD29" s="7"/>
      <c r="AE29" s="7"/>
      <c r="AF29" s="7"/>
      <c r="AG29" s="7"/>
    </row>
    <row r="30" spans="1:33" ht="30" customHeight="1" x14ac:dyDescent="0.35">
      <c r="A30" s="155" t="s">
        <v>77</v>
      </c>
      <c r="B30" s="156" t="s">
        <v>96</v>
      </c>
      <c r="C30" s="121" t="s">
        <v>97</v>
      </c>
      <c r="D30" s="157"/>
      <c r="E30" s="158">
        <f>G13</f>
        <v>30800</v>
      </c>
      <c r="F30" s="159">
        <v>0.22</v>
      </c>
      <c r="G30" s="160">
        <f t="shared" ref="G30:G32" si="57">E30*F30</f>
        <v>6776</v>
      </c>
      <c r="H30" s="158">
        <v>30800</v>
      </c>
      <c r="I30" s="159">
        <v>0.22</v>
      </c>
      <c r="J30" s="160">
        <f t="shared" ref="J30:J32" si="58">H30*I30</f>
        <v>6776</v>
      </c>
      <c r="K30" s="158">
        <f>M13</f>
        <v>0</v>
      </c>
      <c r="L30" s="159">
        <v>0.22</v>
      </c>
      <c r="M30" s="160">
        <f t="shared" ref="M30:M32" si="59">K30*L30</f>
        <v>0</v>
      </c>
      <c r="N30" s="158">
        <f>P13</f>
        <v>0</v>
      </c>
      <c r="O30" s="159">
        <v>0.22</v>
      </c>
      <c r="P30" s="160">
        <f t="shared" ref="P30:P32" si="60">N30*O30</f>
        <v>0</v>
      </c>
      <c r="Q30" s="158">
        <f>S13</f>
        <v>0</v>
      </c>
      <c r="R30" s="159">
        <v>0.22</v>
      </c>
      <c r="S30" s="160">
        <f t="shared" ref="S30:S32" si="61">Q30*R30</f>
        <v>0</v>
      </c>
      <c r="T30" s="158">
        <f>V13</f>
        <v>0</v>
      </c>
      <c r="U30" s="159">
        <v>0.22</v>
      </c>
      <c r="V30" s="160">
        <f t="shared" ref="V30:V32" si="62">T30*U30</f>
        <v>0</v>
      </c>
      <c r="W30" s="127">
        <f t="shared" ref="W30:W32" si="63">G30+M30+S30</f>
        <v>6776</v>
      </c>
      <c r="X30" s="127">
        <f t="shared" ref="X30:X32" si="64">J30+P30+V30</f>
        <v>6776</v>
      </c>
      <c r="Y30" s="127">
        <f t="shared" si="21"/>
        <v>0</v>
      </c>
      <c r="Z30" s="128">
        <f t="shared" si="22"/>
        <v>0</v>
      </c>
      <c r="AA30" s="161"/>
      <c r="AB30" s="130"/>
      <c r="AC30" s="131"/>
      <c r="AD30" s="131"/>
      <c r="AE30" s="131"/>
      <c r="AF30" s="131"/>
      <c r="AG30" s="131"/>
    </row>
    <row r="31" spans="1:33" ht="16.5" customHeight="1" x14ac:dyDescent="0.35">
      <c r="A31" s="119" t="s">
        <v>77</v>
      </c>
      <c r="B31" s="120" t="s">
        <v>98</v>
      </c>
      <c r="C31" s="121" t="s">
        <v>99</v>
      </c>
      <c r="D31" s="122"/>
      <c r="E31" s="123">
        <f>G21</f>
        <v>0</v>
      </c>
      <c r="F31" s="124">
        <v>0.22</v>
      </c>
      <c r="G31" s="125">
        <f t="shared" si="57"/>
        <v>0</v>
      </c>
      <c r="H31" s="123">
        <f>J21</f>
        <v>0</v>
      </c>
      <c r="I31" s="124">
        <v>0.22</v>
      </c>
      <c r="J31" s="125">
        <f t="shared" si="58"/>
        <v>0</v>
      </c>
      <c r="K31" s="123">
        <f>M21</f>
        <v>0</v>
      </c>
      <c r="L31" s="124">
        <v>0.22</v>
      </c>
      <c r="M31" s="125">
        <f t="shared" si="59"/>
        <v>0</v>
      </c>
      <c r="N31" s="123">
        <f>P21</f>
        <v>0</v>
      </c>
      <c r="O31" s="124">
        <v>0.22</v>
      </c>
      <c r="P31" s="125">
        <f t="shared" si="60"/>
        <v>0</v>
      </c>
      <c r="Q31" s="123">
        <f>S21</f>
        <v>0</v>
      </c>
      <c r="R31" s="124">
        <v>0.22</v>
      </c>
      <c r="S31" s="125">
        <f t="shared" si="61"/>
        <v>0</v>
      </c>
      <c r="T31" s="123">
        <f>V21</f>
        <v>0</v>
      </c>
      <c r="U31" s="124">
        <v>0.22</v>
      </c>
      <c r="V31" s="125">
        <f t="shared" si="62"/>
        <v>0</v>
      </c>
      <c r="W31" s="126">
        <f t="shared" si="63"/>
        <v>0</v>
      </c>
      <c r="X31" s="127">
        <f t="shared" si="64"/>
        <v>0</v>
      </c>
      <c r="Y31" s="127">
        <f t="shared" si="21"/>
        <v>0</v>
      </c>
      <c r="Z31" s="128" t="e">
        <f t="shared" si="22"/>
        <v>#DIV/0!</v>
      </c>
      <c r="AA31" s="129"/>
      <c r="AB31" s="131"/>
      <c r="AC31" s="131"/>
      <c r="AD31" s="131"/>
      <c r="AE31" s="131"/>
      <c r="AF31" s="131"/>
      <c r="AG31" s="131"/>
    </row>
    <row r="32" spans="1:33" ht="16.5" customHeight="1" x14ac:dyDescent="0.35">
      <c r="A32" s="132" t="s">
        <v>77</v>
      </c>
      <c r="B32" s="153" t="s">
        <v>100</v>
      </c>
      <c r="C32" s="162" t="s">
        <v>89</v>
      </c>
      <c r="D32" s="134"/>
      <c r="E32" s="135">
        <f>G25</f>
        <v>0</v>
      </c>
      <c r="F32" s="136">
        <v>0.22</v>
      </c>
      <c r="G32" s="137">
        <f t="shared" si="57"/>
        <v>0</v>
      </c>
      <c r="H32" s="135">
        <f>J25</f>
        <v>0</v>
      </c>
      <c r="I32" s="136">
        <v>0.22</v>
      </c>
      <c r="J32" s="137">
        <f t="shared" si="58"/>
        <v>0</v>
      </c>
      <c r="K32" s="135">
        <f>M25</f>
        <v>0</v>
      </c>
      <c r="L32" s="136">
        <v>0.22</v>
      </c>
      <c r="M32" s="137">
        <f t="shared" si="59"/>
        <v>0</v>
      </c>
      <c r="N32" s="135">
        <f>P25</f>
        <v>0</v>
      </c>
      <c r="O32" s="136">
        <v>0.22</v>
      </c>
      <c r="P32" s="137">
        <f t="shared" si="60"/>
        <v>0</v>
      </c>
      <c r="Q32" s="135">
        <f>S25</f>
        <v>0</v>
      </c>
      <c r="R32" s="136">
        <v>0.22</v>
      </c>
      <c r="S32" s="137">
        <f t="shared" si="61"/>
        <v>0</v>
      </c>
      <c r="T32" s="135">
        <f>V25</f>
        <v>0</v>
      </c>
      <c r="U32" s="136">
        <v>0.22</v>
      </c>
      <c r="V32" s="137">
        <f t="shared" si="62"/>
        <v>0</v>
      </c>
      <c r="W32" s="138">
        <f t="shared" si="63"/>
        <v>0</v>
      </c>
      <c r="X32" s="127">
        <f t="shared" si="64"/>
        <v>0</v>
      </c>
      <c r="Y32" s="127">
        <f t="shared" si="21"/>
        <v>0</v>
      </c>
      <c r="Z32" s="128" t="e">
        <f t="shared" si="22"/>
        <v>#DIV/0!</v>
      </c>
      <c r="AA32" s="139"/>
      <c r="AB32" s="131"/>
      <c r="AC32" s="131"/>
      <c r="AD32" s="131"/>
      <c r="AE32" s="131"/>
      <c r="AF32" s="131"/>
      <c r="AG32" s="131"/>
    </row>
    <row r="33" spans="1:33" ht="30" customHeight="1" x14ac:dyDescent="0.35">
      <c r="A33" s="108" t="s">
        <v>74</v>
      </c>
      <c r="B33" s="154" t="s">
        <v>101</v>
      </c>
      <c r="C33" s="140" t="s">
        <v>102</v>
      </c>
      <c r="D33" s="141"/>
      <c r="E33" s="142">
        <f>SUM(E34:E36)</f>
        <v>0</v>
      </c>
      <c r="F33" s="143"/>
      <c r="G33" s="144">
        <f t="shared" ref="G33:H33" si="65">SUM(G34:G36)</f>
        <v>0</v>
      </c>
      <c r="H33" s="142">
        <f t="shared" si="65"/>
        <v>0</v>
      </c>
      <c r="I33" s="143"/>
      <c r="J33" s="144">
        <f t="shared" ref="J33:K33" si="66">SUM(J34:J36)</f>
        <v>0</v>
      </c>
      <c r="K33" s="142">
        <f t="shared" si="66"/>
        <v>0</v>
      </c>
      <c r="L33" s="143"/>
      <c r="M33" s="144">
        <f t="shared" ref="M33:N33" si="67">SUM(M34:M36)</f>
        <v>0</v>
      </c>
      <c r="N33" s="142">
        <f t="shared" si="67"/>
        <v>0</v>
      </c>
      <c r="O33" s="143"/>
      <c r="P33" s="144">
        <f t="shared" ref="P33:Q33" si="68">SUM(P34:P36)</f>
        <v>0</v>
      </c>
      <c r="Q33" s="142">
        <f t="shared" si="68"/>
        <v>0</v>
      </c>
      <c r="R33" s="143"/>
      <c r="S33" s="144">
        <f t="shared" ref="S33:T33" si="69">SUM(S34:S36)</f>
        <v>0</v>
      </c>
      <c r="T33" s="142">
        <f t="shared" si="69"/>
        <v>0</v>
      </c>
      <c r="U33" s="143"/>
      <c r="V33" s="144">
        <f t="shared" ref="V33:X33" si="70">SUM(V34:V36)</f>
        <v>0</v>
      </c>
      <c r="W33" s="144">
        <f t="shared" si="70"/>
        <v>0</v>
      </c>
      <c r="X33" s="144">
        <f t="shared" si="70"/>
        <v>0</v>
      </c>
      <c r="Y33" s="144">
        <f t="shared" si="21"/>
        <v>0</v>
      </c>
      <c r="Z33" s="144" t="e">
        <f t="shared" si="22"/>
        <v>#DIV/0!</v>
      </c>
      <c r="AA33" s="145"/>
      <c r="AB33" s="7"/>
      <c r="AC33" s="7"/>
      <c r="AD33" s="7"/>
      <c r="AE33" s="7"/>
      <c r="AF33" s="7"/>
      <c r="AG33" s="7"/>
    </row>
    <row r="34" spans="1:33" ht="30" customHeight="1" x14ac:dyDescent="0.35">
      <c r="A34" s="119" t="s">
        <v>77</v>
      </c>
      <c r="B34" s="156" t="s">
        <v>103</v>
      </c>
      <c r="C34" s="121" t="s">
        <v>91</v>
      </c>
      <c r="D34" s="122" t="s">
        <v>80</v>
      </c>
      <c r="E34" s="123"/>
      <c r="F34" s="124"/>
      <c r="G34" s="125">
        <f t="shared" ref="G34:G36" si="71">E34*F34</f>
        <v>0</v>
      </c>
      <c r="H34" s="123"/>
      <c r="I34" s="124"/>
      <c r="J34" s="125">
        <f t="shared" ref="J34:J36" si="72">H34*I34</f>
        <v>0</v>
      </c>
      <c r="K34" s="123"/>
      <c r="L34" s="124"/>
      <c r="M34" s="125">
        <f t="shared" ref="M34:M36" si="73">K34*L34</f>
        <v>0</v>
      </c>
      <c r="N34" s="123"/>
      <c r="O34" s="124"/>
      <c r="P34" s="125">
        <f t="shared" ref="P34:P36" si="74">N34*O34</f>
        <v>0</v>
      </c>
      <c r="Q34" s="123"/>
      <c r="R34" s="124"/>
      <c r="S34" s="125">
        <f t="shared" ref="S34:S36" si="75">Q34*R34</f>
        <v>0</v>
      </c>
      <c r="T34" s="123"/>
      <c r="U34" s="124"/>
      <c r="V34" s="125">
        <f t="shared" ref="V34:V36" si="76">T34*U34</f>
        <v>0</v>
      </c>
      <c r="W34" s="126">
        <f t="shared" ref="W34:W36" si="77">G34+M34+S34</f>
        <v>0</v>
      </c>
      <c r="X34" s="127">
        <f t="shared" ref="X34:X36" si="78">J34+P34+V34</f>
        <v>0</v>
      </c>
      <c r="Y34" s="127">
        <f t="shared" si="21"/>
        <v>0</v>
      </c>
      <c r="Z34" s="128" t="e">
        <f t="shared" si="22"/>
        <v>#DIV/0!</v>
      </c>
      <c r="AA34" s="129"/>
      <c r="AB34" s="7"/>
      <c r="AC34" s="7"/>
      <c r="AD34" s="7"/>
      <c r="AE34" s="7"/>
      <c r="AF34" s="7"/>
      <c r="AG34" s="7"/>
    </row>
    <row r="35" spans="1:33" ht="30" customHeight="1" x14ac:dyDescent="0.35">
      <c r="A35" s="119" t="s">
        <v>77</v>
      </c>
      <c r="B35" s="120" t="s">
        <v>104</v>
      </c>
      <c r="C35" s="121" t="s">
        <v>91</v>
      </c>
      <c r="D35" s="122" t="s">
        <v>80</v>
      </c>
      <c r="E35" s="123"/>
      <c r="F35" s="124"/>
      <c r="G35" s="125">
        <f t="shared" si="71"/>
        <v>0</v>
      </c>
      <c r="H35" s="123"/>
      <c r="I35" s="124"/>
      <c r="J35" s="125">
        <f t="shared" si="72"/>
        <v>0</v>
      </c>
      <c r="K35" s="123"/>
      <c r="L35" s="124"/>
      <c r="M35" s="125">
        <f t="shared" si="73"/>
        <v>0</v>
      </c>
      <c r="N35" s="123"/>
      <c r="O35" s="124"/>
      <c r="P35" s="125">
        <f t="shared" si="74"/>
        <v>0</v>
      </c>
      <c r="Q35" s="123"/>
      <c r="R35" s="124"/>
      <c r="S35" s="125">
        <f t="shared" si="75"/>
        <v>0</v>
      </c>
      <c r="T35" s="123"/>
      <c r="U35" s="124"/>
      <c r="V35" s="125">
        <f t="shared" si="76"/>
        <v>0</v>
      </c>
      <c r="W35" s="126">
        <f t="shared" si="77"/>
        <v>0</v>
      </c>
      <c r="X35" s="127">
        <f t="shared" si="78"/>
        <v>0</v>
      </c>
      <c r="Y35" s="127">
        <f t="shared" si="21"/>
        <v>0</v>
      </c>
      <c r="Z35" s="128" t="e">
        <f t="shared" si="22"/>
        <v>#DIV/0!</v>
      </c>
      <c r="AA35" s="129"/>
      <c r="AB35" s="7"/>
      <c r="AC35" s="7"/>
      <c r="AD35" s="7"/>
      <c r="AE35" s="7"/>
      <c r="AF35" s="7"/>
      <c r="AG35" s="7"/>
    </row>
    <row r="36" spans="1:33" ht="30" customHeight="1" thickBot="1" x14ac:dyDescent="0.4">
      <c r="A36" s="132" t="s">
        <v>77</v>
      </c>
      <c r="B36" s="133" t="s">
        <v>105</v>
      </c>
      <c r="C36" s="163" t="s">
        <v>91</v>
      </c>
      <c r="D36" s="134" t="s">
        <v>80</v>
      </c>
      <c r="E36" s="135"/>
      <c r="F36" s="136"/>
      <c r="G36" s="137">
        <f t="shared" si="71"/>
        <v>0</v>
      </c>
      <c r="H36" s="123"/>
      <c r="I36" s="136"/>
      <c r="J36" s="137">
        <f t="shared" si="72"/>
        <v>0</v>
      </c>
      <c r="K36" s="148"/>
      <c r="L36" s="149"/>
      <c r="M36" s="150">
        <f t="shared" si="73"/>
        <v>0</v>
      </c>
      <c r="N36" s="148"/>
      <c r="O36" s="149"/>
      <c r="P36" s="150">
        <f t="shared" si="74"/>
        <v>0</v>
      </c>
      <c r="Q36" s="148"/>
      <c r="R36" s="149"/>
      <c r="S36" s="150">
        <f t="shared" si="75"/>
        <v>0</v>
      </c>
      <c r="T36" s="148"/>
      <c r="U36" s="149"/>
      <c r="V36" s="150">
        <f t="shared" si="76"/>
        <v>0</v>
      </c>
      <c r="W36" s="138">
        <f t="shared" si="77"/>
        <v>0</v>
      </c>
      <c r="X36" s="127">
        <f t="shared" si="78"/>
        <v>0</v>
      </c>
      <c r="Y36" s="164">
        <f t="shared" si="21"/>
        <v>0</v>
      </c>
      <c r="Z36" s="128" t="e">
        <f t="shared" si="22"/>
        <v>#DIV/0!</v>
      </c>
      <c r="AA36" s="151"/>
      <c r="AB36" s="7"/>
      <c r="AC36" s="7"/>
      <c r="AD36" s="7"/>
      <c r="AE36" s="7"/>
      <c r="AF36" s="7"/>
      <c r="AG36" s="7"/>
    </row>
    <row r="37" spans="1:33" ht="30" customHeight="1" thickBot="1" x14ac:dyDescent="0.4">
      <c r="A37" s="165" t="s">
        <v>106</v>
      </c>
      <c r="B37" s="166"/>
      <c r="C37" s="167"/>
      <c r="D37" s="168"/>
      <c r="E37" s="169"/>
      <c r="F37" s="170"/>
      <c r="G37" s="171">
        <f>G13+G21+G25+G29+G33</f>
        <v>37576</v>
      </c>
      <c r="H37" s="123"/>
      <c r="I37" s="170"/>
      <c r="J37" s="171">
        <f>J13+J21+J25+J29+J33</f>
        <v>37576</v>
      </c>
      <c r="K37" s="169"/>
      <c r="L37" s="172"/>
      <c r="M37" s="171">
        <f>M13+M21+M25+M29+M33</f>
        <v>0</v>
      </c>
      <c r="N37" s="169"/>
      <c r="O37" s="172"/>
      <c r="P37" s="171">
        <f>P13+P21+P25+P29+P33</f>
        <v>0</v>
      </c>
      <c r="Q37" s="169"/>
      <c r="R37" s="172"/>
      <c r="S37" s="171">
        <f>S13+S21+S25+S29+S33</f>
        <v>0</v>
      </c>
      <c r="T37" s="169"/>
      <c r="U37" s="172"/>
      <c r="V37" s="171">
        <f>V13+V21+V25+V29+V33</f>
        <v>0</v>
      </c>
      <c r="W37" s="171">
        <f>W13+W21+W25+W29+W33</f>
        <v>37576</v>
      </c>
      <c r="X37" s="171">
        <f t="shared" ref="X37:Y37" si="79">X13+X21+X25+X29+X33</f>
        <v>37576</v>
      </c>
      <c r="Y37" s="171">
        <f t="shared" si="79"/>
        <v>0</v>
      </c>
      <c r="Z37" s="174">
        <f>Y37/W37</f>
        <v>0</v>
      </c>
      <c r="AA37" s="175"/>
      <c r="AB37" s="6"/>
      <c r="AC37" s="7"/>
      <c r="AD37" s="7"/>
      <c r="AE37" s="7"/>
      <c r="AF37" s="7"/>
      <c r="AG37" s="7"/>
    </row>
    <row r="38" spans="1:33" ht="30" customHeight="1" thickBot="1" x14ac:dyDescent="0.4">
      <c r="A38" s="176" t="s">
        <v>72</v>
      </c>
      <c r="B38" s="177">
        <v>2</v>
      </c>
      <c r="C38" s="178" t="s">
        <v>107</v>
      </c>
      <c r="D38" s="179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6"/>
      <c r="X38" s="106"/>
      <c r="Y38" s="180"/>
      <c r="Z38" s="106"/>
      <c r="AA38" s="107"/>
      <c r="AB38" s="7"/>
      <c r="AC38" s="7"/>
      <c r="AD38" s="7"/>
      <c r="AE38" s="7"/>
      <c r="AF38" s="7"/>
      <c r="AG38" s="7"/>
    </row>
    <row r="39" spans="1:33" ht="30" customHeight="1" x14ac:dyDescent="0.35">
      <c r="A39" s="108" t="s">
        <v>74</v>
      </c>
      <c r="B39" s="154" t="s">
        <v>108</v>
      </c>
      <c r="C39" s="110" t="s">
        <v>109</v>
      </c>
      <c r="D39" s="111"/>
      <c r="E39" s="112">
        <f>SUM(E40:E42)</f>
        <v>0</v>
      </c>
      <c r="F39" s="113"/>
      <c r="G39" s="114">
        <f t="shared" ref="G39:H39" si="80">SUM(G40:G42)</f>
        <v>0</v>
      </c>
      <c r="H39" s="112">
        <f t="shared" si="80"/>
        <v>0</v>
      </c>
      <c r="I39" s="113"/>
      <c r="J39" s="114">
        <f t="shared" ref="J39:K39" si="81">SUM(J40:J42)</f>
        <v>0</v>
      </c>
      <c r="K39" s="112">
        <f t="shared" si="81"/>
        <v>0</v>
      </c>
      <c r="L39" s="113"/>
      <c r="M39" s="114">
        <f t="shared" ref="M39:N39" si="82">SUM(M40:M42)</f>
        <v>0</v>
      </c>
      <c r="N39" s="112">
        <f t="shared" si="82"/>
        <v>0</v>
      </c>
      <c r="O39" s="113"/>
      <c r="P39" s="114">
        <f t="shared" ref="P39:Q39" si="83">SUM(P40:P42)</f>
        <v>0</v>
      </c>
      <c r="Q39" s="112">
        <f t="shared" si="83"/>
        <v>0</v>
      </c>
      <c r="R39" s="113"/>
      <c r="S39" s="114">
        <f t="shared" ref="S39:T39" si="84">SUM(S40:S42)</f>
        <v>0</v>
      </c>
      <c r="T39" s="112">
        <f t="shared" si="84"/>
        <v>0</v>
      </c>
      <c r="U39" s="113"/>
      <c r="V39" s="114">
        <f t="shared" ref="V39:X39" si="85">SUM(V40:V42)</f>
        <v>0</v>
      </c>
      <c r="W39" s="114">
        <f t="shared" si="85"/>
        <v>0</v>
      </c>
      <c r="X39" s="181">
        <f t="shared" si="85"/>
        <v>0</v>
      </c>
      <c r="Y39" s="143">
        <f t="shared" ref="Y39:Y51" si="86">W39-X39</f>
        <v>0</v>
      </c>
      <c r="Z39" s="182" t="e">
        <f t="shared" ref="Z39:Z51" si="87">Y39/W39</f>
        <v>#DIV/0!</v>
      </c>
      <c r="AA39" s="117"/>
      <c r="AB39" s="183"/>
      <c r="AC39" s="118"/>
      <c r="AD39" s="118"/>
      <c r="AE39" s="118"/>
      <c r="AF39" s="118"/>
      <c r="AG39" s="118"/>
    </row>
    <row r="40" spans="1:33" ht="30" customHeight="1" x14ac:dyDescent="0.35">
      <c r="A40" s="119" t="s">
        <v>77</v>
      </c>
      <c r="B40" s="120" t="s">
        <v>110</v>
      </c>
      <c r="C40" s="121" t="s">
        <v>111</v>
      </c>
      <c r="D40" s="122" t="s">
        <v>112</v>
      </c>
      <c r="E40" s="123"/>
      <c r="F40" s="124"/>
      <c r="G40" s="125">
        <f t="shared" ref="G40:G42" si="88">E40*F40</f>
        <v>0</v>
      </c>
      <c r="H40" s="123"/>
      <c r="I40" s="124"/>
      <c r="J40" s="125">
        <f t="shared" ref="J40:J42" si="89">H40*I40</f>
        <v>0</v>
      </c>
      <c r="K40" s="123"/>
      <c r="L40" s="124"/>
      <c r="M40" s="125">
        <f t="shared" ref="M40:M42" si="90">K40*L40</f>
        <v>0</v>
      </c>
      <c r="N40" s="123"/>
      <c r="O40" s="124"/>
      <c r="P40" s="125">
        <f t="shared" ref="P40:P42" si="91">N40*O40</f>
        <v>0</v>
      </c>
      <c r="Q40" s="123"/>
      <c r="R40" s="124"/>
      <c r="S40" s="125">
        <f t="shared" ref="S40:S42" si="92">Q40*R40</f>
        <v>0</v>
      </c>
      <c r="T40" s="123"/>
      <c r="U40" s="124"/>
      <c r="V40" s="125">
        <f t="shared" ref="V40:V42" si="93">T40*U40</f>
        <v>0</v>
      </c>
      <c r="W40" s="126">
        <f t="shared" ref="W40:W42" si="94">G40+M40+S40</f>
        <v>0</v>
      </c>
      <c r="X40" s="127">
        <f t="shared" ref="X40:X42" si="95">J40+P40+V40</f>
        <v>0</v>
      </c>
      <c r="Y40" s="127">
        <f t="shared" si="86"/>
        <v>0</v>
      </c>
      <c r="Z40" s="128" t="e">
        <f t="shared" si="87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35">
      <c r="A41" s="119" t="s">
        <v>77</v>
      </c>
      <c r="B41" s="120" t="s">
        <v>113</v>
      </c>
      <c r="C41" s="121" t="s">
        <v>111</v>
      </c>
      <c r="D41" s="122" t="s">
        <v>112</v>
      </c>
      <c r="E41" s="123"/>
      <c r="F41" s="124"/>
      <c r="G41" s="125">
        <f t="shared" si="88"/>
        <v>0</v>
      </c>
      <c r="H41" s="123"/>
      <c r="I41" s="124"/>
      <c r="J41" s="125">
        <f t="shared" si="89"/>
        <v>0</v>
      </c>
      <c r="K41" s="123"/>
      <c r="L41" s="124"/>
      <c r="M41" s="125">
        <f t="shared" si="90"/>
        <v>0</v>
      </c>
      <c r="N41" s="123"/>
      <c r="O41" s="124"/>
      <c r="P41" s="125">
        <f t="shared" si="91"/>
        <v>0</v>
      </c>
      <c r="Q41" s="123"/>
      <c r="R41" s="124"/>
      <c r="S41" s="125">
        <f t="shared" si="92"/>
        <v>0</v>
      </c>
      <c r="T41" s="123"/>
      <c r="U41" s="124"/>
      <c r="V41" s="125">
        <f t="shared" si="93"/>
        <v>0</v>
      </c>
      <c r="W41" s="126">
        <f t="shared" si="94"/>
        <v>0</v>
      </c>
      <c r="X41" s="127">
        <f t="shared" si="95"/>
        <v>0</v>
      </c>
      <c r="Y41" s="127">
        <f t="shared" si="86"/>
        <v>0</v>
      </c>
      <c r="Z41" s="128" t="e">
        <f t="shared" si="87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5">
      <c r="A42" s="146" t="s">
        <v>77</v>
      </c>
      <c r="B42" s="153" t="s">
        <v>114</v>
      </c>
      <c r="C42" s="121" t="s">
        <v>111</v>
      </c>
      <c r="D42" s="147" t="s">
        <v>112</v>
      </c>
      <c r="E42" s="148"/>
      <c r="F42" s="149"/>
      <c r="G42" s="150">
        <f t="shared" si="88"/>
        <v>0</v>
      </c>
      <c r="H42" s="148"/>
      <c r="I42" s="149"/>
      <c r="J42" s="150">
        <f t="shared" si="89"/>
        <v>0</v>
      </c>
      <c r="K42" s="148"/>
      <c r="L42" s="149"/>
      <c r="M42" s="150">
        <f t="shared" si="90"/>
        <v>0</v>
      </c>
      <c r="N42" s="148"/>
      <c r="O42" s="149"/>
      <c r="P42" s="150">
        <f t="shared" si="91"/>
        <v>0</v>
      </c>
      <c r="Q42" s="148"/>
      <c r="R42" s="149"/>
      <c r="S42" s="150">
        <f t="shared" si="92"/>
        <v>0</v>
      </c>
      <c r="T42" s="148"/>
      <c r="U42" s="149"/>
      <c r="V42" s="150">
        <f t="shared" si="93"/>
        <v>0</v>
      </c>
      <c r="W42" s="138">
        <f t="shared" si="94"/>
        <v>0</v>
      </c>
      <c r="X42" s="127">
        <f t="shared" si="95"/>
        <v>0</v>
      </c>
      <c r="Y42" s="127">
        <f t="shared" si="86"/>
        <v>0</v>
      </c>
      <c r="Z42" s="128" t="e">
        <f t="shared" si="87"/>
        <v>#DIV/0!</v>
      </c>
      <c r="AA42" s="151"/>
      <c r="AB42" s="131"/>
      <c r="AC42" s="131"/>
      <c r="AD42" s="131"/>
      <c r="AE42" s="131"/>
      <c r="AF42" s="131"/>
      <c r="AG42" s="131"/>
    </row>
    <row r="43" spans="1:33" ht="30" customHeight="1" x14ac:dyDescent="0.35">
      <c r="A43" s="108" t="s">
        <v>74</v>
      </c>
      <c r="B43" s="154" t="s">
        <v>115</v>
      </c>
      <c r="C43" s="152" t="s">
        <v>116</v>
      </c>
      <c r="D43" s="141"/>
      <c r="E43" s="142">
        <f>SUM(E44:E46)</f>
        <v>0</v>
      </c>
      <c r="F43" s="143"/>
      <c r="G43" s="144">
        <f t="shared" ref="G43:H43" si="96">SUM(G44:G46)</f>
        <v>0</v>
      </c>
      <c r="H43" s="142">
        <f t="shared" si="96"/>
        <v>0</v>
      </c>
      <c r="I43" s="143"/>
      <c r="J43" s="144">
        <f t="shared" ref="J43:K43" si="97">SUM(J44:J46)</f>
        <v>0</v>
      </c>
      <c r="K43" s="142">
        <f t="shared" si="97"/>
        <v>0</v>
      </c>
      <c r="L43" s="143"/>
      <c r="M43" s="144">
        <f t="shared" ref="M43:N43" si="98">SUM(M44:M46)</f>
        <v>0</v>
      </c>
      <c r="N43" s="142">
        <f t="shared" si="98"/>
        <v>0</v>
      </c>
      <c r="O43" s="143"/>
      <c r="P43" s="144">
        <f t="shared" ref="P43:Q43" si="99">SUM(P44:P46)</f>
        <v>0</v>
      </c>
      <c r="Q43" s="142">
        <f t="shared" si="99"/>
        <v>0</v>
      </c>
      <c r="R43" s="143"/>
      <c r="S43" s="144">
        <f t="shared" ref="S43:T43" si="100">SUM(S44:S46)</f>
        <v>0</v>
      </c>
      <c r="T43" s="142">
        <f t="shared" si="100"/>
        <v>0</v>
      </c>
      <c r="U43" s="143"/>
      <c r="V43" s="144">
        <f t="shared" ref="V43:X43" si="101">SUM(V44:V46)</f>
        <v>0</v>
      </c>
      <c r="W43" s="144">
        <f t="shared" si="101"/>
        <v>0</v>
      </c>
      <c r="X43" s="144">
        <f t="shared" si="101"/>
        <v>0</v>
      </c>
      <c r="Y43" s="184">
        <f t="shared" si="86"/>
        <v>0</v>
      </c>
      <c r="Z43" s="184" t="e">
        <f t="shared" si="87"/>
        <v>#DIV/0!</v>
      </c>
      <c r="AA43" s="145"/>
      <c r="AB43" s="118"/>
      <c r="AC43" s="118"/>
      <c r="AD43" s="118"/>
      <c r="AE43" s="118"/>
      <c r="AF43" s="118"/>
      <c r="AG43" s="118"/>
    </row>
    <row r="44" spans="1:33" ht="30" customHeight="1" x14ac:dyDescent="0.35">
      <c r="A44" s="119" t="s">
        <v>77</v>
      </c>
      <c r="B44" s="120" t="s">
        <v>117</v>
      </c>
      <c r="C44" s="121" t="s">
        <v>118</v>
      </c>
      <c r="D44" s="122" t="s">
        <v>119</v>
      </c>
      <c r="E44" s="123"/>
      <c r="F44" s="124"/>
      <c r="G44" s="125">
        <f t="shared" ref="G44:G46" si="102">E44*F44</f>
        <v>0</v>
      </c>
      <c r="H44" s="123"/>
      <c r="I44" s="124"/>
      <c r="J44" s="125">
        <f t="shared" ref="J44:J46" si="103">H44*I44</f>
        <v>0</v>
      </c>
      <c r="K44" s="123"/>
      <c r="L44" s="124"/>
      <c r="M44" s="125">
        <f t="shared" ref="M44:M46" si="104">K44*L44</f>
        <v>0</v>
      </c>
      <c r="N44" s="123"/>
      <c r="O44" s="124"/>
      <c r="P44" s="125">
        <f t="shared" ref="P44:P46" si="105">N44*O44</f>
        <v>0</v>
      </c>
      <c r="Q44" s="123"/>
      <c r="R44" s="124"/>
      <c r="S44" s="125">
        <f t="shared" ref="S44:S46" si="106">Q44*R44</f>
        <v>0</v>
      </c>
      <c r="T44" s="123"/>
      <c r="U44" s="124"/>
      <c r="V44" s="125">
        <f t="shared" ref="V44:V46" si="107">T44*U44</f>
        <v>0</v>
      </c>
      <c r="W44" s="126">
        <f t="shared" ref="W44:W46" si="108">G44+M44+S44</f>
        <v>0</v>
      </c>
      <c r="X44" s="127">
        <f t="shared" ref="X44:X46" si="109">J44+P44+V44</f>
        <v>0</v>
      </c>
      <c r="Y44" s="127">
        <f t="shared" si="86"/>
        <v>0</v>
      </c>
      <c r="Z44" s="128" t="e">
        <f t="shared" si="87"/>
        <v>#DIV/0!</v>
      </c>
      <c r="AA44" s="129"/>
      <c r="AB44" s="131"/>
      <c r="AC44" s="131"/>
      <c r="AD44" s="131"/>
      <c r="AE44" s="131"/>
      <c r="AF44" s="131"/>
      <c r="AG44" s="131"/>
    </row>
    <row r="45" spans="1:33" ht="30" customHeight="1" x14ac:dyDescent="0.35">
      <c r="A45" s="119" t="s">
        <v>77</v>
      </c>
      <c r="B45" s="120" t="s">
        <v>120</v>
      </c>
      <c r="C45" s="185" t="s">
        <v>118</v>
      </c>
      <c r="D45" s="122" t="s">
        <v>119</v>
      </c>
      <c r="E45" s="123"/>
      <c r="F45" s="124"/>
      <c r="G45" s="125">
        <f t="shared" si="102"/>
        <v>0</v>
      </c>
      <c r="H45" s="123"/>
      <c r="I45" s="124"/>
      <c r="J45" s="125">
        <f t="shared" si="103"/>
        <v>0</v>
      </c>
      <c r="K45" s="123"/>
      <c r="L45" s="124"/>
      <c r="M45" s="125">
        <f t="shared" si="104"/>
        <v>0</v>
      </c>
      <c r="N45" s="123"/>
      <c r="O45" s="124"/>
      <c r="P45" s="125">
        <f t="shared" si="105"/>
        <v>0</v>
      </c>
      <c r="Q45" s="123"/>
      <c r="R45" s="124"/>
      <c r="S45" s="125">
        <f t="shared" si="106"/>
        <v>0</v>
      </c>
      <c r="T45" s="123"/>
      <c r="U45" s="124"/>
      <c r="V45" s="125">
        <f t="shared" si="107"/>
        <v>0</v>
      </c>
      <c r="W45" s="126">
        <f t="shared" si="108"/>
        <v>0</v>
      </c>
      <c r="X45" s="127">
        <f t="shared" si="109"/>
        <v>0</v>
      </c>
      <c r="Y45" s="127">
        <f t="shared" si="86"/>
        <v>0</v>
      </c>
      <c r="Z45" s="128" t="e">
        <f t="shared" si="87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35">
      <c r="A46" s="146" t="s">
        <v>77</v>
      </c>
      <c r="B46" s="153" t="s">
        <v>121</v>
      </c>
      <c r="C46" s="186" t="s">
        <v>118</v>
      </c>
      <c r="D46" s="147" t="s">
        <v>119</v>
      </c>
      <c r="E46" s="148"/>
      <c r="F46" s="149"/>
      <c r="G46" s="150">
        <f t="shared" si="102"/>
        <v>0</v>
      </c>
      <c r="H46" s="148"/>
      <c r="I46" s="149"/>
      <c r="J46" s="150">
        <f t="shared" si="103"/>
        <v>0</v>
      </c>
      <c r="K46" s="148"/>
      <c r="L46" s="149"/>
      <c r="M46" s="150">
        <f t="shared" si="104"/>
        <v>0</v>
      </c>
      <c r="N46" s="148"/>
      <c r="O46" s="149"/>
      <c r="P46" s="150">
        <f t="shared" si="105"/>
        <v>0</v>
      </c>
      <c r="Q46" s="148"/>
      <c r="R46" s="149"/>
      <c r="S46" s="150">
        <f t="shared" si="106"/>
        <v>0</v>
      </c>
      <c r="T46" s="148"/>
      <c r="U46" s="149"/>
      <c r="V46" s="150">
        <f t="shared" si="107"/>
        <v>0</v>
      </c>
      <c r="W46" s="138">
        <f t="shared" si="108"/>
        <v>0</v>
      </c>
      <c r="X46" s="127">
        <f t="shared" si="109"/>
        <v>0</v>
      </c>
      <c r="Y46" s="127">
        <f t="shared" si="86"/>
        <v>0</v>
      </c>
      <c r="Z46" s="128" t="e">
        <f t="shared" si="87"/>
        <v>#DIV/0!</v>
      </c>
      <c r="AA46" s="151"/>
      <c r="AB46" s="131"/>
      <c r="AC46" s="131"/>
      <c r="AD46" s="131"/>
      <c r="AE46" s="131"/>
      <c r="AF46" s="131"/>
      <c r="AG46" s="131"/>
    </row>
    <row r="47" spans="1:33" ht="19" customHeight="1" x14ac:dyDescent="0.35">
      <c r="A47" s="108" t="s">
        <v>74</v>
      </c>
      <c r="B47" s="154" t="s">
        <v>122</v>
      </c>
      <c r="C47" s="152" t="s">
        <v>123</v>
      </c>
      <c r="D47" s="141"/>
      <c r="E47" s="142">
        <f>SUM(E48:E50)</f>
        <v>0</v>
      </c>
      <c r="F47" s="143"/>
      <c r="G47" s="144">
        <f t="shared" ref="G47:H47" si="110">SUM(G48:G50)</f>
        <v>0</v>
      </c>
      <c r="H47" s="142">
        <f t="shared" si="110"/>
        <v>0</v>
      </c>
      <c r="I47" s="143"/>
      <c r="J47" s="144">
        <f t="shared" ref="J47:K47" si="111">SUM(J48:J50)</f>
        <v>0</v>
      </c>
      <c r="K47" s="142">
        <f t="shared" si="111"/>
        <v>0</v>
      </c>
      <c r="L47" s="143"/>
      <c r="M47" s="144">
        <f t="shared" ref="M47:N47" si="112">SUM(M48:M50)</f>
        <v>0</v>
      </c>
      <c r="N47" s="142">
        <f t="shared" si="112"/>
        <v>0</v>
      </c>
      <c r="O47" s="143"/>
      <c r="P47" s="144">
        <f t="shared" ref="P47:Q47" si="113">SUM(P48:P50)</f>
        <v>0</v>
      </c>
      <c r="Q47" s="142">
        <f t="shared" si="113"/>
        <v>0</v>
      </c>
      <c r="R47" s="143"/>
      <c r="S47" s="144">
        <f t="shared" ref="S47:T47" si="114">SUM(S48:S50)</f>
        <v>0</v>
      </c>
      <c r="T47" s="142">
        <f t="shared" si="114"/>
        <v>0</v>
      </c>
      <c r="U47" s="143"/>
      <c r="V47" s="144">
        <f t="shared" ref="V47:X47" si="115">SUM(V48:V50)</f>
        <v>0</v>
      </c>
      <c r="W47" s="144">
        <f t="shared" si="115"/>
        <v>0</v>
      </c>
      <c r="X47" s="144">
        <f t="shared" si="115"/>
        <v>0</v>
      </c>
      <c r="Y47" s="143">
        <f t="shared" si="86"/>
        <v>0</v>
      </c>
      <c r="Z47" s="143" t="e">
        <f t="shared" si="87"/>
        <v>#DIV/0!</v>
      </c>
      <c r="AA47" s="145"/>
      <c r="AB47" s="118"/>
      <c r="AC47" s="118"/>
      <c r="AD47" s="118"/>
      <c r="AE47" s="118"/>
      <c r="AF47" s="118"/>
      <c r="AG47" s="118"/>
    </row>
    <row r="48" spans="1:33" ht="30" customHeight="1" x14ac:dyDescent="0.35">
      <c r="A48" s="119" t="s">
        <v>77</v>
      </c>
      <c r="B48" s="120" t="s">
        <v>124</v>
      </c>
      <c r="C48" s="121" t="s">
        <v>125</v>
      </c>
      <c r="D48" s="122" t="s">
        <v>119</v>
      </c>
      <c r="E48" s="123"/>
      <c r="F48" s="124"/>
      <c r="G48" s="125">
        <f t="shared" ref="G48:G50" si="116">E48*F48</f>
        <v>0</v>
      </c>
      <c r="H48" s="123"/>
      <c r="I48" s="124"/>
      <c r="J48" s="125">
        <f t="shared" ref="J48:J50" si="117">H48*I48</f>
        <v>0</v>
      </c>
      <c r="K48" s="123"/>
      <c r="L48" s="124"/>
      <c r="M48" s="125">
        <f t="shared" ref="M48:M50" si="118">K48*L48</f>
        <v>0</v>
      </c>
      <c r="N48" s="123"/>
      <c r="O48" s="124"/>
      <c r="P48" s="125">
        <f t="shared" ref="P48:P50" si="119">N48*O48</f>
        <v>0</v>
      </c>
      <c r="Q48" s="123"/>
      <c r="R48" s="124"/>
      <c r="S48" s="125">
        <f t="shared" ref="S48:S50" si="120">Q48*R48</f>
        <v>0</v>
      </c>
      <c r="T48" s="123"/>
      <c r="U48" s="124"/>
      <c r="V48" s="125">
        <f t="shared" ref="V48:V50" si="121">T48*U48</f>
        <v>0</v>
      </c>
      <c r="W48" s="126">
        <f t="shared" ref="W48:W50" si="122">G48+M48+S48</f>
        <v>0</v>
      </c>
      <c r="X48" s="127">
        <f t="shared" ref="X48:X50" si="123">J48+P48+V48</f>
        <v>0</v>
      </c>
      <c r="Y48" s="127">
        <f t="shared" si="86"/>
        <v>0</v>
      </c>
      <c r="Z48" s="128" t="e">
        <f t="shared" si="87"/>
        <v>#DIV/0!</v>
      </c>
      <c r="AA48" s="129"/>
      <c r="AB48" s="130"/>
      <c r="AC48" s="131"/>
      <c r="AD48" s="131"/>
      <c r="AE48" s="131"/>
      <c r="AF48" s="131"/>
      <c r="AG48" s="131"/>
    </row>
    <row r="49" spans="1:33" ht="30" customHeight="1" x14ac:dyDescent="0.35">
      <c r="A49" s="119" t="s">
        <v>77</v>
      </c>
      <c r="B49" s="120" t="s">
        <v>126</v>
      </c>
      <c r="C49" s="121" t="s">
        <v>127</v>
      </c>
      <c r="D49" s="122" t="s">
        <v>119</v>
      </c>
      <c r="E49" s="123"/>
      <c r="F49" s="124"/>
      <c r="G49" s="125">
        <f t="shared" si="116"/>
        <v>0</v>
      </c>
      <c r="H49" s="123"/>
      <c r="I49" s="124"/>
      <c r="J49" s="125">
        <f t="shared" si="117"/>
        <v>0</v>
      </c>
      <c r="K49" s="123"/>
      <c r="L49" s="124"/>
      <c r="M49" s="125">
        <f t="shared" si="118"/>
        <v>0</v>
      </c>
      <c r="N49" s="123"/>
      <c r="O49" s="124"/>
      <c r="P49" s="125">
        <f t="shared" si="119"/>
        <v>0</v>
      </c>
      <c r="Q49" s="123"/>
      <c r="R49" s="124"/>
      <c r="S49" s="125">
        <f t="shared" si="120"/>
        <v>0</v>
      </c>
      <c r="T49" s="123"/>
      <c r="U49" s="124"/>
      <c r="V49" s="125">
        <f t="shared" si="121"/>
        <v>0</v>
      </c>
      <c r="W49" s="126">
        <f t="shared" si="122"/>
        <v>0</v>
      </c>
      <c r="X49" s="127">
        <f t="shared" si="123"/>
        <v>0</v>
      </c>
      <c r="Y49" s="127">
        <f t="shared" si="86"/>
        <v>0</v>
      </c>
      <c r="Z49" s="128" t="e">
        <f t="shared" si="87"/>
        <v>#DIV/0!</v>
      </c>
      <c r="AA49" s="129"/>
      <c r="AB49" s="131"/>
      <c r="AC49" s="131"/>
      <c r="AD49" s="131"/>
      <c r="AE49" s="131"/>
      <c r="AF49" s="131"/>
      <c r="AG49" s="131"/>
    </row>
    <row r="50" spans="1:33" ht="30" customHeight="1" x14ac:dyDescent="0.35">
      <c r="A50" s="132" t="s">
        <v>77</v>
      </c>
      <c r="B50" s="133" t="s">
        <v>128</v>
      </c>
      <c r="C50" s="163" t="s">
        <v>125</v>
      </c>
      <c r="D50" s="134" t="s">
        <v>119</v>
      </c>
      <c r="E50" s="148"/>
      <c r="F50" s="149"/>
      <c r="G50" s="150">
        <f t="shared" si="116"/>
        <v>0</v>
      </c>
      <c r="H50" s="148"/>
      <c r="I50" s="149"/>
      <c r="J50" s="150">
        <f t="shared" si="117"/>
        <v>0</v>
      </c>
      <c r="K50" s="148"/>
      <c r="L50" s="149"/>
      <c r="M50" s="150">
        <f t="shared" si="118"/>
        <v>0</v>
      </c>
      <c r="N50" s="148"/>
      <c r="O50" s="149"/>
      <c r="P50" s="150">
        <f t="shared" si="119"/>
        <v>0</v>
      </c>
      <c r="Q50" s="148"/>
      <c r="R50" s="149"/>
      <c r="S50" s="150">
        <f t="shared" si="120"/>
        <v>0</v>
      </c>
      <c r="T50" s="148"/>
      <c r="U50" s="149"/>
      <c r="V50" s="150">
        <f t="shared" si="121"/>
        <v>0</v>
      </c>
      <c r="W50" s="138">
        <f t="shared" si="122"/>
        <v>0</v>
      </c>
      <c r="X50" s="127">
        <f t="shared" si="123"/>
        <v>0</v>
      </c>
      <c r="Y50" s="127">
        <f t="shared" si="86"/>
        <v>0</v>
      </c>
      <c r="Z50" s="128" t="e">
        <f t="shared" si="87"/>
        <v>#DIV/0!</v>
      </c>
      <c r="AA50" s="151"/>
      <c r="AB50" s="131"/>
      <c r="AC50" s="131"/>
      <c r="AD50" s="131"/>
      <c r="AE50" s="131"/>
      <c r="AF50" s="131"/>
      <c r="AG50" s="131"/>
    </row>
    <row r="51" spans="1:33" ht="30" customHeight="1" x14ac:dyDescent="0.35">
      <c r="A51" s="165" t="s">
        <v>129</v>
      </c>
      <c r="B51" s="166"/>
      <c r="C51" s="167"/>
      <c r="D51" s="168"/>
      <c r="E51" s="172">
        <f>E47+E43+E39</f>
        <v>0</v>
      </c>
      <c r="F51" s="187"/>
      <c r="G51" s="171">
        <f t="shared" ref="G51:H51" si="124">G47+G43+G39</f>
        <v>0</v>
      </c>
      <c r="H51" s="172">
        <f t="shared" si="124"/>
        <v>0</v>
      </c>
      <c r="I51" s="187"/>
      <c r="J51" s="171">
        <f t="shared" ref="J51:K51" si="125">J47+J43+J39</f>
        <v>0</v>
      </c>
      <c r="K51" s="188">
        <f t="shared" si="125"/>
        <v>0</v>
      </c>
      <c r="L51" s="187"/>
      <c r="M51" s="171">
        <f t="shared" ref="M51:N51" si="126">M47+M43+M39</f>
        <v>0</v>
      </c>
      <c r="N51" s="188">
        <f t="shared" si="126"/>
        <v>0</v>
      </c>
      <c r="O51" s="187"/>
      <c r="P51" s="171">
        <f t="shared" ref="P51:Q51" si="127">P47+P43+P39</f>
        <v>0</v>
      </c>
      <c r="Q51" s="188">
        <f t="shared" si="127"/>
        <v>0</v>
      </c>
      <c r="R51" s="187"/>
      <c r="S51" s="171">
        <f t="shared" ref="S51:T51" si="128">S47+S43+S39</f>
        <v>0</v>
      </c>
      <c r="T51" s="188">
        <f t="shared" si="128"/>
        <v>0</v>
      </c>
      <c r="U51" s="187"/>
      <c r="V51" s="171">
        <f t="shared" ref="V51:X51" si="129">V47+V43+V39</f>
        <v>0</v>
      </c>
      <c r="W51" s="189">
        <f t="shared" si="129"/>
        <v>0</v>
      </c>
      <c r="X51" s="189">
        <f t="shared" si="129"/>
        <v>0</v>
      </c>
      <c r="Y51" s="189">
        <f t="shared" si="86"/>
        <v>0</v>
      </c>
      <c r="Z51" s="189" t="e">
        <f t="shared" si="87"/>
        <v>#DIV/0!</v>
      </c>
      <c r="AA51" s="175"/>
      <c r="AB51" s="7"/>
      <c r="AC51" s="7"/>
      <c r="AD51" s="7"/>
      <c r="AE51" s="7"/>
      <c r="AF51" s="7"/>
      <c r="AG51" s="7"/>
    </row>
    <row r="52" spans="1:33" ht="30" customHeight="1" x14ac:dyDescent="0.35">
      <c r="A52" s="176" t="s">
        <v>72</v>
      </c>
      <c r="B52" s="177">
        <v>3</v>
      </c>
      <c r="C52" s="339" t="s">
        <v>130</v>
      </c>
      <c r="D52" s="179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6"/>
      <c r="X52" s="106"/>
      <c r="Y52" s="106"/>
      <c r="Z52" s="106"/>
      <c r="AA52" s="107"/>
      <c r="AB52" s="7"/>
      <c r="AC52" s="7"/>
      <c r="AD52" s="7"/>
      <c r="AE52" s="7"/>
      <c r="AF52" s="7"/>
      <c r="AG52" s="7"/>
    </row>
    <row r="53" spans="1:33" ht="45" customHeight="1" x14ac:dyDescent="0.35">
      <c r="A53" s="108" t="s">
        <v>74</v>
      </c>
      <c r="B53" s="349" t="s">
        <v>131</v>
      </c>
      <c r="C53" s="352" t="s">
        <v>132</v>
      </c>
      <c r="D53" s="111"/>
      <c r="E53" s="112">
        <f>SUM(E54:E69)</f>
        <v>52</v>
      </c>
      <c r="F53" s="113"/>
      <c r="G53" s="114">
        <f t="shared" ref="G53:H53" si="130">SUM(G54:G69)</f>
        <v>278208</v>
      </c>
      <c r="H53" s="112">
        <f t="shared" si="130"/>
        <v>52</v>
      </c>
      <c r="I53" s="113"/>
      <c r="J53" s="114">
        <f t="shared" ref="J53:K53" si="131">SUM(J54:J69)</f>
        <v>271257.94</v>
      </c>
      <c r="K53" s="112">
        <f t="shared" si="131"/>
        <v>1</v>
      </c>
      <c r="L53" s="113"/>
      <c r="M53" s="114">
        <f t="shared" ref="M53:N53" si="132">SUM(M54:M69)</f>
        <v>50000</v>
      </c>
      <c r="N53" s="112">
        <f t="shared" si="132"/>
        <v>1</v>
      </c>
      <c r="O53" s="113"/>
      <c r="P53" s="114">
        <f t="shared" ref="P53:Q53" si="133">SUM(P54:P69)</f>
        <v>53000</v>
      </c>
      <c r="Q53" s="112">
        <f t="shared" si="133"/>
        <v>0</v>
      </c>
      <c r="R53" s="113"/>
      <c r="S53" s="114">
        <f t="shared" ref="S53:T53" si="134">SUM(S54:S69)</f>
        <v>0</v>
      </c>
      <c r="T53" s="112">
        <f t="shared" si="134"/>
        <v>0</v>
      </c>
      <c r="U53" s="113"/>
      <c r="V53" s="114">
        <f t="shared" ref="V53:X53" si="135">SUM(V54:V69)</f>
        <v>0</v>
      </c>
      <c r="W53" s="114">
        <f t="shared" si="135"/>
        <v>328208</v>
      </c>
      <c r="X53" s="114">
        <f t="shared" si="135"/>
        <v>324257.94000000006</v>
      </c>
      <c r="Y53" s="115">
        <f t="shared" ref="Y53:Y73" si="136">W53-X53</f>
        <v>3950.0599999999395</v>
      </c>
      <c r="Z53" s="116">
        <f t="shared" ref="Z53:Z73" si="137">Y53/W53</f>
        <v>1.2035233754204466E-2</v>
      </c>
      <c r="AA53" s="117"/>
      <c r="AB53" s="118"/>
      <c r="AC53" s="118"/>
      <c r="AD53" s="118"/>
      <c r="AE53" s="118"/>
      <c r="AF53" s="118"/>
      <c r="AG53" s="118"/>
    </row>
    <row r="54" spans="1:33" ht="55" customHeight="1" x14ac:dyDescent="0.35">
      <c r="A54" s="119" t="s">
        <v>77</v>
      </c>
      <c r="B54" s="348" t="s">
        <v>133</v>
      </c>
      <c r="C54" s="344" t="s">
        <v>376</v>
      </c>
      <c r="D54" s="122" t="s">
        <v>112</v>
      </c>
      <c r="E54" s="123">
        <v>3</v>
      </c>
      <c r="F54" s="124">
        <v>26640</v>
      </c>
      <c r="G54" s="125">
        <f t="shared" ref="G54:G69" si="138">E54*F54</f>
        <v>79920</v>
      </c>
      <c r="H54" s="123">
        <v>3</v>
      </c>
      <c r="I54" s="124">
        <v>25998</v>
      </c>
      <c r="J54" s="125">
        <f t="shared" ref="J54:J69" si="139">H54*I54</f>
        <v>77994</v>
      </c>
      <c r="K54" s="123"/>
      <c r="L54" s="124"/>
      <c r="M54" s="125">
        <f t="shared" ref="M54:M69" si="140">K54*L54</f>
        <v>0</v>
      </c>
      <c r="N54" s="123"/>
      <c r="O54" s="124"/>
      <c r="P54" s="125">
        <f t="shared" ref="P54:P69" si="141">N54*O54</f>
        <v>0</v>
      </c>
      <c r="Q54" s="123"/>
      <c r="R54" s="124"/>
      <c r="S54" s="125">
        <f t="shared" ref="S54:S69" si="142">Q54*R54</f>
        <v>0</v>
      </c>
      <c r="T54" s="123"/>
      <c r="U54" s="124"/>
      <c r="V54" s="125">
        <f t="shared" ref="V54:V69" si="143">T54*U54</f>
        <v>0</v>
      </c>
      <c r="W54" s="126">
        <f t="shared" ref="W54:W69" si="144">G54+M54+S54</f>
        <v>79920</v>
      </c>
      <c r="X54" s="127">
        <f t="shared" ref="X54:X69" si="145">J54+P54+V54</f>
        <v>77994</v>
      </c>
      <c r="Y54" s="127">
        <f t="shared" si="136"/>
        <v>1926</v>
      </c>
      <c r="Z54" s="128">
        <f t="shared" si="137"/>
        <v>2.4099099099099099E-2</v>
      </c>
      <c r="AA54" s="129"/>
      <c r="AB54" s="131"/>
      <c r="AC54" s="131"/>
      <c r="AD54" s="131"/>
      <c r="AE54" s="131"/>
      <c r="AF54" s="131"/>
      <c r="AG54" s="131"/>
    </row>
    <row r="55" spans="1:33" ht="57.5" customHeight="1" x14ac:dyDescent="0.35">
      <c r="A55" s="119" t="s">
        <v>77</v>
      </c>
      <c r="B55" s="348" t="s">
        <v>135</v>
      </c>
      <c r="C55" s="351" t="s">
        <v>377</v>
      </c>
      <c r="D55" s="122" t="s">
        <v>112</v>
      </c>
      <c r="E55" s="123">
        <v>3</v>
      </c>
      <c r="F55" s="124">
        <v>7920</v>
      </c>
      <c r="G55" s="125">
        <f t="shared" si="138"/>
        <v>23760</v>
      </c>
      <c r="H55" s="123">
        <v>3</v>
      </c>
      <c r="I55" s="124">
        <v>6990</v>
      </c>
      <c r="J55" s="125">
        <f t="shared" si="139"/>
        <v>20970</v>
      </c>
      <c r="K55" s="123"/>
      <c r="L55" s="124"/>
      <c r="M55" s="125">
        <f t="shared" si="140"/>
        <v>0</v>
      </c>
      <c r="N55" s="123"/>
      <c r="O55" s="124"/>
      <c r="P55" s="125">
        <f t="shared" si="141"/>
        <v>0</v>
      </c>
      <c r="Q55" s="123"/>
      <c r="R55" s="124"/>
      <c r="S55" s="125">
        <f t="shared" si="142"/>
        <v>0</v>
      </c>
      <c r="T55" s="123"/>
      <c r="U55" s="124"/>
      <c r="V55" s="125">
        <f t="shared" si="143"/>
        <v>0</v>
      </c>
      <c r="W55" s="126">
        <f t="shared" si="144"/>
        <v>23760</v>
      </c>
      <c r="X55" s="127">
        <f t="shared" si="145"/>
        <v>20970</v>
      </c>
      <c r="Y55" s="127">
        <f t="shared" si="136"/>
        <v>2790</v>
      </c>
      <c r="Z55" s="128">
        <f t="shared" si="137"/>
        <v>0.11742424242424243</v>
      </c>
      <c r="AA55" s="129"/>
      <c r="AB55" s="131"/>
      <c r="AC55" s="131"/>
      <c r="AD55" s="131"/>
      <c r="AE55" s="131"/>
      <c r="AF55" s="131"/>
      <c r="AG55" s="131"/>
    </row>
    <row r="56" spans="1:33" ht="42.5" customHeight="1" x14ac:dyDescent="0.35">
      <c r="A56" s="119" t="s">
        <v>77</v>
      </c>
      <c r="B56" s="348" t="s">
        <v>137</v>
      </c>
      <c r="C56" s="351" t="s">
        <v>378</v>
      </c>
      <c r="D56" s="122" t="s">
        <v>112</v>
      </c>
      <c r="E56" s="123">
        <v>3</v>
      </c>
      <c r="F56" s="124">
        <v>14880</v>
      </c>
      <c r="G56" s="125">
        <f t="shared" si="138"/>
        <v>44640</v>
      </c>
      <c r="H56" s="123">
        <v>3</v>
      </c>
      <c r="I56" s="124">
        <v>13489.98</v>
      </c>
      <c r="J56" s="125">
        <f t="shared" si="139"/>
        <v>40469.94</v>
      </c>
      <c r="K56" s="123"/>
      <c r="L56" s="124"/>
      <c r="M56" s="125">
        <f t="shared" si="140"/>
        <v>0</v>
      </c>
      <c r="N56" s="123"/>
      <c r="O56" s="124"/>
      <c r="P56" s="125">
        <f t="shared" si="141"/>
        <v>0</v>
      </c>
      <c r="Q56" s="123"/>
      <c r="R56" s="124"/>
      <c r="S56" s="125">
        <f t="shared" si="142"/>
        <v>0</v>
      </c>
      <c r="T56" s="123"/>
      <c r="U56" s="124"/>
      <c r="V56" s="125">
        <f t="shared" si="143"/>
        <v>0</v>
      </c>
      <c r="W56" s="126">
        <f t="shared" si="144"/>
        <v>44640</v>
      </c>
      <c r="X56" s="127">
        <f t="shared" si="145"/>
        <v>40469.94</v>
      </c>
      <c r="Y56" s="127">
        <f t="shared" si="136"/>
        <v>4170.0599999999977</v>
      </c>
      <c r="Z56" s="128">
        <f t="shared" si="137"/>
        <v>9.341532258064511E-2</v>
      </c>
      <c r="AA56" s="129"/>
      <c r="AB56" s="131"/>
      <c r="AC56" s="131"/>
      <c r="AD56" s="131"/>
      <c r="AE56" s="131"/>
      <c r="AF56" s="131"/>
      <c r="AG56" s="131"/>
    </row>
    <row r="57" spans="1:33" ht="16.5" customHeight="1" x14ac:dyDescent="0.35">
      <c r="A57" s="119" t="s">
        <v>77</v>
      </c>
      <c r="B57" s="348" t="s">
        <v>363</v>
      </c>
      <c r="C57" s="353" t="s">
        <v>379</v>
      </c>
      <c r="D57" s="122" t="s">
        <v>112</v>
      </c>
      <c r="E57" s="123">
        <v>1</v>
      </c>
      <c r="F57" s="124">
        <v>18477</v>
      </c>
      <c r="G57" s="125">
        <f t="shared" si="138"/>
        <v>18477</v>
      </c>
      <c r="H57" s="123">
        <v>1</v>
      </c>
      <c r="I57" s="124">
        <v>17259</v>
      </c>
      <c r="J57" s="125">
        <f t="shared" si="139"/>
        <v>17259</v>
      </c>
      <c r="K57" s="123"/>
      <c r="L57" s="124"/>
      <c r="M57" s="125">
        <f t="shared" si="140"/>
        <v>0</v>
      </c>
      <c r="N57" s="123"/>
      <c r="O57" s="124"/>
      <c r="P57" s="125">
        <f t="shared" si="141"/>
        <v>0</v>
      </c>
      <c r="Q57" s="123"/>
      <c r="R57" s="124"/>
      <c r="S57" s="125">
        <f t="shared" si="142"/>
        <v>0</v>
      </c>
      <c r="T57" s="123"/>
      <c r="U57" s="124"/>
      <c r="V57" s="125">
        <f t="shared" si="143"/>
        <v>0</v>
      </c>
      <c r="W57" s="126">
        <f t="shared" si="144"/>
        <v>18477</v>
      </c>
      <c r="X57" s="127">
        <f t="shared" si="145"/>
        <v>17259</v>
      </c>
      <c r="Y57" s="127">
        <f t="shared" si="136"/>
        <v>1218</v>
      </c>
      <c r="Z57" s="128">
        <f t="shared" si="137"/>
        <v>6.5919792174054234E-2</v>
      </c>
      <c r="AA57" s="129"/>
      <c r="AB57" s="131"/>
      <c r="AC57" s="131"/>
      <c r="AD57" s="131"/>
      <c r="AE57" s="131"/>
      <c r="AF57" s="131"/>
      <c r="AG57" s="131"/>
    </row>
    <row r="58" spans="1:33" ht="30" customHeight="1" x14ac:dyDescent="0.35">
      <c r="A58" s="119" t="s">
        <v>77</v>
      </c>
      <c r="B58" s="348" t="s">
        <v>364</v>
      </c>
      <c r="C58" s="392" t="s">
        <v>433</v>
      </c>
      <c r="D58" s="122" t="s">
        <v>112</v>
      </c>
      <c r="E58" s="123">
        <v>1</v>
      </c>
      <c r="F58" s="124">
        <v>2960</v>
      </c>
      <c r="G58" s="125">
        <f t="shared" si="138"/>
        <v>2960</v>
      </c>
      <c r="H58" s="123">
        <v>1</v>
      </c>
      <c r="I58" s="124">
        <v>747</v>
      </c>
      <c r="J58" s="125">
        <f t="shared" si="139"/>
        <v>747</v>
      </c>
      <c r="K58" s="123"/>
      <c r="L58" s="124"/>
      <c r="M58" s="125">
        <f t="shared" si="140"/>
        <v>0</v>
      </c>
      <c r="N58" s="123"/>
      <c r="O58" s="124"/>
      <c r="P58" s="125">
        <f t="shared" si="141"/>
        <v>0</v>
      </c>
      <c r="Q58" s="123"/>
      <c r="R58" s="124"/>
      <c r="S58" s="125">
        <f t="shared" si="142"/>
        <v>0</v>
      </c>
      <c r="T58" s="123"/>
      <c r="U58" s="124"/>
      <c r="V58" s="125">
        <f t="shared" si="143"/>
        <v>0</v>
      </c>
      <c r="W58" s="126">
        <f t="shared" si="144"/>
        <v>2960</v>
      </c>
      <c r="X58" s="127">
        <f t="shared" si="145"/>
        <v>747</v>
      </c>
      <c r="Y58" s="127">
        <f t="shared" si="136"/>
        <v>2213</v>
      </c>
      <c r="Z58" s="128">
        <f t="shared" si="137"/>
        <v>0.74763513513513513</v>
      </c>
      <c r="AA58" s="129"/>
      <c r="AB58" s="131"/>
      <c r="AC58" s="131"/>
      <c r="AD58" s="131"/>
      <c r="AE58" s="131"/>
      <c r="AF58" s="131"/>
      <c r="AG58" s="131"/>
    </row>
    <row r="59" spans="1:33" ht="43.5" customHeight="1" x14ac:dyDescent="0.35">
      <c r="A59" s="119" t="s">
        <v>77</v>
      </c>
      <c r="B59" s="348" t="s">
        <v>365</v>
      </c>
      <c r="C59" s="351" t="s">
        <v>380</v>
      </c>
      <c r="D59" s="122" t="s">
        <v>112</v>
      </c>
      <c r="E59" s="123">
        <v>1</v>
      </c>
      <c r="F59" s="124">
        <v>1199</v>
      </c>
      <c r="G59" s="125">
        <f t="shared" si="138"/>
        <v>1199</v>
      </c>
      <c r="H59" s="123">
        <v>1</v>
      </c>
      <c r="I59" s="124">
        <v>1000</v>
      </c>
      <c r="J59" s="125">
        <f t="shared" si="139"/>
        <v>1000</v>
      </c>
      <c r="K59" s="123"/>
      <c r="L59" s="124"/>
      <c r="M59" s="125">
        <f t="shared" si="140"/>
        <v>0</v>
      </c>
      <c r="N59" s="123"/>
      <c r="O59" s="124"/>
      <c r="P59" s="125">
        <f t="shared" si="141"/>
        <v>0</v>
      </c>
      <c r="Q59" s="123"/>
      <c r="R59" s="124"/>
      <c r="S59" s="125">
        <f t="shared" si="142"/>
        <v>0</v>
      </c>
      <c r="T59" s="123"/>
      <c r="U59" s="124"/>
      <c r="V59" s="125">
        <f t="shared" si="143"/>
        <v>0</v>
      </c>
      <c r="W59" s="126">
        <f t="shared" si="144"/>
        <v>1199</v>
      </c>
      <c r="X59" s="127">
        <f t="shared" si="145"/>
        <v>1000</v>
      </c>
      <c r="Y59" s="127">
        <f t="shared" si="136"/>
        <v>199</v>
      </c>
      <c r="Z59" s="128">
        <f t="shared" si="137"/>
        <v>0.16597164303586323</v>
      </c>
      <c r="AA59" s="129"/>
      <c r="AB59" s="131"/>
      <c r="AC59" s="131"/>
      <c r="AD59" s="131"/>
      <c r="AE59" s="131"/>
      <c r="AF59" s="131"/>
      <c r="AG59" s="131"/>
    </row>
    <row r="60" spans="1:33" ht="41" customHeight="1" x14ac:dyDescent="0.35">
      <c r="A60" s="119" t="s">
        <v>77</v>
      </c>
      <c r="B60" s="348" t="s">
        <v>366</v>
      </c>
      <c r="C60" s="351" t="s">
        <v>381</v>
      </c>
      <c r="D60" s="122" t="s">
        <v>112</v>
      </c>
      <c r="E60" s="123">
        <v>1</v>
      </c>
      <c r="F60" s="124">
        <v>10999</v>
      </c>
      <c r="G60" s="125">
        <f t="shared" si="138"/>
        <v>10999</v>
      </c>
      <c r="H60" s="123">
        <v>1</v>
      </c>
      <c r="I60" s="124">
        <v>12100</v>
      </c>
      <c r="J60" s="125">
        <f t="shared" si="139"/>
        <v>12100</v>
      </c>
      <c r="K60" s="123"/>
      <c r="L60" s="124"/>
      <c r="M60" s="125">
        <f t="shared" si="140"/>
        <v>0</v>
      </c>
      <c r="N60" s="123"/>
      <c r="O60" s="124"/>
      <c r="P60" s="125">
        <f t="shared" si="141"/>
        <v>0</v>
      </c>
      <c r="Q60" s="123"/>
      <c r="R60" s="124"/>
      <c r="S60" s="125">
        <f t="shared" si="142"/>
        <v>0</v>
      </c>
      <c r="T60" s="123"/>
      <c r="U60" s="124"/>
      <c r="V60" s="125">
        <f t="shared" si="143"/>
        <v>0</v>
      </c>
      <c r="W60" s="126">
        <f t="shared" si="144"/>
        <v>10999</v>
      </c>
      <c r="X60" s="127">
        <f t="shared" si="145"/>
        <v>12100</v>
      </c>
      <c r="Y60" s="127">
        <f t="shared" si="136"/>
        <v>-1101</v>
      </c>
      <c r="Z60" s="128">
        <f t="shared" si="137"/>
        <v>-0.10010000909173561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35">
      <c r="A61" s="119" t="s">
        <v>77</v>
      </c>
      <c r="B61" s="348" t="s">
        <v>367</v>
      </c>
      <c r="C61" s="351" t="s">
        <v>382</v>
      </c>
      <c r="D61" s="122" t="s">
        <v>112</v>
      </c>
      <c r="E61" s="123">
        <v>2</v>
      </c>
      <c r="F61" s="124">
        <v>1336</v>
      </c>
      <c r="G61" s="125">
        <f t="shared" si="138"/>
        <v>2672</v>
      </c>
      <c r="H61" s="123">
        <v>2</v>
      </c>
      <c r="I61" s="124">
        <v>1300</v>
      </c>
      <c r="J61" s="125">
        <f t="shared" si="139"/>
        <v>2600</v>
      </c>
      <c r="K61" s="123"/>
      <c r="L61" s="124"/>
      <c r="M61" s="125">
        <f t="shared" si="140"/>
        <v>0</v>
      </c>
      <c r="N61" s="123"/>
      <c r="O61" s="124"/>
      <c r="P61" s="125">
        <f t="shared" si="141"/>
        <v>0</v>
      </c>
      <c r="Q61" s="123"/>
      <c r="R61" s="124"/>
      <c r="S61" s="125">
        <f t="shared" si="142"/>
        <v>0</v>
      </c>
      <c r="T61" s="123"/>
      <c r="U61" s="124"/>
      <c r="V61" s="125">
        <f t="shared" si="143"/>
        <v>0</v>
      </c>
      <c r="W61" s="126">
        <f t="shared" si="144"/>
        <v>2672</v>
      </c>
      <c r="X61" s="127">
        <f t="shared" si="145"/>
        <v>2600</v>
      </c>
      <c r="Y61" s="127">
        <f t="shared" si="136"/>
        <v>72</v>
      </c>
      <c r="Z61" s="128">
        <f t="shared" si="137"/>
        <v>2.6946107784431138E-2</v>
      </c>
      <c r="AA61" s="129"/>
      <c r="AB61" s="131"/>
      <c r="AC61" s="131"/>
      <c r="AD61" s="131"/>
      <c r="AE61" s="131"/>
      <c r="AF61" s="131"/>
      <c r="AG61" s="131"/>
    </row>
    <row r="62" spans="1:33" ht="30" customHeight="1" x14ac:dyDescent="0.35">
      <c r="A62" s="119" t="s">
        <v>77</v>
      </c>
      <c r="B62" s="348" t="s">
        <v>368</v>
      </c>
      <c r="C62" s="351" t="s">
        <v>383</v>
      </c>
      <c r="D62" s="122" t="s">
        <v>112</v>
      </c>
      <c r="E62" s="123">
        <v>2</v>
      </c>
      <c r="F62" s="124">
        <v>78</v>
      </c>
      <c r="G62" s="125">
        <f t="shared" si="138"/>
        <v>156</v>
      </c>
      <c r="H62" s="123">
        <v>2</v>
      </c>
      <c r="I62" s="124">
        <v>200</v>
      </c>
      <c r="J62" s="125">
        <f t="shared" si="139"/>
        <v>400</v>
      </c>
      <c r="K62" s="123"/>
      <c r="L62" s="124"/>
      <c r="M62" s="125">
        <f t="shared" si="140"/>
        <v>0</v>
      </c>
      <c r="N62" s="123"/>
      <c r="O62" s="124"/>
      <c r="P62" s="125">
        <f t="shared" si="141"/>
        <v>0</v>
      </c>
      <c r="Q62" s="123"/>
      <c r="R62" s="124"/>
      <c r="S62" s="125">
        <f t="shared" si="142"/>
        <v>0</v>
      </c>
      <c r="T62" s="123"/>
      <c r="U62" s="124"/>
      <c r="V62" s="125">
        <f t="shared" si="143"/>
        <v>0</v>
      </c>
      <c r="W62" s="126">
        <f t="shared" si="144"/>
        <v>156</v>
      </c>
      <c r="X62" s="127">
        <f t="shared" si="145"/>
        <v>400</v>
      </c>
      <c r="Y62" s="127">
        <f t="shared" si="136"/>
        <v>-244</v>
      </c>
      <c r="Z62" s="128">
        <f t="shared" si="137"/>
        <v>-1.5641025641025641</v>
      </c>
      <c r="AA62" s="129"/>
      <c r="AB62" s="131"/>
      <c r="AC62" s="131"/>
      <c r="AD62" s="131"/>
      <c r="AE62" s="131"/>
      <c r="AF62" s="131"/>
      <c r="AG62" s="131"/>
    </row>
    <row r="63" spans="1:33" ht="39" customHeight="1" x14ac:dyDescent="0.35">
      <c r="A63" s="119" t="s">
        <v>77</v>
      </c>
      <c r="B63" s="348" t="s">
        <v>369</v>
      </c>
      <c r="C63" s="354" t="s">
        <v>384</v>
      </c>
      <c r="D63" s="122" t="s">
        <v>112</v>
      </c>
      <c r="E63" s="123">
        <v>1</v>
      </c>
      <c r="F63" s="124">
        <v>22999</v>
      </c>
      <c r="G63" s="125">
        <f t="shared" si="138"/>
        <v>22999</v>
      </c>
      <c r="H63" s="123">
        <v>1</v>
      </c>
      <c r="I63" s="124">
        <v>23000</v>
      </c>
      <c r="J63" s="125">
        <f t="shared" si="139"/>
        <v>23000</v>
      </c>
      <c r="K63" s="123"/>
      <c r="L63" s="124"/>
      <c r="M63" s="125">
        <f t="shared" si="140"/>
        <v>0</v>
      </c>
      <c r="N63" s="123"/>
      <c r="O63" s="124"/>
      <c r="P63" s="125">
        <f t="shared" si="141"/>
        <v>0</v>
      </c>
      <c r="Q63" s="123"/>
      <c r="R63" s="124"/>
      <c r="S63" s="125">
        <f t="shared" si="142"/>
        <v>0</v>
      </c>
      <c r="T63" s="123"/>
      <c r="U63" s="124"/>
      <c r="V63" s="125">
        <f t="shared" si="143"/>
        <v>0</v>
      </c>
      <c r="W63" s="126">
        <f t="shared" si="144"/>
        <v>22999</v>
      </c>
      <c r="X63" s="127">
        <f t="shared" si="145"/>
        <v>23000</v>
      </c>
      <c r="Y63" s="127">
        <f t="shared" si="136"/>
        <v>-1</v>
      </c>
      <c r="Z63" s="128">
        <f t="shared" si="137"/>
        <v>-4.3480151310926561E-5</v>
      </c>
      <c r="AA63" s="129"/>
      <c r="AB63" s="131"/>
      <c r="AC63" s="131"/>
      <c r="AD63" s="131"/>
      <c r="AE63" s="131"/>
      <c r="AF63" s="131"/>
      <c r="AG63" s="131"/>
    </row>
    <row r="64" spans="1:33" ht="41" customHeight="1" x14ac:dyDescent="0.35">
      <c r="A64" s="119" t="s">
        <v>77</v>
      </c>
      <c r="B64" s="348" t="s">
        <v>370</v>
      </c>
      <c r="C64" s="354" t="s">
        <v>385</v>
      </c>
      <c r="D64" s="122" t="s">
        <v>112</v>
      </c>
      <c r="E64" s="123">
        <v>30</v>
      </c>
      <c r="F64" s="124">
        <v>750</v>
      </c>
      <c r="G64" s="125">
        <f t="shared" si="138"/>
        <v>22500</v>
      </c>
      <c r="H64" s="123">
        <v>30</v>
      </c>
      <c r="I64" s="124">
        <v>970</v>
      </c>
      <c r="J64" s="125">
        <f t="shared" si="139"/>
        <v>29100</v>
      </c>
      <c r="K64" s="123"/>
      <c r="L64" s="124"/>
      <c r="M64" s="125">
        <f t="shared" si="140"/>
        <v>0</v>
      </c>
      <c r="N64" s="123"/>
      <c r="O64" s="124"/>
      <c r="P64" s="125">
        <f t="shared" si="141"/>
        <v>0</v>
      </c>
      <c r="Q64" s="123"/>
      <c r="R64" s="124"/>
      <c r="S64" s="125">
        <f t="shared" si="142"/>
        <v>0</v>
      </c>
      <c r="T64" s="123"/>
      <c r="U64" s="124"/>
      <c r="V64" s="125">
        <f t="shared" si="143"/>
        <v>0</v>
      </c>
      <c r="W64" s="126">
        <f t="shared" si="144"/>
        <v>22500</v>
      </c>
      <c r="X64" s="127">
        <f t="shared" si="145"/>
        <v>29100</v>
      </c>
      <c r="Y64" s="127">
        <f t="shared" si="136"/>
        <v>-6600</v>
      </c>
      <c r="Z64" s="128">
        <f t="shared" si="137"/>
        <v>-0.29333333333333333</v>
      </c>
      <c r="AA64" s="129"/>
      <c r="AB64" s="131"/>
      <c r="AC64" s="131"/>
      <c r="AD64" s="131"/>
      <c r="AE64" s="131"/>
      <c r="AF64" s="131"/>
      <c r="AG64" s="131"/>
    </row>
    <row r="65" spans="1:33" ht="43.5" customHeight="1" x14ac:dyDescent="0.35">
      <c r="A65" s="119" t="s">
        <v>77</v>
      </c>
      <c r="B65" s="348" t="s">
        <v>371</v>
      </c>
      <c r="C65" s="351" t="s">
        <v>386</v>
      </c>
      <c r="D65" s="122" t="s">
        <v>112</v>
      </c>
      <c r="E65" s="123">
        <v>1</v>
      </c>
      <c r="F65" s="124">
        <v>4000</v>
      </c>
      <c r="G65" s="125">
        <f t="shared" si="138"/>
        <v>4000</v>
      </c>
      <c r="H65" s="123">
        <v>1</v>
      </c>
      <c r="I65" s="124">
        <v>5119.9799999999996</v>
      </c>
      <c r="J65" s="125">
        <f t="shared" si="139"/>
        <v>5119.9799999999996</v>
      </c>
      <c r="K65" s="123"/>
      <c r="L65" s="124"/>
      <c r="M65" s="125">
        <f t="shared" si="140"/>
        <v>0</v>
      </c>
      <c r="N65" s="123"/>
      <c r="O65" s="124"/>
      <c r="P65" s="125">
        <f t="shared" si="141"/>
        <v>0</v>
      </c>
      <c r="Q65" s="123"/>
      <c r="R65" s="124"/>
      <c r="S65" s="125">
        <f t="shared" si="142"/>
        <v>0</v>
      </c>
      <c r="T65" s="123"/>
      <c r="U65" s="124"/>
      <c r="V65" s="125">
        <f t="shared" si="143"/>
        <v>0</v>
      </c>
      <c r="W65" s="126">
        <f t="shared" si="144"/>
        <v>4000</v>
      </c>
      <c r="X65" s="127">
        <f t="shared" si="145"/>
        <v>5119.9799999999996</v>
      </c>
      <c r="Y65" s="127">
        <f t="shared" si="136"/>
        <v>-1119.9799999999996</v>
      </c>
      <c r="Z65" s="128">
        <f t="shared" si="137"/>
        <v>-0.27999499999999988</v>
      </c>
      <c r="AA65" s="129"/>
      <c r="AB65" s="131"/>
      <c r="AC65" s="131"/>
      <c r="AD65" s="131"/>
      <c r="AE65" s="131"/>
      <c r="AF65" s="131"/>
      <c r="AG65" s="131"/>
    </row>
    <row r="66" spans="1:33" ht="29.5" customHeight="1" x14ac:dyDescent="0.35">
      <c r="A66" s="119" t="s">
        <v>77</v>
      </c>
      <c r="B66" s="348" t="s">
        <v>372</v>
      </c>
      <c r="C66" s="355" t="s">
        <v>387</v>
      </c>
      <c r="D66" s="122" t="s">
        <v>112</v>
      </c>
      <c r="E66" s="123">
        <v>1</v>
      </c>
      <c r="F66" s="124">
        <v>4800</v>
      </c>
      <c r="G66" s="125">
        <f t="shared" si="138"/>
        <v>4800</v>
      </c>
      <c r="H66" s="123">
        <v>1</v>
      </c>
      <c r="I66" s="124">
        <v>4800</v>
      </c>
      <c r="J66" s="125">
        <f t="shared" si="139"/>
        <v>4800</v>
      </c>
      <c r="K66" s="123"/>
      <c r="L66" s="124"/>
      <c r="M66" s="125">
        <f t="shared" si="140"/>
        <v>0</v>
      </c>
      <c r="N66" s="123"/>
      <c r="O66" s="124"/>
      <c r="P66" s="125">
        <f t="shared" si="141"/>
        <v>0</v>
      </c>
      <c r="Q66" s="123"/>
      <c r="R66" s="124"/>
      <c r="S66" s="125">
        <f t="shared" si="142"/>
        <v>0</v>
      </c>
      <c r="T66" s="123"/>
      <c r="U66" s="124"/>
      <c r="V66" s="125">
        <f t="shared" si="143"/>
        <v>0</v>
      </c>
      <c r="W66" s="126">
        <f t="shared" si="144"/>
        <v>4800</v>
      </c>
      <c r="X66" s="127">
        <f t="shared" si="145"/>
        <v>4800</v>
      </c>
      <c r="Y66" s="127">
        <f t="shared" si="136"/>
        <v>0</v>
      </c>
      <c r="Z66" s="128">
        <f t="shared" si="137"/>
        <v>0</v>
      </c>
      <c r="AA66" s="129"/>
      <c r="AB66" s="131"/>
      <c r="AC66" s="131"/>
      <c r="AD66" s="131"/>
      <c r="AE66" s="131"/>
      <c r="AF66" s="131"/>
      <c r="AG66" s="131"/>
    </row>
    <row r="67" spans="1:33" ht="41" customHeight="1" x14ac:dyDescent="0.35">
      <c r="A67" s="119" t="s">
        <v>77</v>
      </c>
      <c r="B67" s="348" t="s">
        <v>373</v>
      </c>
      <c r="C67" s="351" t="s">
        <v>388</v>
      </c>
      <c r="D67" s="122" t="s">
        <v>112</v>
      </c>
      <c r="E67" s="123"/>
      <c r="F67" s="124"/>
      <c r="G67" s="125">
        <f t="shared" si="138"/>
        <v>0</v>
      </c>
      <c r="H67" s="123"/>
      <c r="I67" s="124"/>
      <c r="J67" s="125">
        <f t="shared" si="139"/>
        <v>0</v>
      </c>
      <c r="K67" s="123">
        <v>1</v>
      </c>
      <c r="L67" s="124">
        <v>50000</v>
      </c>
      <c r="M67" s="125">
        <f t="shared" si="140"/>
        <v>50000</v>
      </c>
      <c r="N67" s="123">
        <v>1</v>
      </c>
      <c r="O67" s="124">
        <v>53000</v>
      </c>
      <c r="P67" s="125">
        <f t="shared" si="141"/>
        <v>53000</v>
      </c>
      <c r="Q67" s="123"/>
      <c r="R67" s="124"/>
      <c r="S67" s="125">
        <f t="shared" si="142"/>
        <v>0</v>
      </c>
      <c r="T67" s="123"/>
      <c r="U67" s="124"/>
      <c r="V67" s="125">
        <f t="shared" si="143"/>
        <v>0</v>
      </c>
      <c r="W67" s="126">
        <f t="shared" si="144"/>
        <v>50000</v>
      </c>
      <c r="X67" s="127">
        <f t="shared" si="145"/>
        <v>53000</v>
      </c>
      <c r="Y67" s="127">
        <f t="shared" si="136"/>
        <v>-3000</v>
      </c>
      <c r="Z67" s="128">
        <f t="shared" si="137"/>
        <v>-0.06</v>
      </c>
      <c r="AA67" s="129"/>
      <c r="AB67" s="131"/>
      <c r="AC67" s="131"/>
      <c r="AD67" s="131"/>
      <c r="AE67" s="131"/>
      <c r="AF67" s="131"/>
      <c r="AG67" s="131"/>
    </row>
    <row r="68" spans="1:33" ht="28.5" customHeight="1" x14ac:dyDescent="0.35">
      <c r="A68" s="119" t="s">
        <v>77</v>
      </c>
      <c r="B68" s="348" t="s">
        <v>374</v>
      </c>
      <c r="C68" s="351" t="s">
        <v>389</v>
      </c>
      <c r="D68" s="122" t="s">
        <v>112</v>
      </c>
      <c r="E68" s="123">
        <v>1</v>
      </c>
      <c r="F68" s="124">
        <v>19400</v>
      </c>
      <c r="G68" s="125">
        <f t="shared" si="138"/>
        <v>19400</v>
      </c>
      <c r="H68" s="123">
        <v>1</v>
      </c>
      <c r="I68" s="124">
        <v>18799.02</v>
      </c>
      <c r="J68" s="125">
        <f t="shared" si="139"/>
        <v>18799.02</v>
      </c>
      <c r="K68" s="123"/>
      <c r="L68" s="124"/>
      <c r="M68" s="125">
        <f t="shared" si="140"/>
        <v>0</v>
      </c>
      <c r="N68" s="123"/>
      <c r="O68" s="124"/>
      <c r="P68" s="125">
        <f t="shared" si="141"/>
        <v>0</v>
      </c>
      <c r="Q68" s="123"/>
      <c r="R68" s="124"/>
      <c r="S68" s="125">
        <f t="shared" si="142"/>
        <v>0</v>
      </c>
      <c r="T68" s="123"/>
      <c r="U68" s="124"/>
      <c r="V68" s="125">
        <f t="shared" si="143"/>
        <v>0</v>
      </c>
      <c r="W68" s="126">
        <f t="shared" si="144"/>
        <v>19400</v>
      </c>
      <c r="X68" s="127">
        <f t="shared" si="145"/>
        <v>18799.02</v>
      </c>
      <c r="Y68" s="127">
        <f t="shared" si="136"/>
        <v>600.97999999999956</v>
      </c>
      <c r="Z68" s="128">
        <f t="shared" si="137"/>
        <v>3.0978350515463896E-2</v>
      </c>
      <c r="AA68" s="129"/>
      <c r="AB68" s="131"/>
      <c r="AC68" s="131"/>
      <c r="AD68" s="131"/>
      <c r="AE68" s="131"/>
      <c r="AF68" s="131"/>
      <c r="AG68" s="131"/>
    </row>
    <row r="69" spans="1:33" ht="30" customHeight="1" thickBot="1" x14ac:dyDescent="0.4">
      <c r="A69" s="119" t="s">
        <v>77</v>
      </c>
      <c r="B69" s="348" t="s">
        <v>375</v>
      </c>
      <c r="C69" s="351" t="s">
        <v>390</v>
      </c>
      <c r="D69" s="122" t="s">
        <v>112</v>
      </c>
      <c r="E69" s="123">
        <v>1</v>
      </c>
      <c r="F69" s="124">
        <v>19726</v>
      </c>
      <c r="G69" s="125">
        <f t="shared" si="138"/>
        <v>19726</v>
      </c>
      <c r="H69" s="123">
        <v>1</v>
      </c>
      <c r="I69" s="124">
        <v>16899</v>
      </c>
      <c r="J69" s="125">
        <f t="shared" si="139"/>
        <v>16899</v>
      </c>
      <c r="K69" s="123"/>
      <c r="L69" s="124"/>
      <c r="M69" s="125">
        <f t="shared" si="140"/>
        <v>0</v>
      </c>
      <c r="N69" s="123"/>
      <c r="O69" s="124"/>
      <c r="P69" s="125">
        <f t="shared" si="141"/>
        <v>0</v>
      </c>
      <c r="Q69" s="123"/>
      <c r="R69" s="124"/>
      <c r="S69" s="125">
        <f t="shared" si="142"/>
        <v>0</v>
      </c>
      <c r="T69" s="123"/>
      <c r="U69" s="124"/>
      <c r="V69" s="125">
        <f t="shared" si="143"/>
        <v>0</v>
      </c>
      <c r="W69" s="126">
        <f t="shared" si="144"/>
        <v>19726</v>
      </c>
      <c r="X69" s="127">
        <f t="shared" si="145"/>
        <v>16899</v>
      </c>
      <c r="Y69" s="127">
        <f t="shared" si="136"/>
        <v>2827</v>
      </c>
      <c r="Z69" s="128">
        <f t="shared" si="137"/>
        <v>0.14331339349082428</v>
      </c>
      <c r="AA69" s="129"/>
      <c r="AB69" s="131"/>
      <c r="AC69" s="131"/>
      <c r="AD69" s="131"/>
      <c r="AE69" s="131"/>
      <c r="AF69" s="131"/>
      <c r="AG69" s="131"/>
    </row>
    <row r="70" spans="1:33" ht="55" customHeight="1" x14ac:dyDescent="0.35">
      <c r="A70" s="108" t="s">
        <v>74</v>
      </c>
      <c r="B70" s="154" t="s">
        <v>138</v>
      </c>
      <c r="C70" s="140" t="s">
        <v>139</v>
      </c>
      <c r="D70" s="141"/>
      <c r="E70" s="142"/>
      <c r="F70" s="143"/>
      <c r="G70" s="144"/>
      <c r="H70" s="142"/>
      <c r="I70" s="143"/>
      <c r="J70" s="144"/>
      <c r="K70" s="142">
        <f>SUM(K71:K72)</f>
        <v>0</v>
      </c>
      <c r="L70" s="143"/>
      <c r="M70" s="144">
        <f t="shared" ref="M70:N70" si="146">SUM(M71:M72)</f>
        <v>0</v>
      </c>
      <c r="N70" s="142">
        <f t="shared" si="146"/>
        <v>0</v>
      </c>
      <c r="O70" s="143"/>
      <c r="P70" s="144">
        <f t="shared" ref="P70:Q70" si="147">SUM(P71:P72)</f>
        <v>0</v>
      </c>
      <c r="Q70" s="142">
        <f t="shared" si="147"/>
        <v>0</v>
      </c>
      <c r="R70" s="143"/>
      <c r="S70" s="144">
        <f t="shared" ref="S70:T70" si="148">SUM(S71:S72)</f>
        <v>0</v>
      </c>
      <c r="T70" s="142">
        <f t="shared" si="148"/>
        <v>0</v>
      </c>
      <c r="U70" s="143"/>
      <c r="V70" s="144">
        <f t="shared" ref="V70:X70" si="149">SUM(V71:V72)</f>
        <v>0</v>
      </c>
      <c r="W70" s="144">
        <f t="shared" si="149"/>
        <v>0</v>
      </c>
      <c r="X70" s="144">
        <f t="shared" si="149"/>
        <v>0</v>
      </c>
      <c r="Y70" s="144">
        <f t="shared" si="136"/>
        <v>0</v>
      </c>
      <c r="Z70" s="144" t="e">
        <f t="shared" si="137"/>
        <v>#DIV/0!</v>
      </c>
      <c r="AA70" s="145"/>
      <c r="AB70" s="118"/>
      <c r="AC70" s="118"/>
      <c r="AD70" s="118"/>
      <c r="AE70" s="118"/>
      <c r="AF70" s="118"/>
      <c r="AG70" s="118"/>
    </row>
    <row r="71" spans="1:33" ht="30" customHeight="1" x14ac:dyDescent="0.35">
      <c r="A71" s="119" t="s">
        <v>77</v>
      </c>
      <c r="B71" s="120" t="s">
        <v>140</v>
      </c>
      <c r="C71" s="185" t="s">
        <v>141</v>
      </c>
      <c r="D71" s="122" t="s">
        <v>142</v>
      </c>
      <c r="E71" s="450" t="s">
        <v>143</v>
      </c>
      <c r="F71" s="451"/>
      <c r="G71" s="452"/>
      <c r="H71" s="450" t="s">
        <v>143</v>
      </c>
      <c r="I71" s="451"/>
      <c r="J71" s="452"/>
      <c r="K71" s="123"/>
      <c r="L71" s="124"/>
      <c r="M71" s="125">
        <f t="shared" ref="M71:M72" si="150">K71*L71</f>
        <v>0</v>
      </c>
      <c r="N71" s="123"/>
      <c r="O71" s="124"/>
      <c r="P71" s="125">
        <f t="shared" ref="P71:P72" si="151">N71*O71</f>
        <v>0</v>
      </c>
      <c r="Q71" s="123"/>
      <c r="R71" s="124"/>
      <c r="S71" s="125">
        <f t="shared" ref="S71:S72" si="152">Q71*R71</f>
        <v>0</v>
      </c>
      <c r="T71" s="123"/>
      <c r="U71" s="124"/>
      <c r="V71" s="125">
        <f t="shared" ref="V71:V72" si="153">T71*U71</f>
        <v>0</v>
      </c>
      <c r="W71" s="138">
        <f t="shared" ref="W71:W72" si="154">G71+M71+S71</f>
        <v>0</v>
      </c>
      <c r="X71" s="127">
        <f t="shared" ref="X71:X72" si="155">J71+P71+V71</f>
        <v>0</v>
      </c>
      <c r="Y71" s="127">
        <f t="shared" si="136"/>
        <v>0</v>
      </c>
      <c r="Z71" s="128" t="e">
        <f t="shared" si="137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35">
      <c r="A72" s="132" t="s">
        <v>77</v>
      </c>
      <c r="B72" s="133" t="s">
        <v>144</v>
      </c>
      <c r="C72" s="162" t="s">
        <v>145</v>
      </c>
      <c r="D72" s="134" t="s">
        <v>142</v>
      </c>
      <c r="E72" s="409"/>
      <c r="F72" s="453"/>
      <c r="G72" s="410"/>
      <c r="H72" s="409"/>
      <c r="I72" s="453"/>
      <c r="J72" s="410"/>
      <c r="K72" s="148"/>
      <c r="L72" s="149"/>
      <c r="M72" s="150">
        <f t="shared" si="150"/>
        <v>0</v>
      </c>
      <c r="N72" s="148"/>
      <c r="O72" s="149"/>
      <c r="P72" s="150">
        <f t="shared" si="151"/>
        <v>0</v>
      </c>
      <c r="Q72" s="148"/>
      <c r="R72" s="149"/>
      <c r="S72" s="150">
        <f t="shared" si="152"/>
        <v>0</v>
      </c>
      <c r="T72" s="148"/>
      <c r="U72" s="149"/>
      <c r="V72" s="150">
        <f t="shared" si="153"/>
        <v>0</v>
      </c>
      <c r="W72" s="138">
        <f t="shared" si="154"/>
        <v>0</v>
      </c>
      <c r="X72" s="127">
        <f t="shared" si="155"/>
        <v>0</v>
      </c>
      <c r="Y72" s="164">
        <f t="shared" si="136"/>
        <v>0</v>
      </c>
      <c r="Z72" s="128" t="e">
        <f t="shared" si="137"/>
        <v>#DIV/0!</v>
      </c>
      <c r="AA72" s="151"/>
      <c r="AB72" s="131"/>
      <c r="AC72" s="131"/>
      <c r="AD72" s="131"/>
      <c r="AE72" s="131"/>
      <c r="AF72" s="131"/>
      <c r="AG72" s="131"/>
    </row>
    <row r="73" spans="1:33" ht="30" customHeight="1" x14ac:dyDescent="0.35">
      <c r="A73" s="165" t="s">
        <v>146</v>
      </c>
      <c r="B73" s="166"/>
      <c r="C73" s="167"/>
      <c r="D73" s="168"/>
      <c r="E73" s="172">
        <f>E53</f>
        <v>52</v>
      </c>
      <c r="F73" s="187"/>
      <c r="G73" s="171">
        <f t="shared" ref="G73:H73" si="156">G53</f>
        <v>278208</v>
      </c>
      <c r="H73" s="172">
        <f t="shared" si="156"/>
        <v>52</v>
      </c>
      <c r="I73" s="187"/>
      <c r="J73" s="171">
        <f>J53</f>
        <v>271257.94</v>
      </c>
      <c r="K73" s="188">
        <f>K70+K53</f>
        <v>1</v>
      </c>
      <c r="L73" s="187"/>
      <c r="M73" s="171">
        <f t="shared" ref="M73:N73" si="157">M70+M53</f>
        <v>50000</v>
      </c>
      <c r="N73" s="188">
        <f t="shared" si="157"/>
        <v>1</v>
      </c>
      <c r="O73" s="187"/>
      <c r="P73" s="171">
        <f t="shared" ref="P73:Q73" si="158">P70+P53</f>
        <v>53000</v>
      </c>
      <c r="Q73" s="188">
        <f t="shared" si="158"/>
        <v>0</v>
      </c>
      <c r="R73" s="187"/>
      <c r="S73" s="171">
        <f t="shared" ref="S73:T73" si="159">S70+S53</f>
        <v>0</v>
      </c>
      <c r="T73" s="188">
        <f t="shared" si="159"/>
        <v>0</v>
      </c>
      <c r="U73" s="187"/>
      <c r="V73" s="171">
        <f t="shared" ref="V73:X73" si="160">V70+V53</f>
        <v>0</v>
      </c>
      <c r="W73" s="189">
        <f t="shared" si="160"/>
        <v>328208</v>
      </c>
      <c r="X73" s="189">
        <f t="shared" si="160"/>
        <v>324257.94000000006</v>
      </c>
      <c r="Y73" s="189">
        <f t="shared" si="136"/>
        <v>3950.0599999999395</v>
      </c>
      <c r="Z73" s="189">
        <f t="shared" si="137"/>
        <v>1.2035233754204466E-2</v>
      </c>
      <c r="AA73" s="175"/>
      <c r="AB73" s="131"/>
      <c r="AC73" s="131"/>
      <c r="AD73" s="131"/>
      <c r="AE73" s="7"/>
      <c r="AF73" s="7"/>
      <c r="AG73" s="7"/>
    </row>
    <row r="74" spans="1:33" ht="23.5" customHeight="1" x14ac:dyDescent="0.35">
      <c r="A74" s="176" t="s">
        <v>72</v>
      </c>
      <c r="B74" s="177">
        <v>4</v>
      </c>
      <c r="C74" s="178" t="s">
        <v>147</v>
      </c>
      <c r="D74" s="179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6"/>
      <c r="X74" s="106"/>
      <c r="Y74" s="180"/>
      <c r="Z74" s="106"/>
      <c r="AA74" s="107"/>
      <c r="AB74" s="7"/>
      <c r="AC74" s="7"/>
      <c r="AD74" s="7"/>
      <c r="AE74" s="7"/>
      <c r="AF74" s="7"/>
      <c r="AG74" s="7"/>
    </row>
    <row r="75" spans="1:33" ht="18" customHeight="1" x14ac:dyDescent="0.35">
      <c r="A75" s="108" t="s">
        <v>74</v>
      </c>
      <c r="B75" s="154" t="s">
        <v>148</v>
      </c>
      <c r="C75" s="190" t="s">
        <v>149</v>
      </c>
      <c r="D75" s="111"/>
      <c r="E75" s="112">
        <f>SUM(E76:E78)</f>
        <v>0</v>
      </c>
      <c r="F75" s="113"/>
      <c r="G75" s="114">
        <f t="shared" ref="G75:H75" si="161">SUM(G76:G78)</f>
        <v>0</v>
      </c>
      <c r="H75" s="112">
        <f t="shared" si="161"/>
        <v>0</v>
      </c>
      <c r="I75" s="113"/>
      <c r="J75" s="114">
        <f t="shared" ref="J75:K75" si="162">SUM(J76:J78)</f>
        <v>0</v>
      </c>
      <c r="K75" s="112">
        <f t="shared" si="162"/>
        <v>0</v>
      </c>
      <c r="L75" s="113"/>
      <c r="M75" s="114">
        <f t="shared" ref="M75:N75" si="163">SUM(M76:M78)</f>
        <v>0</v>
      </c>
      <c r="N75" s="112">
        <f t="shared" si="163"/>
        <v>0</v>
      </c>
      <c r="O75" s="113"/>
      <c r="P75" s="114">
        <f t="shared" ref="P75:Q75" si="164">SUM(P76:P78)</f>
        <v>0</v>
      </c>
      <c r="Q75" s="112">
        <f t="shared" si="164"/>
        <v>0</v>
      </c>
      <c r="R75" s="113"/>
      <c r="S75" s="114">
        <f t="shared" ref="S75:T75" si="165">SUM(S76:S78)</f>
        <v>0</v>
      </c>
      <c r="T75" s="112">
        <f t="shared" si="165"/>
        <v>0</v>
      </c>
      <c r="U75" s="113"/>
      <c r="V75" s="114">
        <f t="shared" ref="V75:X75" si="166">SUM(V76:V78)</f>
        <v>0</v>
      </c>
      <c r="W75" s="114">
        <f t="shared" si="166"/>
        <v>0</v>
      </c>
      <c r="X75" s="114">
        <f t="shared" si="166"/>
        <v>0</v>
      </c>
      <c r="Y75" s="191">
        <f t="shared" ref="Y75:Y95" si="167">W75-X75</f>
        <v>0</v>
      </c>
      <c r="Z75" s="116" t="e">
        <f t="shared" ref="Z75:Z95" si="168">Y75/W75</f>
        <v>#DIV/0!</v>
      </c>
      <c r="AA75" s="117"/>
      <c r="AB75" s="118"/>
      <c r="AC75" s="118"/>
      <c r="AD75" s="118"/>
      <c r="AE75" s="118"/>
      <c r="AF75" s="118"/>
      <c r="AG75" s="118"/>
    </row>
    <row r="76" spans="1:33" ht="30" customHeight="1" x14ac:dyDescent="0.35">
      <c r="A76" s="119" t="s">
        <v>77</v>
      </c>
      <c r="B76" s="120" t="s">
        <v>150</v>
      </c>
      <c r="C76" s="185" t="s">
        <v>151</v>
      </c>
      <c r="D76" s="192" t="s">
        <v>152</v>
      </c>
      <c r="E76" s="193"/>
      <c r="F76" s="194"/>
      <c r="G76" s="195">
        <f t="shared" ref="G76:G78" si="169">E76*F76</f>
        <v>0</v>
      </c>
      <c r="H76" s="193"/>
      <c r="I76" s="194"/>
      <c r="J76" s="195">
        <f t="shared" ref="J76:J78" si="170">H76*I76</f>
        <v>0</v>
      </c>
      <c r="K76" s="123"/>
      <c r="L76" s="194"/>
      <c r="M76" s="125">
        <f t="shared" ref="M76:M78" si="171">K76*L76</f>
        <v>0</v>
      </c>
      <c r="N76" s="123"/>
      <c r="O76" s="194"/>
      <c r="P76" s="125">
        <f t="shared" ref="P76:P78" si="172">N76*O76</f>
        <v>0</v>
      </c>
      <c r="Q76" s="123"/>
      <c r="R76" s="194"/>
      <c r="S76" s="125">
        <f t="shared" ref="S76:S78" si="173">Q76*R76</f>
        <v>0</v>
      </c>
      <c r="T76" s="123"/>
      <c r="U76" s="194"/>
      <c r="V76" s="125">
        <f t="shared" ref="V76:V78" si="174">T76*U76</f>
        <v>0</v>
      </c>
      <c r="W76" s="126">
        <f t="shared" ref="W76:W78" si="175">G76+M76+S76</f>
        <v>0</v>
      </c>
      <c r="X76" s="127">
        <f t="shared" ref="X76:X78" si="176">J76+P76+V76</f>
        <v>0</v>
      </c>
      <c r="Y76" s="127">
        <f t="shared" si="167"/>
        <v>0</v>
      </c>
      <c r="Z76" s="128" t="e">
        <f t="shared" si="168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35">
      <c r="A77" s="119" t="s">
        <v>77</v>
      </c>
      <c r="B77" s="120" t="s">
        <v>153</v>
      </c>
      <c r="C77" s="185" t="s">
        <v>151</v>
      </c>
      <c r="D77" s="192" t="s">
        <v>152</v>
      </c>
      <c r="E77" s="193"/>
      <c r="F77" s="194"/>
      <c r="G77" s="195">
        <f t="shared" si="169"/>
        <v>0</v>
      </c>
      <c r="H77" s="193"/>
      <c r="I77" s="194"/>
      <c r="J77" s="195">
        <f t="shared" si="170"/>
        <v>0</v>
      </c>
      <c r="K77" s="123"/>
      <c r="L77" s="194"/>
      <c r="M77" s="125">
        <f t="shared" si="171"/>
        <v>0</v>
      </c>
      <c r="N77" s="123"/>
      <c r="O77" s="194"/>
      <c r="P77" s="125">
        <f t="shared" si="172"/>
        <v>0</v>
      </c>
      <c r="Q77" s="123"/>
      <c r="R77" s="194"/>
      <c r="S77" s="125">
        <f t="shared" si="173"/>
        <v>0</v>
      </c>
      <c r="T77" s="123"/>
      <c r="U77" s="194"/>
      <c r="V77" s="125">
        <f t="shared" si="174"/>
        <v>0</v>
      </c>
      <c r="W77" s="126">
        <f t="shared" si="175"/>
        <v>0</v>
      </c>
      <c r="X77" s="127">
        <f t="shared" si="176"/>
        <v>0</v>
      </c>
      <c r="Y77" s="127">
        <f t="shared" si="167"/>
        <v>0</v>
      </c>
      <c r="Z77" s="128" t="e">
        <f t="shared" si="168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35">
      <c r="A78" s="146" t="s">
        <v>77</v>
      </c>
      <c r="B78" s="133" t="s">
        <v>154</v>
      </c>
      <c r="C78" s="162" t="s">
        <v>151</v>
      </c>
      <c r="D78" s="192" t="s">
        <v>152</v>
      </c>
      <c r="E78" s="196"/>
      <c r="F78" s="197"/>
      <c r="G78" s="198">
        <f t="shared" si="169"/>
        <v>0</v>
      </c>
      <c r="H78" s="196"/>
      <c r="I78" s="197"/>
      <c r="J78" s="198">
        <f t="shared" si="170"/>
        <v>0</v>
      </c>
      <c r="K78" s="135"/>
      <c r="L78" s="197"/>
      <c r="M78" s="137">
        <f t="shared" si="171"/>
        <v>0</v>
      </c>
      <c r="N78" s="135"/>
      <c r="O78" s="197"/>
      <c r="P78" s="137">
        <f t="shared" si="172"/>
        <v>0</v>
      </c>
      <c r="Q78" s="135"/>
      <c r="R78" s="197"/>
      <c r="S78" s="137">
        <f t="shared" si="173"/>
        <v>0</v>
      </c>
      <c r="T78" s="135"/>
      <c r="U78" s="197"/>
      <c r="V78" s="137">
        <f t="shared" si="174"/>
        <v>0</v>
      </c>
      <c r="W78" s="138">
        <f t="shared" si="175"/>
        <v>0</v>
      </c>
      <c r="X78" s="127">
        <f t="shared" si="176"/>
        <v>0</v>
      </c>
      <c r="Y78" s="127">
        <f t="shared" si="167"/>
        <v>0</v>
      </c>
      <c r="Z78" s="128" t="e">
        <f t="shared" si="168"/>
        <v>#DIV/0!</v>
      </c>
      <c r="AA78" s="139"/>
      <c r="AB78" s="131"/>
      <c r="AC78" s="131"/>
      <c r="AD78" s="131"/>
      <c r="AE78" s="131"/>
      <c r="AF78" s="131"/>
      <c r="AG78" s="131"/>
    </row>
    <row r="79" spans="1:33" ht="30" customHeight="1" x14ac:dyDescent="0.35">
      <c r="A79" s="108" t="s">
        <v>74</v>
      </c>
      <c r="B79" s="154" t="s">
        <v>155</v>
      </c>
      <c r="C79" s="152" t="s">
        <v>156</v>
      </c>
      <c r="D79" s="141"/>
      <c r="E79" s="142">
        <f>SUM(E80:E82)</f>
        <v>0</v>
      </c>
      <c r="F79" s="143"/>
      <c r="G79" s="144">
        <f t="shared" ref="G79:H79" si="177">SUM(G80:G82)</f>
        <v>0</v>
      </c>
      <c r="H79" s="142">
        <f t="shared" si="177"/>
        <v>0</v>
      </c>
      <c r="I79" s="143"/>
      <c r="J79" s="144">
        <f t="shared" ref="J79:K79" si="178">SUM(J80:J82)</f>
        <v>0</v>
      </c>
      <c r="K79" s="142">
        <f t="shared" si="178"/>
        <v>0</v>
      </c>
      <c r="L79" s="143"/>
      <c r="M79" s="144">
        <f t="shared" ref="M79:N79" si="179">SUM(M80:M82)</f>
        <v>0</v>
      </c>
      <c r="N79" s="142">
        <f t="shared" si="179"/>
        <v>0</v>
      </c>
      <c r="O79" s="143"/>
      <c r="P79" s="144">
        <f t="shared" ref="P79:Q79" si="180">SUM(P80:P82)</f>
        <v>0</v>
      </c>
      <c r="Q79" s="142">
        <f t="shared" si="180"/>
        <v>0</v>
      </c>
      <c r="R79" s="143"/>
      <c r="S79" s="144">
        <f t="shared" ref="S79:T79" si="181">SUM(S80:S82)</f>
        <v>0</v>
      </c>
      <c r="T79" s="142">
        <f t="shared" si="181"/>
        <v>0</v>
      </c>
      <c r="U79" s="143"/>
      <c r="V79" s="144">
        <f t="shared" ref="V79:X79" si="182">SUM(V80:V82)</f>
        <v>0</v>
      </c>
      <c r="W79" s="144">
        <f t="shared" si="182"/>
        <v>0</v>
      </c>
      <c r="X79" s="144">
        <f t="shared" si="182"/>
        <v>0</v>
      </c>
      <c r="Y79" s="144">
        <f t="shared" si="167"/>
        <v>0</v>
      </c>
      <c r="Z79" s="144" t="e">
        <f t="shared" si="168"/>
        <v>#DIV/0!</v>
      </c>
      <c r="AA79" s="145"/>
      <c r="AB79" s="118"/>
      <c r="AC79" s="118"/>
      <c r="AD79" s="118"/>
      <c r="AE79" s="118"/>
      <c r="AF79" s="118"/>
      <c r="AG79" s="118"/>
    </row>
    <row r="80" spans="1:33" ht="30" customHeight="1" x14ac:dyDescent="0.35">
      <c r="A80" s="119" t="s">
        <v>77</v>
      </c>
      <c r="B80" s="120" t="s">
        <v>157</v>
      </c>
      <c r="C80" s="199" t="s">
        <v>158</v>
      </c>
      <c r="D80" s="200" t="s">
        <v>159</v>
      </c>
      <c r="E80" s="123"/>
      <c r="F80" s="124"/>
      <c r="G80" s="125">
        <f t="shared" ref="G80:G82" si="183">E80*F80</f>
        <v>0</v>
      </c>
      <c r="H80" s="123"/>
      <c r="I80" s="124"/>
      <c r="J80" s="125">
        <f t="shared" ref="J80:J82" si="184">H80*I80</f>
        <v>0</v>
      </c>
      <c r="K80" s="123"/>
      <c r="L80" s="124"/>
      <c r="M80" s="125">
        <f t="shared" ref="M80:M82" si="185">K80*L80</f>
        <v>0</v>
      </c>
      <c r="N80" s="123"/>
      <c r="O80" s="124"/>
      <c r="P80" s="125">
        <f t="shared" ref="P80:P82" si="186">N80*O80</f>
        <v>0</v>
      </c>
      <c r="Q80" s="123"/>
      <c r="R80" s="124"/>
      <c r="S80" s="125">
        <f t="shared" ref="S80:S82" si="187">Q80*R80</f>
        <v>0</v>
      </c>
      <c r="T80" s="123"/>
      <c r="U80" s="124"/>
      <c r="V80" s="125">
        <f t="shared" ref="V80:V82" si="188">T80*U80</f>
        <v>0</v>
      </c>
      <c r="W80" s="126">
        <f t="shared" ref="W80:W82" si="189">G80+M80+S80</f>
        <v>0</v>
      </c>
      <c r="X80" s="127">
        <f t="shared" ref="X80:X82" si="190">J80+P80+V80</f>
        <v>0</v>
      </c>
      <c r="Y80" s="127">
        <f t="shared" si="167"/>
        <v>0</v>
      </c>
      <c r="Z80" s="128" t="e">
        <f t="shared" si="168"/>
        <v>#DIV/0!</v>
      </c>
      <c r="AA80" s="129"/>
      <c r="AB80" s="131"/>
      <c r="AC80" s="131"/>
      <c r="AD80" s="131"/>
      <c r="AE80" s="131"/>
      <c r="AF80" s="131"/>
      <c r="AG80" s="131"/>
    </row>
    <row r="81" spans="1:33" ht="30" customHeight="1" x14ac:dyDescent="0.35">
      <c r="A81" s="119" t="s">
        <v>77</v>
      </c>
      <c r="B81" s="120" t="s">
        <v>160</v>
      </c>
      <c r="C81" s="199" t="s">
        <v>134</v>
      </c>
      <c r="D81" s="200" t="s">
        <v>159</v>
      </c>
      <c r="E81" s="123"/>
      <c r="F81" s="124"/>
      <c r="G81" s="125">
        <f t="shared" si="183"/>
        <v>0</v>
      </c>
      <c r="H81" s="123"/>
      <c r="I81" s="124"/>
      <c r="J81" s="125">
        <f t="shared" si="184"/>
        <v>0</v>
      </c>
      <c r="K81" s="123"/>
      <c r="L81" s="124"/>
      <c r="M81" s="125">
        <f t="shared" si="185"/>
        <v>0</v>
      </c>
      <c r="N81" s="123"/>
      <c r="O81" s="124"/>
      <c r="P81" s="125">
        <f t="shared" si="186"/>
        <v>0</v>
      </c>
      <c r="Q81" s="123"/>
      <c r="R81" s="124"/>
      <c r="S81" s="125">
        <f t="shared" si="187"/>
        <v>0</v>
      </c>
      <c r="T81" s="123"/>
      <c r="U81" s="124"/>
      <c r="V81" s="125">
        <f t="shared" si="188"/>
        <v>0</v>
      </c>
      <c r="W81" s="126">
        <f t="shared" si="189"/>
        <v>0</v>
      </c>
      <c r="X81" s="127">
        <f t="shared" si="190"/>
        <v>0</v>
      </c>
      <c r="Y81" s="127">
        <f t="shared" si="167"/>
        <v>0</v>
      </c>
      <c r="Z81" s="128" t="e">
        <f t="shared" si="168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35">
      <c r="A82" s="132" t="s">
        <v>77</v>
      </c>
      <c r="B82" s="153" t="s">
        <v>161</v>
      </c>
      <c r="C82" s="201" t="s">
        <v>136</v>
      </c>
      <c r="D82" s="200" t="s">
        <v>159</v>
      </c>
      <c r="E82" s="135"/>
      <c r="F82" s="136"/>
      <c r="G82" s="137">
        <f t="shared" si="183"/>
        <v>0</v>
      </c>
      <c r="H82" s="135"/>
      <c r="I82" s="136"/>
      <c r="J82" s="137">
        <f t="shared" si="184"/>
        <v>0</v>
      </c>
      <c r="K82" s="135"/>
      <c r="L82" s="136"/>
      <c r="M82" s="137">
        <f t="shared" si="185"/>
        <v>0</v>
      </c>
      <c r="N82" s="135"/>
      <c r="O82" s="136"/>
      <c r="P82" s="137">
        <f t="shared" si="186"/>
        <v>0</v>
      </c>
      <c r="Q82" s="135"/>
      <c r="R82" s="136"/>
      <c r="S82" s="137">
        <f t="shared" si="187"/>
        <v>0</v>
      </c>
      <c r="T82" s="135"/>
      <c r="U82" s="136"/>
      <c r="V82" s="137">
        <f t="shared" si="188"/>
        <v>0</v>
      </c>
      <c r="W82" s="138">
        <f t="shared" si="189"/>
        <v>0</v>
      </c>
      <c r="X82" s="127">
        <f t="shared" si="190"/>
        <v>0</v>
      </c>
      <c r="Y82" s="127">
        <f t="shared" si="167"/>
        <v>0</v>
      </c>
      <c r="Z82" s="128" t="e">
        <f t="shared" si="168"/>
        <v>#DIV/0!</v>
      </c>
      <c r="AA82" s="139"/>
      <c r="AB82" s="131"/>
      <c r="AC82" s="131"/>
      <c r="AD82" s="131"/>
      <c r="AE82" s="131"/>
      <c r="AF82" s="131"/>
      <c r="AG82" s="131"/>
    </row>
    <row r="83" spans="1:33" ht="18.5" customHeight="1" x14ac:dyDescent="0.35">
      <c r="A83" s="108" t="s">
        <v>74</v>
      </c>
      <c r="B83" s="154" t="s">
        <v>162</v>
      </c>
      <c r="C83" s="152" t="s">
        <v>163</v>
      </c>
      <c r="D83" s="141"/>
      <c r="E83" s="142">
        <f>SUM(E84:E86)</f>
        <v>0</v>
      </c>
      <c r="F83" s="143"/>
      <c r="G83" s="144">
        <f t="shared" ref="G83:H83" si="191">SUM(G84:G86)</f>
        <v>0</v>
      </c>
      <c r="H83" s="142">
        <f t="shared" si="191"/>
        <v>0</v>
      </c>
      <c r="I83" s="143"/>
      <c r="J83" s="144">
        <f t="shared" ref="J83:K83" si="192">SUM(J84:J86)</f>
        <v>0</v>
      </c>
      <c r="K83" s="142">
        <f t="shared" si="192"/>
        <v>0</v>
      </c>
      <c r="L83" s="143"/>
      <c r="M83" s="144">
        <f t="shared" ref="M83:N83" si="193">SUM(M84:M86)</f>
        <v>0</v>
      </c>
      <c r="N83" s="142">
        <f t="shared" si="193"/>
        <v>0</v>
      </c>
      <c r="O83" s="143"/>
      <c r="P83" s="144">
        <f t="shared" ref="P83:Q83" si="194">SUM(P84:P86)</f>
        <v>0</v>
      </c>
      <c r="Q83" s="142">
        <f t="shared" si="194"/>
        <v>0</v>
      </c>
      <c r="R83" s="143"/>
      <c r="S83" s="144">
        <f t="shared" ref="S83:T83" si="195">SUM(S84:S86)</f>
        <v>0</v>
      </c>
      <c r="T83" s="142">
        <f t="shared" si="195"/>
        <v>0</v>
      </c>
      <c r="U83" s="143"/>
      <c r="V83" s="144">
        <f t="shared" ref="V83:X83" si="196">SUM(V84:V86)</f>
        <v>0</v>
      </c>
      <c r="W83" s="144">
        <f t="shared" si="196"/>
        <v>0</v>
      </c>
      <c r="X83" s="144">
        <f t="shared" si="196"/>
        <v>0</v>
      </c>
      <c r="Y83" s="144">
        <f t="shared" si="167"/>
        <v>0</v>
      </c>
      <c r="Z83" s="144" t="e">
        <f t="shared" si="168"/>
        <v>#DIV/0!</v>
      </c>
      <c r="AA83" s="145"/>
      <c r="AB83" s="118"/>
      <c r="AC83" s="118"/>
      <c r="AD83" s="118"/>
      <c r="AE83" s="118"/>
      <c r="AF83" s="118"/>
      <c r="AG83" s="118"/>
    </row>
    <row r="84" spans="1:33" ht="30" customHeight="1" x14ac:dyDescent="0.35">
      <c r="A84" s="119" t="s">
        <v>77</v>
      </c>
      <c r="B84" s="120" t="s">
        <v>164</v>
      </c>
      <c r="C84" s="199" t="s">
        <v>165</v>
      </c>
      <c r="D84" s="200" t="s">
        <v>166</v>
      </c>
      <c r="E84" s="123"/>
      <c r="F84" s="124"/>
      <c r="G84" s="125">
        <f t="shared" ref="G84:G86" si="197">E84*F84</f>
        <v>0</v>
      </c>
      <c r="H84" s="123"/>
      <c r="I84" s="124"/>
      <c r="J84" s="125">
        <f t="shared" ref="J84:J86" si="198">H84*I84</f>
        <v>0</v>
      </c>
      <c r="K84" s="123"/>
      <c r="L84" s="124"/>
      <c r="M84" s="125">
        <f t="shared" ref="M84:M86" si="199">K84*L84</f>
        <v>0</v>
      </c>
      <c r="N84" s="123"/>
      <c r="O84" s="124"/>
      <c r="P84" s="125">
        <f t="shared" ref="P84:P86" si="200">N84*O84</f>
        <v>0</v>
      </c>
      <c r="Q84" s="123"/>
      <c r="R84" s="124"/>
      <c r="S84" s="125">
        <f t="shared" ref="S84:S86" si="201">Q84*R84</f>
        <v>0</v>
      </c>
      <c r="T84" s="123"/>
      <c r="U84" s="124"/>
      <c r="V84" s="125">
        <f t="shared" ref="V84:V86" si="202">T84*U84</f>
        <v>0</v>
      </c>
      <c r="W84" s="126">
        <f t="shared" ref="W84:W86" si="203">G84+M84+S84</f>
        <v>0</v>
      </c>
      <c r="X84" s="127">
        <f t="shared" ref="X84:X86" si="204">J84+P84+V84</f>
        <v>0</v>
      </c>
      <c r="Y84" s="127">
        <f t="shared" si="167"/>
        <v>0</v>
      </c>
      <c r="Z84" s="128" t="e">
        <f t="shared" si="168"/>
        <v>#DIV/0!</v>
      </c>
      <c r="AA84" s="129"/>
      <c r="AB84" s="131"/>
      <c r="AC84" s="131"/>
      <c r="AD84" s="131"/>
      <c r="AE84" s="131"/>
      <c r="AF84" s="131"/>
      <c r="AG84" s="131"/>
    </row>
    <row r="85" spans="1:33" ht="30" customHeight="1" x14ac:dyDescent="0.35">
      <c r="A85" s="119" t="s">
        <v>77</v>
      </c>
      <c r="B85" s="120" t="s">
        <v>167</v>
      </c>
      <c r="C85" s="199" t="s">
        <v>168</v>
      </c>
      <c r="D85" s="200" t="s">
        <v>166</v>
      </c>
      <c r="E85" s="123"/>
      <c r="F85" s="124"/>
      <c r="G85" s="125">
        <f t="shared" si="197"/>
        <v>0</v>
      </c>
      <c r="H85" s="123"/>
      <c r="I85" s="124"/>
      <c r="J85" s="125">
        <f t="shared" si="198"/>
        <v>0</v>
      </c>
      <c r="K85" s="123"/>
      <c r="L85" s="124"/>
      <c r="M85" s="125">
        <f t="shared" si="199"/>
        <v>0</v>
      </c>
      <c r="N85" s="123"/>
      <c r="O85" s="124"/>
      <c r="P85" s="125">
        <f t="shared" si="200"/>
        <v>0</v>
      </c>
      <c r="Q85" s="123"/>
      <c r="R85" s="124"/>
      <c r="S85" s="125">
        <f t="shared" si="201"/>
        <v>0</v>
      </c>
      <c r="T85" s="123"/>
      <c r="U85" s="124"/>
      <c r="V85" s="125">
        <f t="shared" si="202"/>
        <v>0</v>
      </c>
      <c r="W85" s="126">
        <f t="shared" si="203"/>
        <v>0</v>
      </c>
      <c r="X85" s="127">
        <f t="shared" si="204"/>
        <v>0</v>
      </c>
      <c r="Y85" s="127">
        <f t="shared" si="167"/>
        <v>0</v>
      </c>
      <c r="Z85" s="128" t="e">
        <f t="shared" si="168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35">
      <c r="A86" s="132" t="s">
        <v>77</v>
      </c>
      <c r="B86" s="153" t="s">
        <v>169</v>
      </c>
      <c r="C86" s="201" t="s">
        <v>170</v>
      </c>
      <c r="D86" s="202" t="s">
        <v>166</v>
      </c>
      <c r="E86" s="135"/>
      <c r="F86" s="136"/>
      <c r="G86" s="137">
        <f t="shared" si="197"/>
        <v>0</v>
      </c>
      <c r="H86" s="135"/>
      <c r="I86" s="136"/>
      <c r="J86" s="137">
        <f t="shared" si="198"/>
        <v>0</v>
      </c>
      <c r="K86" s="135"/>
      <c r="L86" s="136"/>
      <c r="M86" s="137">
        <f t="shared" si="199"/>
        <v>0</v>
      </c>
      <c r="N86" s="135"/>
      <c r="O86" s="136"/>
      <c r="P86" s="137">
        <f t="shared" si="200"/>
        <v>0</v>
      </c>
      <c r="Q86" s="135"/>
      <c r="R86" s="136"/>
      <c r="S86" s="137">
        <f t="shared" si="201"/>
        <v>0</v>
      </c>
      <c r="T86" s="135"/>
      <c r="U86" s="136"/>
      <c r="V86" s="137">
        <f t="shared" si="202"/>
        <v>0</v>
      </c>
      <c r="W86" s="138">
        <f t="shared" si="203"/>
        <v>0</v>
      </c>
      <c r="X86" s="127">
        <f t="shared" si="204"/>
        <v>0</v>
      </c>
      <c r="Y86" s="127">
        <f t="shared" si="167"/>
        <v>0</v>
      </c>
      <c r="Z86" s="128" t="e">
        <f t="shared" si="168"/>
        <v>#DIV/0!</v>
      </c>
      <c r="AA86" s="139"/>
      <c r="AB86" s="131"/>
      <c r="AC86" s="131"/>
      <c r="AD86" s="131"/>
      <c r="AE86" s="131"/>
      <c r="AF86" s="131"/>
      <c r="AG86" s="131"/>
    </row>
    <row r="87" spans="1:33" ht="30" customHeight="1" x14ac:dyDescent="0.35">
      <c r="A87" s="108" t="s">
        <v>74</v>
      </c>
      <c r="B87" s="154" t="s">
        <v>171</v>
      </c>
      <c r="C87" s="152" t="s">
        <v>172</v>
      </c>
      <c r="D87" s="141"/>
      <c r="E87" s="142">
        <f>SUM(E88:E90)</f>
        <v>0</v>
      </c>
      <c r="F87" s="143"/>
      <c r="G87" s="144">
        <f t="shared" ref="G87:H87" si="205">SUM(G88:G90)</f>
        <v>0</v>
      </c>
      <c r="H87" s="142">
        <f t="shared" si="205"/>
        <v>0</v>
      </c>
      <c r="I87" s="143"/>
      <c r="J87" s="144">
        <f t="shared" ref="J87:K87" si="206">SUM(J88:J90)</f>
        <v>0</v>
      </c>
      <c r="K87" s="142">
        <f t="shared" si="206"/>
        <v>0</v>
      </c>
      <c r="L87" s="143"/>
      <c r="M87" s="144">
        <f t="shared" ref="M87:N87" si="207">SUM(M88:M90)</f>
        <v>0</v>
      </c>
      <c r="N87" s="142">
        <f t="shared" si="207"/>
        <v>0</v>
      </c>
      <c r="O87" s="143"/>
      <c r="P87" s="144">
        <f t="shared" ref="P87:Q87" si="208">SUM(P88:P90)</f>
        <v>0</v>
      </c>
      <c r="Q87" s="142">
        <f t="shared" si="208"/>
        <v>0</v>
      </c>
      <c r="R87" s="143"/>
      <c r="S87" s="144">
        <f t="shared" ref="S87:T87" si="209">SUM(S88:S90)</f>
        <v>0</v>
      </c>
      <c r="T87" s="142">
        <f t="shared" si="209"/>
        <v>0</v>
      </c>
      <c r="U87" s="143"/>
      <c r="V87" s="144">
        <f t="shared" ref="V87:X87" si="210">SUM(V88:V90)</f>
        <v>0</v>
      </c>
      <c r="W87" s="144">
        <f t="shared" si="210"/>
        <v>0</v>
      </c>
      <c r="X87" s="144">
        <f t="shared" si="210"/>
        <v>0</v>
      </c>
      <c r="Y87" s="144">
        <f t="shared" si="167"/>
        <v>0</v>
      </c>
      <c r="Z87" s="144" t="e">
        <f t="shared" si="168"/>
        <v>#DIV/0!</v>
      </c>
      <c r="AA87" s="145"/>
      <c r="AB87" s="118"/>
      <c r="AC87" s="118"/>
      <c r="AD87" s="118"/>
      <c r="AE87" s="118"/>
      <c r="AF87" s="118"/>
      <c r="AG87" s="118"/>
    </row>
    <row r="88" spans="1:33" ht="30" customHeight="1" x14ac:dyDescent="0.35">
      <c r="A88" s="119" t="s">
        <v>77</v>
      </c>
      <c r="B88" s="120" t="s">
        <v>173</v>
      </c>
      <c r="C88" s="185" t="s">
        <v>174</v>
      </c>
      <c r="D88" s="200" t="s">
        <v>112</v>
      </c>
      <c r="E88" s="123"/>
      <c r="F88" s="124"/>
      <c r="G88" s="125">
        <f t="shared" ref="G88:G90" si="211">E88*F88</f>
        <v>0</v>
      </c>
      <c r="H88" s="123"/>
      <c r="I88" s="124"/>
      <c r="J88" s="125">
        <f t="shared" ref="J88:J90" si="212">H88*I88</f>
        <v>0</v>
      </c>
      <c r="K88" s="123"/>
      <c r="L88" s="124"/>
      <c r="M88" s="125">
        <f t="shared" ref="M88:M90" si="213">K88*L88</f>
        <v>0</v>
      </c>
      <c r="N88" s="123"/>
      <c r="O88" s="124"/>
      <c r="P88" s="125">
        <f t="shared" ref="P88:P90" si="214">N88*O88</f>
        <v>0</v>
      </c>
      <c r="Q88" s="123"/>
      <c r="R88" s="124"/>
      <c r="S88" s="125">
        <f t="shared" ref="S88:S90" si="215">Q88*R88</f>
        <v>0</v>
      </c>
      <c r="T88" s="123"/>
      <c r="U88" s="124"/>
      <c r="V88" s="125">
        <f t="shared" ref="V88:V90" si="216">T88*U88</f>
        <v>0</v>
      </c>
      <c r="W88" s="126">
        <f t="shared" ref="W88:W90" si="217">G88+M88+S88</f>
        <v>0</v>
      </c>
      <c r="X88" s="127">
        <f t="shared" ref="X88:X90" si="218">J88+P88+V88</f>
        <v>0</v>
      </c>
      <c r="Y88" s="127">
        <f t="shared" si="167"/>
        <v>0</v>
      </c>
      <c r="Z88" s="128" t="e">
        <f t="shared" si="168"/>
        <v>#DIV/0!</v>
      </c>
      <c r="AA88" s="129"/>
      <c r="AB88" s="131"/>
      <c r="AC88" s="131"/>
      <c r="AD88" s="131"/>
      <c r="AE88" s="131"/>
      <c r="AF88" s="131"/>
      <c r="AG88" s="131"/>
    </row>
    <row r="89" spans="1:33" ht="30" customHeight="1" x14ac:dyDescent="0.35">
      <c r="A89" s="119" t="s">
        <v>77</v>
      </c>
      <c r="B89" s="120" t="s">
        <v>175</v>
      </c>
      <c r="C89" s="185" t="s">
        <v>174</v>
      </c>
      <c r="D89" s="200" t="s">
        <v>112</v>
      </c>
      <c r="E89" s="123"/>
      <c r="F89" s="124"/>
      <c r="G89" s="125">
        <f t="shared" si="211"/>
        <v>0</v>
      </c>
      <c r="H89" s="123"/>
      <c r="I89" s="124"/>
      <c r="J89" s="125">
        <f t="shared" si="212"/>
        <v>0</v>
      </c>
      <c r="K89" s="123"/>
      <c r="L89" s="124"/>
      <c r="M89" s="125">
        <f t="shared" si="213"/>
        <v>0</v>
      </c>
      <c r="N89" s="123"/>
      <c r="O89" s="124"/>
      <c r="P89" s="125">
        <f t="shared" si="214"/>
        <v>0</v>
      </c>
      <c r="Q89" s="123"/>
      <c r="R89" s="124"/>
      <c r="S89" s="125">
        <f t="shared" si="215"/>
        <v>0</v>
      </c>
      <c r="T89" s="123"/>
      <c r="U89" s="124"/>
      <c r="V89" s="125">
        <f t="shared" si="216"/>
        <v>0</v>
      </c>
      <c r="W89" s="126">
        <f t="shared" si="217"/>
        <v>0</v>
      </c>
      <c r="X89" s="127">
        <f t="shared" si="218"/>
        <v>0</v>
      </c>
      <c r="Y89" s="127">
        <f t="shared" si="167"/>
        <v>0</v>
      </c>
      <c r="Z89" s="128" t="e">
        <f t="shared" si="168"/>
        <v>#DIV/0!</v>
      </c>
      <c r="AA89" s="129"/>
      <c r="AB89" s="131"/>
      <c r="AC89" s="131"/>
      <c r="AD89" s="131"/>
      <c r="AE89" s="131"/>
      <c r="AF89" s="131"/>
      <c r="AG89" s="131"/>
    </row>
    <row r="90" spans="1:33" ht="30" customHeight="1" x14ac:dyDescent="0.35">
      <c r="A90" s="132" t="s">
        <v>77</v>
      </c>
      <c r="B90" s="133" t="s">
        <v>176</v>
      </c>
      <c r="C90" s="162" t="s">
        <v>174</v>
      </c>
      <c r="D90" s="202" t="s">
        <v>112</v>
      </c>
      <c r="E90" s="135"/>
      <c r="F90" s="136"/>
      <c r="G90" s="137">
        <f t="shared" si="211"/>
        <v>0</v>
      </c>
      <c r="H90" s="135"/>
      <c r="I90" s="136"/>
      <c r="J90" s="137">
        <f t="shared" si="212"/>
        <v>0</v>
      </c>
      <c r="K90" s="135"/>
      <c r="L90" s="136"/>
      <c r="M90" s="137">
        <f t="shared" si="213"/>
        <v>0</v>
      </c>
      <c r="N90" s="135"/>
      <c r="O90" s="136"/>
      <c r="P90" s="137">
        <f t="shared" si="214"/>
        <v>0</v>
      </c>
      <c r="Q90" s="135"/>
      <c r="R90" s="136"/>
      <c r="S90" s="137">
        <f t="shared" si="215"/>
        <v>0</v>
      </c>
      <c r="T90" s="135"/>
      <c r="U90" s="136"/>
      <c r="V90" s="137">
        <f t="shared" si="216"/>
        <v>0</v>
      </c>
      <c r="W90" s="138">
        <f t="shared" si="217"/>
        <v>0</v>
      </c>
      <c r="X90" s="127">
        <f t="shared" si="218"/>
        <v>0</v>
      </c>
      <c r="Y90" s="127">
        <f t="shared" si="167"/>
        <v>0</v>
      </c>
      <c r="Z90" s="128" t="e">
        <f t="shared" si="168"/>
        <v>#DIV/0!</v>
      </c>
      <c r="AA90" s="139"/>
      <c r="AB90" s="131"/>
      <c r="AC90" s="131"/>
      <c r="AD90" s="131"/>
      <c r="AE90" s="131"/>
      <c r="AF90" s="131"/>
      <c r="AG90" s="131"/>
    </row>
    <row r="91" spans="1:33" ht="14.5" customHeight="1" x14ac:dyDescent="0.35">
      <c r="A91" s="108" t="s">
        <v>74</v>
      </c>
      <c r="B91" s="154" t="s">
        <v>177</v>
      </c>
      <c r="C91" s="152" t="s">
        <v>178</v>
      </c>
      <c r="D91" s="141"/>
      <c r="E91" s="142">
        <f>SUM(E92:E94)</f>
        <v>0</v>
      </c>
      <c r="F91" s="143"/>
      <c r="G91" s="144">
        <f t="shared" ref="G91:H91" si="219">SUM(G92:G94)</f>
        <v>0</v>
      </c>
      <c r="H91" s="142">
        <f t="shared" si="219"/>
        <v>0</v>
      </c>
      <c r="I91" s="143"/>
      <c r="J91" s="144">
        <f t="shared" ref="J91:K91" si="220">SUM(J92:J94)</f>
        <v>0</v>
      </c>
      <c r="K91" s="142">
        <f t="shared" si="220"/>
        <v>0</v>
      </c>
      <c r="L91" s="143"/>
      <c r="M91" s="144">
        <f t="shared" ref="M91:N91" si="221">SUM(M92:M94)</f>
        <v>0</v>
      </c>
      <c r="N91" s="142">
        <f t="shared" si="221"/>
        <v>0</v>
      </c>
      <c r="O91" s="143"/>
      <c r="P91" s="144">
        <f t="shared" ref="P91:Q91" si="222">SUM(P92:P94)</f>
        <v>0</v>
      </c>
      <c r="Q91" s="142">
        <f t="shared" si="222"/>
        <v>0</v>
      </c>
      <c r="R91" s="143"/>
      <c r="S91" s="144">
        <f t="shared" ref="S91:T91" si="223">SUM(S92:S94)</f>
        <v>0</v>
      </c>
      <c r="T91" s="142">
        <f t="shared" si="223"/>
        <v>0</v>
      </c>
      <c r="U91" s="143"/>
      <c r="V91" s="144">
        <f t="shared" ref="V91:X91" si="224">SUM(V92:V94)</f>
        <v>0</v>
      </c>
      <c r="W91" s="144">
        <f t="shared" si="224"/>
        <v>0</v>
      </c>
      <c r="X91" s="144">
        <f t="shared" si="224"/>
        <v>0</v>
      </c>
      <c r="Y91" s="144">
        <f t="shared" si="167"/>
        <v>0</v>
      </c>
      <c r="Z91" s="144" t="e">
        <f t="shared" si="168"/>
        <v>#DIV/0!</v>
      </c>
      <c r="AA91" s="145"/>
      <c r="AB91" s="118"/>
      <c r="AC91" s="118"/>
      <c r="AD91" s="118"/>
      <c r="AE91" s="118"/>
      <c r="AF91" s="118"/>
      <c r="AG91" s="118"/>
    </row>
    <row r="92" spans="1:33" ht="30" customHeight="1" x14ac:dyDescent="0.35">
      <c r="A92" s="119" t="s">
        <v>77</v>
      </c>
      <c r="B92" s="120" t="s">
        <v>179</v>
      </c>
      <c r="C92" s="185" t="s">
        <v>174</v>
      </c>
      <c r="D92" s="200" t="s">
        <v>112</v>
      </c>
      <c r="E92" s="123"/>
      <c r="F92" s="124"/>
      <c r="G92" s="125">
        <f t="shared" ref="G92:G94" si="225">E92*F92</f>
        <v>0</v>
      </c>
      <c r="H92" s="123"/>
      <c r="I92" s="124"/>
      <c r="J92" s="125">
        <f t="shared" ref="J92:J94" si="226">H92*I92</f>
        <v>0</v>
      </c>
      <c r="K92" s="123"/>
      <c r="L92" s="124"/>
      <c r="M92" s="125">
        <f t="shared" ref="M92:M94" si="227">K92*L92</f>
        <v>0</v>
      </c>
      <c r="N92" s="123"/>
      <c r="O92" s="124"/>
      <c r="P92" s="125">
        <f t="shared" ref="P92:P94" si="228">N92*O92</f>
        <v>0</v>
      </c>
      <c r="Q92" s="123"/>
      <c r="R92" s="124"/>
      <c r="S92" s="125">
        <f t="shared" ref="S92:S94" si="229">Q92*R92</f>
        <v>0</v>
      </c>
      <c r="T92" s="123"/>
      <c r="U92" s="124"/>
      <c r="V92" s="125">
        <f t="shared" ref="V92:V94" si="230">T92*U92</f>
        <v>0</v>
      </c>
      <c r="W92" s="126">
        <f t="shared" ref="W92:W94" si="231">G92+M92+S92</f>
        <v>0</v>
      </c>
      <c r="X92" s="127">
        <f t="shared" ref="X92:X94" si="232">J92+P92+V92</f>
        <v>0</v>
      </c>
      <c r="Y92" s="127">
        <f t="shared" si="167"/>
        <v>0</v>
      </c>
      <c r="Z92" s="128" t="e">
        <f t="shared" si="168"/>
        <v>#DIV/0!</v>
      </c>
      <c r="AA92" s="129"/>
      <c r="AB92" s="131"/>
      <c r="AC92" s="131"/>
      <c r="AD92" s="131"/>
      <c r="AE92" s="131"/>
      <c r="AF92" s="131"/>
      <c r="AG92" s="131"/>
    </row>
    <row r="93" spans="1:33" ht="30" customHeight="1" x14ac:dyDescent="0.35">
      <c r="A93" s="119" t="s">
        <v>77</v>
      </c>
      <c r="B93" s="120" t="s">
        <v>180</v>
      </c>
      <c r="C93" s="185" t="s">
        <v>174</v>
      </c>
      <c r="D93" s="200" t="s">
        <v>112</v>
      </c>
      <c r="E93" s="123"/>
      <c r="F93" s="124"/>
      <c r="G93" s="125">
        <f t="shared" si="225"/>
        <v>0</v>
      </c>
      <c r="H93" s="123"/>
      <c r="I93" s="124"/>
      <c r="J93" s="125">
        <f t="shared" si="226"/>
        <v>0</v>
      </c>
      <c r="K93" s="123"/>
      <c r="L93" s="124"/>
      <c r="M93" s="125">
        <f t="shared" si="227"/>
        <v>0</v>
      </c>
      <c r="N93" s="123"/>
      <c r="O93" s="124"/>
      <c r="P93" s="125">
        <f t="shared" si="228"/>
        <v>0</v>
      </c>
      <c r="Q93" s="123"/>
      <c r="R93" s="124"/>
      <c r="S93" s="125">
        <f t="shared" si="229"/>
        <v>0</v>
      </c>
      <c r="T93" s="123"/>
      <c r="U93" s="124"/>
      <c r="V93" s="125">
        <f t="shared" si="230"/>
        <v>0</v>
      </c>
      <c r="W93" s="126">
        <f t="shared" si="231"/>
        <v>0</v>
      </c>
      <c r="X93" s="127">
        <f t="shared" si="232"/>
        <v>0</v>
      </c>
      <c r="Y93" s="127">
        <f t="shared" si="167"/>
        <v>0</v>
      </c>
      <c r="Z93" s="128" t="e">
        <f t="shared" si="168"/>
        <v>#DIV/0!</v>
      </c>
      <c r="AA93" s="129"/>
      <c r="AB93" s="131"/>
      <c r="AC93" s="131"/>
      <c r="AD93" s="131"/>
      <c r="AE93" s="131"/>
      <c r="AF93" s="131"/>
      <c r="AG93" s="131"/>
    </row>
    <row r="94" spans="1:33" ht="30" customHeight="1" x14ac:dyDescent="0.35">
      <c r="A94" s="132" t="s">
        <v>77</v>
      </c>
      <c r="B94" s="153" t="s">
        <v>181</v>
      </c>
      <c r="C94" s="162" t="s">
        <v>174</v>
      </c>
      <c r="D94" s="202" t="s">
        <v>112</v>
      </c>
      <c r="E94" s="135"/>
      <c r="F94" s="136"/>
      <c r="G94" s="137">
        <f t="shared" si="225"/>
        <v>0</v>
      </c>
      <c r="H94" s="135"/>
      <c r="I94" s="136"/>
      <c r="J94" s="137">
        <f t="shared" si="226"/>
        <v>0</v>
      </c>
      <c r="K94" s="135"/>
      <c r="L94" s="136"/>
      <c r="M94" s="137">
        <f t="shared" si="227"/>
        <v>0</v>
      </c>
      <c r="N94" s="135"/>
      <c r="O94" s="136"/>
      <c r="P94" s="137">
        <f t="shared" si="228"/>
        <v>0</v>
      </c>
      <c r="Q94" s="135"/>
      <c r="R94" s="136"/>
      <c r="S94" s="137">
        <f t="shared" si="229"/>
        <v>0</v>
      </c>
      <c r="T94" s="135"/>
      <c r="U94" s="136"/>
      <c r="V94" s="137">
        <f t="shared" si="230"/>
        <v>0</v>
      </c>
      <c r="W94" s="138">
        <f t="shared" si="231"/>
        <v>0</v>
      </c>
      <c r="X94" s="127">
        <f t="shared" si="232"/>
        <v>0</v>
      </c>
      <c r="Y94" s="164">
        <f t="shared" si="167"/>
        <v>0</v>
      </c>
      <c r="Z94" s="128" t="e">
        <f t="shared" si="168"/>
        <v>#DIV/0!</v>
      </c>
      <c r="AA94" s="139"/>
      <c r="AB94" s="131"/>
      <c r="AC94" s="131"/>
      <c r="AD94" s="131"/>
      <c r="AE94" s="131"/>
      <c r="AF94" s="131"/>
      <c r="AG94" s="131"/>
    </row>
    <row r="95" spans="1:33" ht="30" customHeight="1" x14ac:dyDescent="0.35">
      <c r="A95" s="165" t="s">
        <v>182</v>
      </c>
      <c r="B95" s="166"/>
      <c r="C95" s="167"/>
      <c r="D95" s="168"/>
      <c r="E95" s="172">
        <f>E91+E87+E83+E79+E75</f>
        <v>0</v>
      </c>
      <c r="F95" s="187"/>
      <c r="G95" s="171">
        <f t="shared" ref="G95:H95" si="233">G91+G87+G83+G79+G75</f>
        <v>0</v>
      </c>
      <c r="H95" s="172">
        <f t="shared" si="233"/>
        <v>0</v>
      </c>
      <c r="I95" s="187"/>
      <c r="J95" s="171">
        <f t="shared" ref="J95:K95" si="234">J91+J87+J83+J79+J75</f>
        <v>0</v>
      </c>
      <c r="K95" s="188">
        <f t="shared" si="234"/>
        <v>0</v>
      </c>
      <c r="L95" s="187"/>
      <c r="M95" s="171">
        <f t="shared" ref="M95:N95" si="235">M91+M87+M83+M79+M75</f>
        <v>0</v>
      </c>
      <c r="N95" s="188">
        <f t="shared" si="235"/>
        <v>0</v>
      </c>
      <c r="O95" s="187"/>
      <c r="P95" s="171">
        <f t="shared" ref="P95:Q95" si="236">P91+P87+P83+P79+P75</f>
        <v>0</v>
      </c>
      <c r="Q95" s="188">
        <f t="shared" si="236"/>
        <v>0</v>
      </c>
      <c r="R95" s="187"/>
      <c r="S95" s="171">
        <f t="shared" ref="S95:T95" si="237">S91+S87+S83+S79+S75</f>
        <v>0</v>
      </c>
      <c r="T95" s="188">
        <f t="shared" si="237"/>
        <v>0</v>
      </c>
      <c r="U95" s="187"/>
      <c r="V95" s="171">
        <f t="shared" ref="V95:X95" si="238">V91+V87+V83+V79+V75</f>
        <v>0</v>
      </c>
      <c r="W95" s="189">
        <f t="shared" si="238"/>
        <v>0</v>
      </c>
      <c r="X95" s="203">
        <f t="shared" si="238"/>
        <v>0</v>
      </c>
      <c r="Y95" s="204">
        <f t="shared" si="167"/>
        <v>0</v>
      </c>
      <c r="Z95" s="204" t="e">
        <f t="shared" si="168"/>
        <v>#DIV/0!</v>
      </c>
      <c r="AA95" s="175"/>
      <c r="AB95" s="7"/>
      <c r="AC95" s="7"/>
      <c r="AD95" s="7"/>
      <c r="AE95" s="7"/>
      <c r="AF95" s="7"/>
      <c r="AG95" s="7"/>
    </row>
    <row r="96" spans="1:33" ht="30" customHeight="1" x14ac:dyDescent="0.35">
      <c r="A96" s="205" t="s">
        <v>72</v>
      </c>
      <c r="B96" s="206">
        <v>5</v>
      </c>
      <c r="C96" s="207" t="s">
        <v>183</v>
      </c>
      <c r="D96" s="104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6"/>
      <c r="X96" s="106"/>
      <c r="Y96" s="208"/>
      <c r="Z96" s="106"/>
      <c r="AA96" s="107"/>
      <c r="AB96" s="7"/>
      <c r="AC96" s="7"/>
      <c r="AD96" s="7"/>
      <c r="AE96" s="7"/>
      <c r="AF96" s="7"/>
      <c r="AG96" s="7"/>
    </row>
    <row r="97" spans="1:33" ht="20.5" customHeight="1" x14ac:dyDescent="0.35">
      <c r="A97" s="108" t="s">
        <v>74</v>
      </c>
      <c r="B97" s="154" t="s">
        <v>184</v>
      </c>
      <c r="C97" s="140" t="s">
        <v>185</v>
      </c>
      <c r="D97" s="141"/>
      <c r="E97" s="142">
        <f>SUM(E98:E100)</f>
        <v>280</v>
      </c>
      <c r="F97" s="143"/>
      <c r="G97" s="144">
        <f t="shared" ref="G97:H97" si="239">SUM(G98:G100)</f>
        <v>13496</v>
      </c>
      <c r="H97" s="142">
        <f t="shared" si="239"/>
        <v>280</v>
      </c>
      <c r="I97" s="143"/>
      <c r="J97" s="144">
        <f t="shared" ref="J97:K97" si="240">SUM(J98:J100)</f>
        <v>17377.0576</v>
      </c>
      <c r="K97" s="142">
        <f t="shared" si="240"/>
        <v>0</v>
      </c>
      <c r="L97" s="143"/>
      <c r="M97" s="144">
        <f t="shared" ref="M97:N97" si="241">SUM(M98:M100)</f>
        <v>0</v>
      </c>
      <c r="N97" s="142">
        <f t="shared" si="241"/>
        <v>0</v>
      </c>
      <c r="O97" s="143"/>
      <c r="P97" s="144">
        <f t="shared" ref="P97:Q97" si="242">SUM(P98:P100)</f>
        <v>0</v>
      </c>
      <c r="Q97" s="142">
        <f t="shared" si="242"/>
        <v>0</v>
      </c>
      <c r="R97" s="143"/>
      <c r="S97" s="144">
        <f t="shared" ref="S97:T97" si="243">SUM(S98:S100)</f>
        <v>0</v>
      </c>
      <c r="T97" s="142">
        <f t="shared" si="243"/>
        <v>0</v>
      </c>
      <c r="U97" s="143"/>
      <c r="V97" s="144">
        <f t="shared" ref="V97:X97" si="244">SUM(V98:V100)</f>
        <v>0</v>
      </c>
      <c r="W97" s="209">
        <f t="shared" si="244"/>
        <v>13496</v>
      </c>
      <c r="X97" s="209">
        <f t="shared" si="244"/>
        <v>17377.0576</v>
      </c>
      <c r="Y97" s="209">
        <f t="shared" ref="Y97:Y109" si="245">W97-X97</f>
        <v>-3881.0576000000001</v>
      </c>
      <c r="Z97" s="116">
        <f t="shared" ref="Z97:Z109" si="246">Y97/W97</f>
        <v>-0.28757095435684649</v>
      </c>
      <c r="AA97" s="145"/>
      <c r="AB97" s="131"/>
      <c r="AC97" s="131"/>
      <c r="AD97" s="131"/>
      <c r="AE97" s="131"/>
      <c r="AF97" s="131"/>
      <c r="AG97" s="131"/>
    </row>
    <row r="98" spans="1:33" ht="59" customHeight="1" x14ac:dyDescent="0.35">
      <c r="A98" s="119" t="s">
        <v>77</v>
      </c>
      <c r="B98" s="120" t="s">
        <v>186</v>
      </c>
      <c r="C98" s="210" t="s">
        <v>461</v>
      </c>
      <c r="D98" s="200" t="s">
        <v>188</v>
      </c>
      <c r="E98" s="123">
        <v>280</v>
      </c>
      <c r="F98" s="124">
        <v>48.2</v>
      </c>
      <c r="G98" s="125">
        <f t="shared" ref="G98:G100" si="247">E98*F98</f>
        <v>13496</v>
      </c>
      <c r="H98" s="123">
        <v>280</v>
      </c>
      <c r="I98" s="124">
        <v>62.060920000000003</v>
      </c>
      <c r="J98" s="125">
        <f t="shared" ref="J98:J100" si="248">H98*I98</f>
        <v>17377.0576</v>
      </c>
      <c r="K98" s="123"/>
      <c r="L98" s="124"/>
      <c r="M98" s="125">
        <f t="shared" ref="M98:M100" si="249">K98*L98</f>
        <v>0</v>
      </c>
      <c r="N98" s="123"/>
      <c r="O98" s="124"/>
      <c r="P98" s="125">
        <f t="shared" ref="P98:P100" si="250">N98*O98</f>
        <v>0</v>
      </c>
      <c r="Q98" s="123"/>
      <c r="R98" s="124"/>
      <c r="S98" s="125">
        <f t="shared" ref="S98:S100" si="251">Q98*R98</f>
        <v>0</v>
      </c>
      <c r="T98" s="123"/>
      <c r="U98" s="124"/>
      <c r="V98" s="125">
        <f t="shared" ref="V98:V100" si="252">T98*U98</f>
        <v>0</v>
      </c>
      <c r="W98" s="126">
        <f t="shared" ref="W98:W100" si="253">G98+M98+S98</f>
        <v>13496</v>
      </c>
      <c r="X98" s="127">
        <f t="shared" ref="X98:X100" si="254">J98+P98+V98</f>
        <v>17377.0576</v>
      </c>
      <c r="Y98" s="127">
        <f t="shared" si="245"/>
        <v>-3881.0576000000001</v>
      </c>
      <c r="Z98" s="128">
        <f t="shared" si="246"/>
        <v>-0.28757095435684649</v>
      </c>
      <c r="AA98" s="129"/>
      <c r="AB98" s="131"/>
      <c r="AC98" s="131"/>
      <c r="AD98" s="131"/>
      <c r="AE98" s="131"/>
      <c r="AF98" s="131"/>
      <c r="AG98" s="131"/>
    </row>
    <row r="99" spans="1:33" ht="30" customHeight="1" x14ac:dyDescent="0.35">
      <c r="A99" s="119" t="s">
        <v>77</v>
      </c>
      <c r="B99" s="120" t="s">
        <v>189</v>
      </c>
      <c r="C99" s="210" t="s">
        <v>187</v>
      </c>
      <c r="D99" s="200" t="s">
        <v>188</v>
      </c>
      <c r="E99" s="123"/>
      <c r="F99" s="124"/>
      <c r="G99" s="125">
        <f t="shared" si="247"/>
        <v>0</v>
      </c>
      <c r="H99" s="123"/>
      <c r="I99" s="124"/>
      <c r="J99" s="125">
        <f t="shared" si="248"/>
        <v>0</v>
      </c>
      <c r="K99" s="123"/>
      <c r="L99" s="124"/>
      <c r="M99" s="125">
        <f t="shared" si="249"/>
        <v>0</v>
      </c>
      <c r="N99" s="123"/>
      <c r="O99" s="124"/>
      <c r="P99" s="125">
        <f t="shared" si="250"/>
        <v>0</v>
      </c>
      <c r="Q99" s="123"/>
      <c r="R99" s="124"/>
      <c r="S99" s="125">
        <f t="shared" si="251"/>
        <v>0</v>
      </c>
      <c r="T99" s="123"/>
      <c r="U99" s="124"/>
      <c r="V99" s="125">
        <f t="shared" si="252"/>
        <v>0</v>
      </c>
      <c r="W99" s="126">
        <f t="shared" si="253"/>
        <v>0</v>
      </c>
      <c r="X99" s="127">
        <f t="shared" si="254"/>
        <v>0</v>
      </c>
      <c r="Y99" s="127">
        <f t="shared" si="245"/>
        <v>0</v>
      </c>
      <c r="Z99" s="128" t="e">
        <f t="shared" si="246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35">
      <c r="A100" s="132" t="s">
        <v>77</v>
      </c>
      <c r="B100" s="133" t="s">
        <v>190</v>
      </c>
      <c r="C100" s="210" t="s">
        <v>187</v>
      </c>
      <c r="D100" s="202" t="s">
        <v>188</v>
      </c>
      <c r="E100" s="135"/>
      <c r="F100" s="136"/>
      <c r="G100" s="137">
        <f t="shared" si="247"/>
        <v>0</v>
      </c>
      <c r="H100" s="135"/>
      <c r="I100" s="136"/>
      <c r="J100" s="137">
        <f t="shared" si="248"/>
        <v>0</v>
      </c>
      <c r="K100" s="135"/>
      <c r="L100" s="136"/>
      <c r="M100" s="137">
        <f t="shared" si="249"/>
        <v>0</v>
      </c>
      <c r="N100" s="135"/>
      <c r="O100" s="136"/>
      <c r="P100" s="137">
        <f t="shared" si="250"/>
        <v>0</v>
      </c>
      <c r="Q100" s="135"/>
      <c r="R100" s="136"/>
      <c r="S100" s="137">
        <f t="shared" si="251"/>
        <v>0</v>
      </c>
      <c r="T100" s="135"/>
      <c r="U100" s="136"/>
      <c r="V100" s="137">
        <f t="shared" si="252"/>
        <v>0</v>
      </c>
      <c r="W100" s="138">
        <f t="shared" si="253"/>
        <v>0</v>
      </c>
      <c r="X100" s="127">
        <f t="shared" si="254"/>
        <v>0</v>
      </c>
      <c r="Y100" s="127">
        <f t="shared" si="245"/>
        <v>0</v>
      </c>
      <c r="Z100" s="128" t="e">
        <f t="shared" si="246"/>
        <v>#DIV/0!</v>
      </c>
      <c r="AA100" s="139"/>
      <c r="AB100" s="131"/>
      <c r="AC100" s="131"/>
      <c r="AD100" s="131"/>
      <c r="AE100" s="131"/>
      <c r="AF100" s="131"/>
      <c r="AG100" s="131"/>
    </row>
    <row r="101" spans="1:33" ht="30" customHeight="1" x14ac:dyDescent="0.35">
      <c r="A101" s="108" t="s">
        <v>74</v>
      </c>
      <c r="B101" s="154" t="s">
        <v>191</v>
      </c>
      <c r="C101" s="140" t="s">
        <v>192</v>
      </c>
      <c r="D101" s="211"/>
      <c r="E101" s="212">
        <f>SUM(E102:E104)</f>
        <v>0</v>
      </c>
      <c r="F101" s="143"/>
      <c r="G101" s="144">
        <f t="shared" ref="G101:H101" si="255">SUM(G102:G104)</f>
        <v>0</v>
      </c>
      <c r="H101" s="212">
        <f t="shared" si="255"/>
        <v>0</v>
      </c>
      <c r="I101" s="143"/>
      <c r="J101" s="144">
        <f t="shared" ref="J101:K101" si="256">SUM(J102:J104)</f>
        <v>0</v>
      </c>
      <c r="K101" s="212">
        <f t="shared" si="256"/>
        <v>0</v>
      </c>
      <c r="L101" s="143"/>
      <c r="M101" s="144">
        <f t="shared" ref="M101:N101" si="257">SUM(M102:M104)</f>
        <v>0</v>
      </c>
      <c r="N101" s="212">
        <f t="shared" si="257"/>
        <v>0</v>
      </c>
      <c r="O101" s="143"/>
      <c r="P101" s="144">
        <f t="shared" ref="P101:Q101" si="258">SUM(P102:P104)</f>
        <v>0</v>
      </c>
      <c r="Q101" s="212">
        <f t="shared" si="258"/>
        <v>0</v>
      </c>
      <c r="R101" s="143"/>
      <c r="S101" s="144">
        <f t="shared" ref="S101:T101" si="259">SUM(S102:S104)</f>
        <v>0</v>
      </c>
      <c r="T101" s="212">
        <f t="shared" si="259"/>
        <v>0</v>
      </c>
      <c r="U101" s="143"/>
      <c r="V101" s="144">
        <f t="shared" ref="V101:X101" si="260">SUM(V102:V104)</f>
        <v>0</v>
      </c>
      <c r="W101" s="209">
        <f t="shared" si="260"/>
        <v>0</v>
      </c>
      <c r="X101" s="209">
        <f t="shared" si="260"/>
        <v>0</v>
      </c>
      <c r="Y101" s="209">
        <f t="shared" si="245"/>
        <v>0</v>
      </c>
      <c r="Z101" s="209" t="e">
        <f t="shared" si="246"/>
        <v>#DIV/0!</v>
      </c>
      <c r="AA101" s="145"/>
      <c r="AB101" s="131"/>
      <c r="AC101" s="131"/>
      <c r="AD101" s="131"/>
      <c r="AE101" s="131"/>
      <c r="AF101" s="131"/>
      <c r="AG101" s="131"/>
    </row>
    <row r="102" spans="1:33" ht="30" customHeight="1" x14ac:dyDescent="0.35">
      <c r="A102" s="119" t="s">
        <v>77</v>
      </c>
      <c r="B102" s="120" t="s">
        <v>193</v>
      </c>
      <c r="C102" s="210" t="s">
        <v>194</v>
      </c>
      <c r="D102" s="213" t="s">
        <v>112</v>
      </c>
      <c r="E102" s="123"/>
      <c r="F102" s="124"/>
      <c r="G102" s="125">
        <f t="shared" ref="G102:G104" si="261">E102*F102</f>
        <v>0</v>
      </c>
      <c r="H102" s="123"/>
      <c r="I102" s="124"/>
      <c r="J102" s="125">
        <f t="shared" ref="J102:J104" si="262">H102*I102</f>
        <v>0</v>
      </c>
      <c r="K102" s="123"/>
      <c r="L102" s="124"/>
      <c r="M102" s="125">
        <f t="shared" ref="M102:M104" si="263">K102*L102</f>
        <v>0</v>
      </c>
      <c r="N102" s="123"/>
      <c r="O102" s="124"/>
      <c r="P102" s="125">
        <f t="shared" ref="P102:P104" si="264">N102*O102</f>
        <v>0</v>
      </c>
      <c r="Q102" s="123"/>
      <c r="R102" s="124"/>
      <c r="S102" s="125">
        <f t="shared" ref="S102:S104" si="265">Q102*R102</f>
        <v>0</v>
      </c>
      <c r="T102" s="123"/>
      <c r="U102" s="124"/>
      <c r="V102" s="125">
        <f t="shared" ref="V102:V104" si="266">T102*U102</f>
        <v>0</v>
      </c>
      <c r="W102" s="126">
        <f t="shared" ref="W102:W104" si="267">G102+M102+S102</f>
        <v>0</v>
      </c>
      <c r="X102" s="127">
        <f t="shared" ref="X102:X104" si="268">J102+P102+V102</f>
        <v>0</v>
      </c>
      <c r="Y102" s="127">
        <f t="shared" si="245"/>
        <v>0</v>
      </c>
      <c r="Z102" s="128" t="e">
        <f t="shared" si="246"/>
        <v>#DIV/0!</v>
      </c>
      <c r="AA102" s="129"/>
      <c r="AB102" s="131"/>
      <c r="AC102" s="131"/>
      <c r="AD102" s="131"/>
      <c r="AE102" s="131"/>
      <c r="AF102" s="131"/>
      <c r="AG102" s="131"/>
    </row>
    <row r="103" spans="1:33" ht="30" customHeight="1" x14ac:dyDescent="0.35">
      <c r="A103" s="119" t="s">
        <v>77</v>
      </c>
      <c r="B103" s="120" t="s">
        <v>195</v>
      </c>
      <c r="C103" s="185" t="s">
        <v>194</v>
      </c>
      <c r="D103" s="200" t="s">
        <v>112</v>
      </c>
      <c r="E103" s="123"/>
      <c r="F103" s="124"/>
      <c r="G103" s="125">
        <f t="shared" si="261"/>
        <v>0</v>
      </c>
      <c r="H103" s="123"/>
      <c r="I103" s="124"/>
      <c r="J103" s="125">
        <f t="shared" si="262"/>
        <v>0</v>
      </c>
      <c r="K103" s="123"/>
      <c r="L103" s="124"/>
      <c r="M103" s="125">
        <f t="shared" si="263"/>
        <v>0</v>
      </c>
      <c r="N103" s="123"/>
      <c r="O103" s="124"/>
      <c r="P103" s="125">
        <f t="shared" si="264"/>
        <v>0</v>
      </c>
      <c r="Q103" s="123"/>
      <c r="R103" s="124"/>
      <c r="S103" s="125">
        <f t="shared" si="265"/>
        <v>0</v>
      </c>
      <c r="T103" s="123"/>
      <c r="U103" s="124"/>
      <c r="V103" s="125">
        <f t="shared" si="266"/>
        <v>0</v>
      </c>
      <c r="W103" s="126">
        <f t="shared" si="267"/>
        <v>0</v>
      </c>
      <c r="X103" s="127">
        <f t="shared" si="268"/>
        <v>0</v>
      </c>
      <c r="Y103" s="127">
        <f t="shared" si="245"/>
        <v>0</v>
      </c>
      <c r="Z103" s="128" t="e">
        <f t="shared" si="246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35">
      <c r="A104" s="132" t="s">
        <v>77</v>
      </c>
      <c r="B104" s="133" t="s">
        <v>196</v>
      </c>
      <c r="C104" s="162" t="s">
        <v>194</v>
      </c>
      <c r="D104" s="202" t="s">
        <v>112</v>
      </c>
      <c r="E104" s="135"/>
      <c r="F104" s="136"/>
      <c r="G104" s="137">
        <f t="shared" si="261"/>
        <v>0</v>
      </c>
      <c r="H104" s="135"/>
      <c r="I104" s="136"/>
      <c r="J104" s="137">
        <f t="shared" si="262"/>
        <v>0</v>
      </c>
      <c r="K104" s="135"/>
      <c r="L104" s="136"/>
      <c r="M104" s="137">
        <f t="shared" si="263"/>
        <v>0</v>
      </c>
      <c r="N104" s="135"/>
      <c r="O104" s="136"/>
      <c r="P104" s="137">
        <f t="shared" si="264"/>
        <v>0</v>
      </c>
      <c r="Q104" s="135"/>
      <c r="R104" s="136"/>
      <c r="S104" s="137">
        <f t="shared" si="265"/>
        <v>0</v>
      </c>
      <c r="T104" s="135"/>
      <c r="U104" s="136"/>
      <c r="V104" s="137">
        <f t="shared" si="266"/>
        <v>0</v>
      </c>
      <c r="W104" s="138">
        <f t="shared" si="267"/>
        <v>0</v>
      </c>
      <c r="X104" s="127">
        <f t="shared" si="268"/>
        <v>0</v>
      </c>
      <c r="Y104" s="127">
        <f t="shared" si="245"/>
        <v>0</v>
      </c>
      <c r="Z104" s="128" t="e">
        <f t="shared" si="246"/>
        <v>#DIV/0!</v>
      </c>
      <c r="AA104" s="139"/>
      <c r="AB104" s="131"/>
      <c r="AC104" s="131"/>
      <c r="AD104" s="131"/>
      <c r="AE104" s="131"/>
      <c r="AF104" s="131"/>
      <c r="AG104" s="131"/>
    </row>
    <row r="105" spans="1:33" ht="30" customHeight="1" x14ac:dyDescent="0.35">
      <c r="A105" s="108" t="s">
        <v>74</v>
      </c>
      <c r="B105" s="154" t="s">
        <v>197</v>
      </c>
      <c r="C105" s="214" t="s">
        <v>198</v>
      </c>
      <c r="D105" s="215"/>
      <c r="E105" s="212">
        <f>SUM(E106:E108)</f>
        <v>0</v>
      </c>
      <c r="F105" s="143"/>
      <c r="G105" s="144">
        <f t="shared" ref="G105:H105" si="269">SUM(G106:G108)</f>
        <v>0</v>
      </c>
      <c r="H105" s="212">
        <f t="shared" si="269"/>
        <v>0</v>
      </c>
      <c r="I105" s="143"/>
      <c r="J105" s="144">
        <f t="shared" ref="J105:K105" si="270">SUM(J106:J108)</f>
        <v>0</v>
      </c>
      <c r="K105" s="212">
        <f t="shared" si="270"/>
        <v>0</v>
      </c>
      <c r="L105" s="143"/>
      <c r="M105" s="144">
        <f t="shared" ref="M105:N105" si="271">SUM(M106:M108)</f>
        <v>0</v>
      </c>
      <c r="N105" s="212">
        <f t="shared" si="271"/>
        <v>0</v>
      </c>
      <c r="O105" s="143"/>
      <c r="P105" s="144">
        <f t="shared" ref="P105:Q105" si="272">SUM(P106:P108)</f>
        <v>0</v>
      </c>
      <c r="Q105" s="212">
        <f t="shared" si="272"/>
        <v>0</v>
      </c>
      <c r="R105" s="143"/>
      <c r="S105" s="144">
        <f t="shared" ref="S105:T105" si="273">SUM(S106:S108)</f>
        <v>0</v>
      </c>
      <c r="T105" s="212">
        <f t="shared" si="273"/>
        <v>0</v>
      </c>
      <c r="U105" s="143"/>
      <c r="V105" s="144">
        <f t="shared" ref="V105:X105" si="274">SUM(V106:V108)</f>
        <v>0</v>
      </c>
      <c r="W105" s="209">
        <f t="shared" si="274"/>
        <v>0</v>
      </c>
      <c r="X105" s="209">
        <f t="shared" si="274"/>
        <v>0</v>
      </c>
      <c r="Y105" s="209">
        <f t="shared" si="245"/>
        <v>0</v>
      </c>
      <c r="Z105" s="209" t="e">
        <f t="shared" si="246"/>
        <v>#DIV/0!</v>
      </c>
      <c r="AA105" s="145"/>
      <c r="AB105" s="131"/>
      <c r="AC105" s="131"/>
      <c r="AD105" s="131"/>
      <c r="AE105" s="131"/>
      <c r="AF105" s="131"/>
      <c r="AG105" s="131"/>
    </row>
    <row r="106" spans="1:33" ht="30" customHeight="1" x14ac:dyDescent="0.35">
      <c r="A106" s="119" t="s">
        <v>77</v>
      </c>
      <c r="B106" s="120" t="s">
        <v>199</v>
      </c>
      <c r="C106" s="216" t="s">
        <v>118</v>
      </c>
      <c r="D106" s="217" t="s">
        <v>119</v>
      </c>
      <c r="E106" s="123"/>
      <c r="F106" s="124"/>
      <c r="G106" s="125">
        <f t="shared" ref="G106:G108" si="275">E106*F106</f>
        <v>0</v>
      </c>
      <c r="H106" s="123"/>
      <c r="I106" s="124"/>
      <c r="J106" s="125">
        <f t="shared" ref="J106:J108" si="276">H106*I106</f>
        <v>0</v>
      </c>
      <c r="K106" s="123"/>
      <c r="L106" s="124"/>
      <c r="M106" s="125">
        <f t="shared" ref="M106:M108" si="277">K106*L106</f>
        <v>0</v>
      </c>
      <c r="N106" s="123"/>
      <c r="O106" s="124"/>
      <c r="P106" s="125">
        <f t="shared" ref="P106:P108" si="278">N106*O106</f>
        <v>0</v>
      </c>
      <c r="Q106" s="123"/>
      <c r="R106" s="124"/>
      <c r="S106" s="125">
        <f t="shared" ref="S106:S108" si="279">Q106*R106</f>
        <v>0</v>
      </c>
      <c r="T106" s="123"/>
      <c r="U106" s="124"/>
      <c r="V106" s="125">
        <f t="shared" ref="V106:V108" si="280">T106*U106</f>
        <v>0</v>
      </c>
      <c r="W106" s="126">
        <f t="shared" ref="W106:W108" si="281">G106+M106+S106</f>
        <v>0</v>
      </c>
      <c r="X106" s="127">
        <f t="shared" ref="X106:X108" si="282">J106+P106+V106</f>
        <v>0</v>
      </c>
      <c r="Y106" s="127">
        <f t="shared" si="245"/>
        <v>0</v>
      </c>
      <c r="Z106" s="128" t="e">
        <f t="shared" si="246"/>
        <v>#DIV/0!</v>
      </c>
      <c r="AA106" s="129"/>
      <c r="AB106" s="130"/>
      <c r="AC106" s="131"/>
      <c r="AD106" s="131"/>
      <c r="AE106" s="131"/>
      <c r="AF106" s="131"/>
      <c r="AG106" s="131"/>
    </row>
    <row r="107" spans="1:33" ht="30" customHeight="1" x14ac:dyDescent="0.35">
      <c r="A107" s="119" t="s">
        <v>77</v>
      </c>
      <c r="B107" s="120" t="s">
        <v>200</v>
      </c>
      <c r="C107" s="216" t="s">
        <v>118</v>
      </c>
      <c r="D107" s="217" t="s">
        <v>119</v>
      </c>
      <c r="E107" s="123"/>
      <c r="F107" s="124"/>
      <c r="G107" s="125">
        <f t="shared" si="275"/>
        <v>0</v>
      </c>
      <c r="H107" s="123"/>
      <c r="I107" s="124"/>
      <c r="J107" s="125">
        <f t="shared" si="276"/>
        <v>0</v>
      </c>
      <c r="K107" s="123"/>
      <c r="L107" s="124"/>
      <c r="M107" s="125">
        <f t="shared" si="277"/>
        <v>0</v>
      </c>
      <c r="N107" s="123"/>
      <c r="O107" s="124"/>
      <c r="P107" s="125">
        <f t="shared" si="278"/>
        <v>0</v>
      </c>
      <c r="Q107" s="123"/>
      <c r="R107" s="124"/>
      <c r="S107" s="125">
        <f t="shared" si="279"/>
        <v>0</v>
      </c>
      <c r="T107" s="123"/>
      <c r="U107" s="124"/>
      <c r="V107" s="125">
        <f t="shared" si="280"/>
        <v>0</v>
      </c>
      <c r="W107" s="126">
        <f t="shared" si="281"/>
        <v>0</v>
      </c>
      <c r="X107" s="127">
        <f t="shared" si="282"/>
        <v>0</v>
      </c>
      <c r="Y107" s="127">
        <f t="shared" si="245"/>
        <v>0</v>
      </c>
      <c r="Z107" s="128" t="e">
        <f t="shared" si="246"/>
        <v>#DIV/0!</v>
      </c>
      <c r="AA107" s="129"/>
      <c r="AB107" s="131"/>
      <c r="AC107" s="131"/>
      <c r="AD107" s="131"/>
      <c r="AE107" s="131"/>
      <c r="AF107" s="131"/>
      <c r="AG107" s="131"/>
    </row>
    <row r="108" spans="1:33" ht="30" customHeight="1" x14ac:dyDescent="0.35">
      <c r="A108" s="132" t="s">
        <v>77</v>
      </c>
      <c r="B108" s="133" t="s">
        <v>201</v>
      </c>
      <c r="C108" s="218" t="s">
        <v>118</v>
      </c>
      <c r="D108" s="217" t="s">
        <v>119</v>
      </c>
      <c r="E108" s="148"/>
      <c r="F108" s="149"/>
      <c r="G108" s="150">
        <f t="shared" si="275"/>
        <v>0</v>
      </c>
      <c r="H108" s="148"/>
      <c r="I108" s="149"/>
      <c r="J108" s="150">
        <f t="shared" si="276"/>
        <v>0</v>
      </c>
      <c r="K108" s="148"/>
      <c r="L108" s="149"/>
      <c r="M108" s="150">
        <f t="shared" si="277"/>
        <v>0</v>
      </c>
      <c r="N108" s="148"/>
      <c r="O108" s="149"/>
      <c r="P108" s="150">
        <f t="shared" si="278"/>
        <v>0</v>
      </c>
      <c r="Q108" s="148"/>
      <c r="R108" s="149"/>
      <c r="S108" s="150">
        <f t="shared" si="279"/>
        <v>0</v>
      </c>
      <c r="T108" s="148"/>
      <c r="U108" s="149"/>
      <c r="V108" s="150">
        <f t="shared" si="280"/>
        <v>0</v>
      </c>
      <c r="W108" s="138">
        <f t="shared" si="281"/>
        <v>0</v>
      </c>
      <c r="X108" s="127">
        <f t="shared" si="282"/>
        <v>0</v>
      </c>
      <c r="Y108" s="127">
        <f t="shared" si="245"/>
        <v>0</v>
      </c>
      <c r="Z108" s="128" t="e">
        <f t="shared" si="246"/>
        <v>#DIV/0!</v>
      </c>
      <c r="AA108" s="151"/>
      <c r="AB108" s="131"/>
      <c r="AC108" s="131"/>
      <c r="AD108" s="131"/>
      <c r="AE108" s="131"/>
      <c r="AF108" s="131"/>
      <c r="AG108" s="131"/>
    </row>
    <row r="109" spans="1:33" ht="39.75" customHeight="1" x14ac:dyDescent="0.35">
      <c r="A109" s="447" t="s">
        <v>202</v>
      </c>
      <c r="B109" s="426"/>
      <c r="C109" s="426"/>
      <c r="D109" s="427"/>
      <c r="E109" s="187"/>
      <c r="F109" s="187"/>
      <c r="G109" s="171">
        <f>G97+G101+G105</f>
        <v>13496</v>
      </c>
      <c r="H109" s="187"/>
      <c r="I109" s="187"/>
      <c r="J109" s="171">
        <f>J97+J101+J105</f>
        <v>17377.0576</v>
      </c>
      <c r="K109" s="187"/>
      <c r="L109" s="187"/>
      <c r="M109" s="171">
        <f>M97+M101+M105</f>
        <v>0</v>
      </c>
      <c r="N109" s="187"/>
      <c r="O109" s="187"/>
      <c r="P109" s="171">
        <f>P97+P101+P105</f>
        <v>0</v>
      </c>
      <c r="Q109" s="187"/>
      <c r="R109" s="187"/>
      <c r="S109" s="171">
        <f>S97+S101+S105</f>
        <v>0</v>
      </c>
      <c r="T109" s="187"/>
      <c r="U109" s="187"/>
      <c r="V109" s="171">
        <f t="shared" ref="V109:X109" si="283">V97+V101+V105</f>
        <v>0</v>
      </c>
      <c r="W109" s="189">
        <f t="shared" si="283"/>
        <v>13496</v>
      </c>
      <c r="X109" s="189">
        <f t="shared" si="283"/>
        <v>17377.0576</v>
      </c>
      <c r="Y109" s="189">
        <f t="shared" si="245"/>
        <v>-3881.0576000000001</v>
      </c>
      <c r="Z109" s="189">
        <f t="shared" si="246"/>
        <v>-0.28757095435684649</v>
      </c>
      <c r="AA109" s="175"/>
      <c r="AB109" s="5"/>
      <c r="AC109" s="7"/>
      <c r="AD109" s="7"/>
      <c r="AE109" s="7"/>
      <c r="AF109" s="7"/>
      <c r="AG109" s="7"/>
    </row>
    <row r="110" spans="1:33" ht="30" customHeight="1" x14ac:dyDescent="0.35">
      <c r="A110" s="176" t="s">
        <v>72</v>
      </c>
      <c r="B110" s="177">
        <v>6</v>
      </c>
      <c r="C110" s="178" t="s">
        <v>203</v>
      </c>
      <c r="D110" s="179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6"/>
      <c r="X110" s="106"/>
      <c r="Y110" s="208"/>
      <c r="Z110" s="106"/>
      <c r="AA110" s="107"/>
      <c r="AB110" s="7"/>
      <c r="AC110" s="7"/>
      <c r="AD110" s="7"/>
      <c r="AE110" s="7"/>
      <c r="AF110" s="7"/>
      <c r="AG110" s="7"/>
    </row>
    <row r="111" spans="1:33" ht="16.5" customHeight="1" x14ac:dyDescent="0.35">
      <c r="A111" s="108" t="s">
        <v>74</v>
      </c>
      <c r="B111" s="349" t="s">
        <v>204</v>
      </c>
      <c r="C111" s="350" t="s">
        <v>205</v>
      </c>
      <c r="D111" s="111"/>
      <c r="E111" s="112">
        <f>SUM(E112:E114)</f>
        <v>10</v>
      </c>
      <c r="F111" s="113"/>
      <c r="G111" s="114">
        <f t="shared" ref="G111:H111" si="284">SUM(G112:G114)</f>
        <v>8000</v>
      </c>
      <c r="H111" s="112">
        <f t="shared" si="284"/>
        <v>10</v>
      </c>
      <c r="I111" s="113"/>
      <c r="J111" s="114">
        <f t="shared" ref="J111:K111" si="285">SUM(J112:J114)</f>
        <v>7994</v>
      </c>
      <c r="K111" s="112">
        <f t="shared" si="285"/>
        <v>0</v>
      </c>
      <c r="L111" s="113"/>
      <c r="M111" s="114">
        <f t="shared" ref="M111:N111" si="286">SUM(M112:M114)</f>
        <v>0</v>
      </c>
      <c r="N111" s="112">
        <f t="shared" si="286"/>
        <v>0</v>
      </c>
      <c r="O111" s="113"/>
      <c r="P111" s="114">
        <f t="shared" ref="P111:Q111" si="287">SUM(P112:P114)</f>
        <v>0</v>
      </c>
      <c r="Q111" s="112">
        <f t="shared" si="287"/>
        <v>0</v>
      </c>
      <c r="R111" s="113"/>
      <c r="S111" s="114">
        <f t="shared" ref="S111:T111" si="288">SUM(S112:S114)</f>
        <v>0</v>
      </c>
      <c r="T111" s="112">
        <f t="shared" si="288"/>
        <v>0</v>
      </c>
      <c r="U111" s="113"/>
      <c r="V111" s="114">
        <f t="shared" ref="V111:X111" si="289">SUM(V112:V114)</f>
        <v>0</v>
      </c>
      <c r="W111" s="114">
        <f t="shared" si="289"/>
        <v>8000</v>
      </c>
      <c r="X111" s="114">
        <f t="shared" si="289"/>
        <v>7994</v>
      </c>
      <c r="Y111" s="114">
        <f t="shared" ref="Y111:Y123" si="290">W111-X111</f>
        <v>6</v>
      </c>
      <c r="Z111" s="116">
        <f t="shared" ref="Z111:Z123" si="291">Y111/W111</f>
        <v>7.5000000000000002E-4</v>
      </c>
      <c r="AA111" s="117"/>
      <c r="AB111" s="118"/>
      <c r="AC111" s="118"/>
      <c r="AD111" s="118"/>
      <c r="AE111" s="118"/>
      <c r="AF111" s="118"/>
      <c r="AG111" s="118"/>
    </row>
    <row r="112" spans="1:33" ht="21.5" customHeight="1" x14ac:dyDescent="0.35">
      <c r="A112" s="119" t="s">
        <v>77</v>
      </c>
      <c r="B112" s="348" t="s">
        <v>206</v>
      </c>
      <c r="C112" s="351" t="s">
        <v>391</v>
      </c>
      <c r="D112" s="122" t="s">
        <v>112</v>
      </c>
      <c r="E112" s="123">
        <v>10</v>
      </c>
      <c r="F112" s="124">
        <v>800</v>
      </c>
      <c r="G112" s="125">
        <f t="shared" ref="G112:G114" si="292">E112*F112</f>
        <v>8000</v>
      </c>
      <c r="H112" s="123">
        <v>10</v>
      </c>
      <c r="I112" s="124">
        <v>799.4</v>
      </c>
      <c r="J112" s="125">
        <f t="shared" ref="J112:J114" si="293">H112*I112</f>
        <v>7994</v>
      </c>
      <c r="K112" s="123"/>
      <c r="L112" s="124"/>
      <c r="M112" s="125">
        <f t="shared" ref="M112:M114" si="294">K112*L112</f>
        <v>0</v>
      </c>
      <c r="N112" s="123"/>
      <c r="O112" s="124"/>
      <c r="P112" s="125">
        <f t="shared" ref="P112:P114" si="295">N112*O112</f>
        <v>0</v>
      </c>
      <c r="Q112" s="123"/>
      <c r="R112" s="124"/>
      <c r="S112" s="125">
        <f t="shared" ref="S112:S114" si="296">Q112*R112</f>
        <v>0</v>
      </c>
      <c r="T112" s="123"/>
      <c r="U112" s="124"/>
      <c r="V112" s="125">
        <f t="shared" ref="V112:V114" si="297">T112*U112</f>
        <v>0</v>
      </c>
      <c r="W112" s="126">
        <f t="shared" ref="W112:W114" si="298">G112+M112+S112</f>
        <v>8000</v>
      </c>
      <c r="X112" s="127">
        <f t="shared" ref="X112:X114" si="299">J112+P112+V112</f>
        <v>7994</v>
      </c>
      <c r="Y112" s="127">
        <f t="shared" si="290"/>
        <v>6</v>
      </c>
      <c r="Z112" s="128">
        <f t="shared" si="291"/>
        <v>7.5000000000000002E-4</v>
      </c>
      <c r="AA112" s="129"/>
      <c r="AB112" s="131"/>
      <c r="AC112" s="131"/>
      <c r="AD112" s="131"/>
      <c r="AE112" s="131"/>
      <c r="AF112" s="131"/>
      <c r="AG112" s="131"/>
    </row>
    <row r="113" spans="1:33" ht="17" customHeight="1" x14ac:dyDescent="0.35">
      <c r="A113" s="119" t="s">
        <v>77</v>
      </c>
      <c r="B113" s="120" t="s">
        <v>208</v>
      </c>
      <c r="C113" s="185" t="s">
        <v>207</v>
      </c>
      <c r="D113" s="122" t="s">
        <v>112</v>
      </c>
      <c r="E113" s="123"/>
      <c r="F113" s="124"/>
      <c r="G113" s="125">
        <f t="shared" si="292"/>
        <v>0</v>
      </c>
      <c r="H113" s="123"/>
      <c r="I113" s="124"/>
      <c r="J113" s="125">
        <f t="shared" si="293"/>
        <v>0</v>
      </c>
      <c r="K113" s="123"/>
      <c r="L113" s="124"/>
      <c r="M113" s="125">
        <f t="shared" si="294"/>
        <v>0</v>
      </c>
      <c r="N113" s="123"/>
      <c r="O113" s="124"/>
      <c r="P113" s="125">
        <f t="shared" si="295"/>
        <v>0</v>
      </c>
      <c r="Q113" s="123"/>
      <c r="R113" s="124"/>
      <c r="S113" s="125">
        <f t="shared" si="296"/>
        <v>0</v>
      </c>
      <c r="T113" s="123"/>
      <c r="U113" s="124"/>
      <c r="V113" s="125">
        <f t="shared" si="297"/>
        <v>0</v>
      </c>
      <c r="W113" s="126">
        <f t="shared" si="298"/>
        <v>0</v>
      </c>
      <c r="X113" s="127">
        <f t="shared" si="299"/>
        <v>0</v>
      </c>
      <c r="Y113" s="127">
        <f t="shared" si="290"/>
        <v>0</v>
      </c>
      <c r="Z113" s="128" t="e">
        <f t="shared" si="291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16" customHeight="1" x14ac:dyDescent="0.35">
      <c r="A114" s="132" t="s">
        <v>77</v>
      </c>
      <c r="B114" s="133" t="s">
        <v>209</v>
      </c>
      <c r="C114" s="162" t="s">
        <v>207</v>
      </c>
      <c r="D114" s="134" t="s">
        <v>112</v>
      </c>
      <c r="E114" s="135"/>
      <c r="F114" s="136"/>
      <c r="G114" s="137">
        <f t="shared" si="292"/>
        <v>0</v>
      </c>
      <c r="H114" s="135"/>
      <c r="I114" s="136"/>
      <c r="J114" s="137">
        <f t="shared" si="293"/>
        <v>0</v>
      </c>
      <c r="K114" s="135"/>
      <c r="L114" s="136"/>
      <c r="M114" s="137">
        <f t="shared" si="294"/>
        <v>0</v>
      </c>
      <c r="N114" s="135"/>
      <c r="O114" s="136"/>
      <c r="P114" s="137">
        <f t="shared" si="295"/>
        <v>0</v>
      </c>
      <c r="Q114" s="135"/>
      <c r="R114" s="136"/>
      <c r="S114" s="137">
        <f t="shared" si="296"/>
        <v>0</v>
      </c>
      <c r="T114" s="135"/>
      <c r="U114" s="136"/>
      <c r="V114" s="137">
        <f t="shared" si="297"/>
        <v>0</v>
      </c>
      <c r="W114" s="138">
        <f t="shared" si="298"/>
        <v>0</v>
      </c>
      <c r="X114" s="127">
        <f t="shared" si="299"/>
        <v>0</v>
      </c>
      <c r="Y114" s="127">
        <f t="shared" si="290"/>
        <v>0</v>
      </c>
      <c r="Z114" s="128" t="e">
        <f t="shared" si="291"/>
        <v>#DIV/0!</v>
      </c>
      <c r="AA114" s="139"/>
      <c r="AB114" s="131"/>
      <c r="AC114" s="131"/>
      <c r="AD114" s="131"/>
      <c r="AE114" s="131"/>
      <c r="AF114" s="131"/>
      <c r="AG114" s="131"/>
    </row>
    <row r="115" spans="1:33" ht="18.5" customHeight="1" x14ac:dyDescent="0.35">
      <c r="A115" s="108" t="s">
        <v>72</v>
      </c>
      <c r="B115" s="154" t="s">
        <v>210</v>
      </c>
      <c r="C115" s="219" t="s">
        <v>211</v>
      </c>
      <c r="D115" s="141"/>
      <c r="E115" s="142">
        <f>SUM(E116:E118)</f>
        <v>0</v>
      </c>
      <c r="F115" s="143"/>
      <c r="G115" s="144">
        <f t="shared" ref="G115:H115" si="300">SUM(G116:G118)</f>
        <v>0</v>
      </c>
      <c r="H115" s="142">
        <f t="shared" si="300"/>
        <v>0</v>
      </c>
      <c r="I115" s="143"/>
      <c r="J115" s="144">
        <f t="shared" ref="J115:K115" si="301">SUM(J116:J118)</f>
        <v>0</v>
      </c>
      <c r="K115" s="142">
        <f t="shared" si="301"/>
        <v>0</v>
      </c>
      <c r="L115" s="143"/>
      <c r="M115" s="144">
        <f t="shared" ref="M115:N115" si="302">SUM(M116:M118)</f>
        <v>0</v>
      </c>
      <c r="N115" s="142">
        <f t="shared" si="302"/>
        <v>0</v>
      </c>
      <c r="O115" s="143"/>
      <c r="P115" s="144">
        <f t="shared" ref="P115:Q115" si="303">SUM(P116:P118)</f>
        <v>0</v>
      </c>
      <c r="Q115" s="142">
        <f t="shared" si="303"/>
        <v>0</v>
      </c>
      <c r="R115" s="143"/>
      <c r="S115" s="144">
        <f t="shared" ref="S115:T115" si="304">SUM(S116:S118)</f>
        <v>0</v>
      </c>
      <c r="T115" s="142">
        <f t="shared" si="304"/>
        <v>0</v>
      </c>
      <c r="U115" s="143"/>
      <c r="V115" s="144">
        <f t="shared" ref="V115:X115" si="305">SUM(V116:V118)</f>
        <v>0</v>
      </c>
      <c r="W115" s="144">
        <f t="shared" si="305"/>
        <v>0</v>
      </c>
      <c r="X115" s="144">
        <f t="shared" si="305"/>
        <v>0</v>
      </c>
      <c r="Y115" s="144">
        <f t="shared" si="290"/>
        <v>0</v>
      </c>
      <c r="Z115" s="144" t="e">
        <f t="shared" si="291"/>
        <v>#DIV/0!</v>
      </c>
      <c r="AA115" s="145"/>
      <c r="AB115" s="118"/>
      <c r="AC115" s="118"/>
      <c r="AD115" s="118"/>
      <c r="AE115" s="118"/>
      <c r="AF115" s="118"/>
      <c r="AG115" s="118"/>
    </row>
    <row r="116" spans="1:33" ht="15.5" customHeight="1" x14ac:dyDescent="0.35">
      <c r="A116" s="119" t="s">
        <v>77</v>
      </c>
      <c r="B116" s="120" t="s">
        <v>212</v>
      </c>
      <c r="C116" s="185" t="s">
        <v>207</v>
      </c>
      <c r="D116" s="122" t="s">
        <v>112</v>
      </c>
      <c r="E116" s="123"/>
      <c r="F116" s="124"/>
      <c r="G116" s="125">
        <f t="shared" ref="G116:G118" si="306">E116*F116</f>
        <v>0</v>
      </c>
      <c r="H116" s="123"/>
      <c r="I116" s="124"/>
      <c r="J116" s="125">
        <f t="shared" ref="J116:J118" si="307">H116*I116</f>
        <v>0</v>
      </c>
      <c r="K116" s="123"/>
      <c r="L116" s="124"/>
      <c r="M116" s="125">
        <f t="shared" ref="M116:M118" si="308">K116*L116</f>
        <v>0</v>
      </c>
      <c r="N116" s="123"/>
      <c r="O116" s="124"/>
      <c r="P116" s="125">
        <f t="shared" ref="P116:P118" si="309">N116*O116</f>
        <v>0</v>
      </c>
      <c r="Q116" s="123"/>
      <c r="R116" s="124"/>
      <c r="S116" s="125">
        <f t="shared" ref="S116:S118" si="310">Q116*R116</f>
        <v>0</v>
      </c>
      <c r="T116" s="123"/>
      <c r="U116" s="124"/>
      <c r="V116" s="125">
        <f t="shared" ref="V116:V118" si="311">T116*U116</f>
        <v>0</v>
      </c>
      <c r="W116" s="126">
        <f t="shared" ref="W116:W118" si="312">G116+M116+S116</f>
        <v>0</v>
      </c>
      <c r="X116" s="127">
        <f t="shared" ref="X116:X118" si="313">J116+P116+V116</f>
        <v>0</v>
      </c>
      <c r="Y116" s="127">
        <f t="shared" si="290"/>
        <v>0</v>
      </c>
      <c r="Z116" s="128" t="e">
        <f t="shared" si="291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17" customHeight="1" x14ac:dyDescent="0.35">
      <c r="A117" s="119" t="s">
        <v>77</v>
      </c>
      <c r="B117" s="120" t="s">
        <v>213</v>
      </c>
      <c r="C117" s="185" t="s">
        <v>207</v>
      </c>
      <c r="D117" s="122" t="s">
        <v>112</v>
      </c>
      <c r="E117" s="123"/>
      <c r="F117" s="124"/>
      <c r="G117" s="125">
        <f t="shared" si="306"/>
        <v>0</v>
      </c>
      <c r="H117" s="123"/>
      <c r="I117" s="124"/>
      <c r="J117" s="125">
        <f t="shared" si="307"/>
        <v>0</v>
      </c>
      <c r="K117" s="123"/>
      <c r="L117" s="124"/>
      <c r="M117" s="125">
        <f t="shared" si="308"/>
        <v>0</v>
      </c>
      <c r="N117" s="123"/>
      <c r="O117" s="124"/>
      <c r="P117" s="125">
        <f t="shared" si="309"/>
        <v>0</v>
      </c>
      <c r="Q117" s="123"/>
      <c r="R117" s="124"/>
      <c r="S117" s="125">
        <f t="shared" si="310"/>
        <v>0</v>
      </c>
      <c r="T117" s="123"/>
      <c r="U117" s="124"/>
      <c r="V117" s="125">
        <f t="shared" si="311"/>
        <v>0</v>
      </c>
      <c r="W117" s="126">
        <f t="shared" si="312"/>
        <v>0</v>
      </c>
      <c r="X117" s="127">
        <f t="shared" si="313"/>
        <v>0</v>
      </c>
      <c r="Y117" s="127">
        <f t="shared" si="290"/>
        <v>0</v>
      </c>
      <c r="Z117" s="128" t="e">
        <f t="shared" si="291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15.5" customHeight="1" x14ac:dyDescent="0.35">
      <c r="A118" s="132" t="s">
        <v>77</v>
      </c>
      <c r="B118" s="133" t="s">
        <v>214</v>
      </c>
      <c r="C118" s="162" t="s">
        <v>207</v>
      </c>
      <c r="D118" s="134" t="s">
        <v>112</v>
      </c>
      <c r="E118" s="135"/>
      <c r="F118" s="136"/>
      <c r="G118" s="137">
        <f t="shared" si="306"/>
        <v>0</v>
      </c>
      <c r="H118" s="135"/>
      <c r="I118" s="136"/>
      <c r="J118" s="137">
        <f t="shared" si="307"/>
        <v>0</v>
      </c>
      <c r="K118" s="135"/>
      <c r="L118" s="136"/>
      <c r="M118" s="137">
        <f t="shared" si="308"/>
        <v>0</v>
      </c>
      <c r="N118" s="135"/>
      <c r="O118" s="136"/>
      <c r="P118" s="137">
        <f t="shared" si="309"/>
        <v>0</v>
      </c>
      <c r="Q118" s="135"/>
      <c r="R118" s="136"/>
      <c r="S118" s="137">
        <f t="shared" si="310"/>
        <v>0</v>
      </c>
      <c r="T118" s="135"/>
      <c r="U118" s="136"/>
      <c r="V118" s="137">
        <f t="shared" si="311"/>
        <v>0</v>
      </c>
      <c r="W118" s="138">
        <f t="shared" si="312"/>
        <v>0</v>
      </c>
      <c r="X118" s="127">
        <f t="shared" si="313"/>
        <v>0</v>
      </c>
      <c r="Y118" s="127">
        <f t="shared" si="290"/>
        <v>0</v>
      </c>
      <c r="Z118" s="128" t="e">
        <f t="shared" si="291"/>
        <v>#DIV/0!</v>
      </c>
      <c r="AA118" s="139"/>
      <c r="AB118" s="131"/>
      <c r="AC118" s="131"/>
      <c r="AD118" s="131"/>
      <c r="AE118" s="131"/>
      <c r="AF118" s="131"/>
      <c r="AG118" s="131"/>
    </row>
    <row r="119" spans="1:33" ht="15.5" customHeight="1" x14ac:dyDescent="0.35">
      <c r="A119" s="108" t="s">
        <v>72</v>
      </c>
      <c r="B119" s="154" t="s">
        <v>215</v>
      </c>
      <c r="C119" s="219" t="s">
        <v>216</v>
      </c>
      <c r="D119" s="141"/>
      <c r="E119" s="142">
        <f>SUM(E120:E122)</f>
        <v>0</v>
      </c>
      <c r="F119" s="143"/>
      <c r="G119" s="144">
        <f t="shared" ref="G119:H119" si="314">SUM(G120:G122)</f>
        <v>0</v>
      </c>
      <c r="H119" s="142">
        <f t="shared" si="314"/>
        <v>0</v>
      </c>
      <c r="I119" s="143"/>
      <c r="J119" s="144">
        <f t="shared" ref="J119:K119" si="315">SUM(J120:J122)</f>
        <v>0</v>
      </c>
      <c r="K119" s="142">
        <f t="shared" si="315"/>
        <v>0</v>
      </c>
      <c r="L119" s="143"/>
      <c r="M119" s="144">
        <f t="shared" ref="M119:N119" si="316">SUM(M120:M122)</f>
        <v>0</v>
      </c>
      <c r="N119" s="142">
        <f t="shared" si="316"/>
        <v>0</v>
      </c>
      <c r="O119" s="143"/>
      <c r="P119" s="144">
        <f t="shared" ref="P119:Q119" si="317">SUM(P120:P122)</f>
        <v>0</v>
      </c>
      <c r="Q119" s="142">
        <f t="shared" si="317"/>
        <v>0</v>
      </c>
      <c r="R119" s="143"/>
      <c r="S119" s="144">
        <f t="shared" ref="S119:T119" si="318">SUM(S120:S122)</f>
        <v>0</v>
      </c>
      <c r="T119" s="142">
        <f t="shared" si="318"/>
        <v>0</v>
      </c>
      <c r="U119" s="143"/>
      <c r="V119" s="144">
        <f t="shared" ref="V119:X119" si="319">SUM(V120:V122)</f>
        <v>0</v>
      </c>
      <c r="W119" s="144">
        <f t="shared" si="319"/>
        <v>0</v>
      </c>
      <c r="X119" s="144">
        <f t="shared" si="319"/>
        <v>0</v>
      </c>
      <c r="Y119" s="144">
        <f t="shared" si="290"/>
        <v>0</v>
      </c>
      <c r="Z119" s="144" t="e">
        <f t="shared" si="291"/>
        <v>#DIV/0!</v>
      </c>
      <c r="AA119" s="145"/>
      <c r="AB119" s="118"/>
      <c r="AC119" s="118"/>
      <c r="AD119" s="118"/>
      <c r="AE119" s="118"/>
      <c r="AF119" s="118"/>
      <c r="AG119" s="118"/>
    </row>
    <row r="120" spans="1:33" ht="17" customHeight="1" x14ac:dyDescent="0.35">
      <c r="A120" s="119" t="s">
        <v>77</v>
      </c>
      <c r="B120" s="120" t="s">
        <v>217</v>
      </c>
      <c r="C120" s="185" t="s">
        <v>207</v>
      </c>
      <c r="D120" s="122" t="s">
        <v>112</v>
      </c>
      <c r="E120" s="123"/>
      <c r="F120" s="124"/>
      <c r="G120" s="125">
        <f t="shared" ref="G120:G122" si="320">E120*F120</f>
        <v>0</v>
      </c>
      <c r="H120" s="123"/>
      <c r="I120" s="124"/>
      <c r="J120" s="125">
        <f t="shared" ref="J120:J122" si="321">H120*I120</f>
        <v>0</v>
      </c>
      <c r="K120" s="123"/>
      <c r="L120" s="124"/>
      <c r="M120" s="125">
        <f t="shared" ref="M120:M122" si="322">K120*L120</f>
        <v>0</v>
      </c>
      <c r="N120" s="123"/>
      <c r="O120" s="124"/>
      <c r="P120" s="125">
        <f t="shared" ref="P120:P122" si="323">N120*O120</f>
        <v>0</v>
      </c>
      <c r="Q120" s="123"/>
      <c r="R120" s="124"/>
      <c r="S120" s="125">
        <f t="shared" ref="S120:S122" si="324">Q120*R120</f>
        <v>0</v>
      </c>
      <c r="T120" s="123"/>
      <c r="U120" s="124"/>
      <c r="V120" s="125">
        <f t="shared" ref="V120:V122" si="325">T120*U120</f>
        <v>0</v>
      </c>
      <c r="W120" s="126">
        <f t="shared" ref="W120:W122" si="326">G120+M120+S120</f>
        <v>0</v>
      </c>
      <c r="X120" s="127">
        <f t="shared" ref="X120:X122" si="327">J120+P120+V120</f>
        <v>0</v>
      </c>
      <c r="Y120" s="127">
        <f t="shared" si="290"/>
        <v>0</v>
      </c>
      <c r="Z120" s="128" t="e">
        <f t="shared" si="291"/>
        <v>#DIV/0!</v>
      </c>
      <c r="AA120" s="129"/>
      <c r="AB120" s="131"/>
      <c r="AC120" s="131"/>
      <c r="AD120" s="131"/>
      <c r="AE120" s="131"/>
      <c r="AF120" s="131"/>
      <c r="AG120" s="131"/>
    </row>
    <row r="121" spans="1:33" ht="18" customHeight="1" x14ac:dyDescent="0.35">
      <c r="A121" s="119" t="s">
        <v>77</v>
      </c>
      <c r="B121" s="120" t="s">
        <v>218</v>
      </c>
      <c r="C121" s="185" t="s">
        <v>207</v>
      </c>
      <c r="D121" s="122" t="s">
        <v>112</v>
      </c>
      <c r="E121" s="123"/>
      <c r="F121" s="124"/>
      <c r="G121" s="125">
        <f t="shared" si="320"/>
        <v>0</v>
      </c>
      <c r="H121" s="123"/>
      <c r="I121" s="124"/>
      <c r="J121" s="125">
        <f t="shared" si="321"/>
        <v>0</v>
      </c>
      <c r="K121" s="123"/>
      <c r="L121" s="124"/>
      <c r="M121" s="125">
        <f t="shared" si="322"/>
        <v>0</v>
      </c>
      <c r="N121" s="123"/>
      <c r="O121" s="124"/>
      <c r="P121" s="125">
        <f t="shared" si="323"/>
        <v>0</v>
      </c>
      <c r="Q121" s="123"/>
      <c r="R121" s="124"/>
      <c r="S121" s="125">
        <f t="shared" si="324"/>
        <v>0</v>
      </c>
      <c r="T121" s="123"/>
      <c r="U121" s="124"/>
      <c r="V121" s="125">
        <f t="shared" si="325"/>
        <v>0</v>
      </c>
      <c r="W121" s="126">
        <f t="shared" si="326"/>
        <v>0</v>
      </c>
      <c r="X121" s="127">
        <f t="shared" si="327"/>
        <v>0</v>
      </c>
      <c r="Y121" s="127">
        <f t="shared" si="290"/>
        <v>0</v>
      </c>
      <c r="Z121" s="128" t="e">
        <f t="shared" si="291"/>
        <v>#DIV/0!</v>
      </c>
      <c r="AA121" s="129"/>
      <c r="AB121" s="131"/>
      <c r="AC121" s="131"/>
      <c r="AD121" s="131"/>
      <c r="AE121" s="131"/>
      <c r="AF121" s="131"/>
      <c r="AG121" s="131"/>
    </row>
    <row r="122" spans="1:33" ht="19" customHeight="1" x14ac:dyDescent="0.35">
      <c r="A122" s="132" t="s">
        <v>77</v>
      </c>
      <c r="B122" s="133" t="s">
        <v>219</v>
      </c>
      <c r="C122" s="162" t="s">
        <v>207</v>
      </c>
      <c r="D122" s="134" t="s">
        <v>112</v>
      </c>
      <c r="E122" s="148"/>
      <c r="F122" s="149"/>
      <c r="G122" s="150">
        <f t="shared" si="320"/>
        <v>0</v>
      </c>
      <c r="H122" s="148"/>
      <c r="I122" s="149"/>
      <c r="J122" s="150">
        <f t="shared" si="321"/>
        <v>0</v>
      </c>
      <c r="K122" s="148"/>
      <c r="L122" s="149"/>
      <c r="M122" s="150">
        <f t="shared" si="322"/>
        <v>0</v>
      </c>
      <c r="N122" s="148"/>
      <c r="O122" s="149"/>
      <c r="P122" s="150">
        <f t="shared" si="323"/>
        <v>0</v>
      </c>
      <c r="Q122" s="148"/>
      <c r="R122" s="149"/>
      <c r="S122" s="150">
        <f t="shared" si="324"/>
        <v>0</v>
      </c>
      <c r="T122" s="148"/>
      <c r="U122" s="149"/>
      <c r="V122" s="150">
        <f t="shared" si="325"/>
        <v>0</v>
      </c>
      <c r="W122" s="138">
        <f t="shared" si="326"/>
        <v>0</v>
      </c>
      <c r="X122" s="164">
        <f t="shared" si="327"/>
        <v>0</v>
      </c>
      <c r="Y122" s="164">
        <f t="shared" si="290"/>
        <v>0</v>
      </c>
      <c r="Z122" s="220" t="e">
        <f t="shared" si="291"/>
        <v>#DIV/0!</v>
      </c>
      <c r="AA122" s="139"/>
      <c r="AB122" s="131"/>
      <c r="AC122" s="131"/>
      <c r="AD122" s="131"/>
      <c r="AE122" s="131"/>
      <c r="AF122" s="131"/>
      <c r="AG122" s="131"/>
    </row>
    <row r="123" spans="1:33" ht="30" customHeight="1" x14ac:dyDescent="0.35">
      <c r="A123" s="165" t="s">
        <v>220</v>
      </c>
      <c r="B123" s="166"/>
      <c r="C123" s="167"/>
      <c r="D123" s="168"/>
      <c r="E123" s="172">
        <f>E119+E115+E111</f>
        <v>10</v>
      </c>
      <c r="F123" s="187"/>
      <c r="G123" s="171">
        <f t="shared" ref="G123:H123" si="328">G119+G115+G111</f>
        <v>8000</v>
      </c>
      <c r="H123" s="172">
        <f t="shared" si="328"/>
        <v>10</v>
      </c>
      <c r="I123" s="187"/>
      <c r="J123" s="171">
        <f t="shared" ref="J123:K123" si="329">J119+J115+J111</f>
        <v>7994</v>
      </c>
      <c r="K123" s="188">
        <f t="shared" si="329"/>
        <v>0</v>
      </c>
      <c r="L123" s="187"/>
      <c r="M123" s="171">
        <f t="shared" ref="M123:N123" si="330">M119+M115+M111</f>
        <v>0</v>
      </c>
      <c r="N123" s="188">
        <f t="shared" si="330"/>
        <v>0</v>
      </c>
      <c r="O123" s="187"/>
      <c r="P123" s="171">
        <f t="shared" ref="P123:Q123" si="331">P119+P115+P111</f>
        <v>0</v>
      </c>
      <c r="Q123" s="188">
        <f t="shared" si="331"/>
        <v>0</v>
      </c>
      <c r="R123" s="187"/>
      <c r="S123" s="171">
        <f t="shared" ref="S123:T123" si="332">S119+S115+S111</f>
        <v>0</v>
      </c>
      <c r="T123" s="188">
        <f t="shared" si="332"/>
        <v>0</v>
      </c>
      <c r="U123" s="187"/>
      <c r="V123" s="173">
        <f t="shared" ref="V123:X123" si="333">V119+V115+V111</f>
        <v>0</v>
      </c>
      <c r="W123" s="221">
        <f t="shared" si="333"/>
        <v>8000</v>
      </c>
      <c r="X123" s="222">
        <f t="shared" si="333"/>
        <v>7994</v>
      </c>
      <c r="Y123" s="222">
        <f t="shared" si="290"/>
        <v>6</v>
      </c>
      <c r="Z123" s="222">
        <f t="shared" si="291"/>
        <v>7.5000000000000002E-4</v>
      </c>
      <c r="AA123" s="223"/>
      <c r="AB123" s="7"/>
      <c r="AC123" s="7"/>
      <c r="AD123" s="7"/>
      <c r="AE123" s="7"/>
      <c r="AF123" s="7"/>
      <c r="AG123" s="7"/>
    </row>
    <row r="124" spans="1:33" ht="30" customHeight="1" x14ac:dyDescent="0.35">
      <c r="A124" s="176" t="s">
        <v>72</v>
      </c>
      <c r="B124" s="206">
        <v>7</v>
      </c>
      <c r="C124" s="178" t="s">
        <v>221</v>
      </c>
      <c r="D124" s="179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224"/>
      <c r="X124" s="224"/>
      <c r="Y124" s="180"/>
      <c r="Z124" s="224"/>
      <c r="AA124" s="225"/>
      <c r="AB124" s="7"/>
      <c r="AC124" s="7"/>
      <c r="AD124" s="7"/>
      <c r="AE124" s="7"/>
      <c r="AF124" s="7"/>
      <c r="AG124" s="7"/>
    </row>
    <row r="125" spans="1:33" ht="19" customHeight="1" x14ac:dyDescent="0.35">
      <c r="A125" s="119" t="s">
        <v>77</v>
      </c>
      <c r="B125" s="348" t="s">
        <v>222</v>
      </c>
      <c r="C125" s="344" t="s">
        <v>392</v>
      </c>
      <c r="D125" s="122" t="s">
        <v>112</v>
      </c>
      <c r="E125" s="123">
        <v>30</v>
      </c>
      <c r="F125" s="124">
        <v>200</v>
      </c>
      <c r="G125" s="125">
        <f t="shared" ref="G125:G135" si="334">E125*F125</f>
        <v>6000</v>
      </c>
      <c r="H125" s="123">
        <v>30</v>
      </c>
      <c r="I125" s="124">
        <v>220</v>
      </c>
      <c r="J125" s="125">
        <f t="shared" ref="J125:J135" si="335">H125*I125</f>
        <v>6600</v>
      </c>
      <c r="K125" s="123"/>
      <c r="L125" s="124"/>
      <c r="M125" s="125">
        <f t="shared" ref="M125:M135" si="336">K125*L125</f>
        <v>0</v>
      </c>
      <c r="N125" s="123"/>
      <c r="O125" s="124"/>
      <c r="P125" s="125">
        <f t="shared" ref="P125:P135" si="337">N125*O125</f>
        <v>0</v>
      </c>
      <c r="Q125" s="123"/>
      <c r="R125" s="124"/>
      <c r="S125" s="125">
        <f t="shared" ref="S125:S135" si="338">Q125*R125</f>
        <v>0</v>
      </c>
      <c r="T125" s="123"/>
      <c r="U125" s="124"/>
      <c r="V125" s="226">
        <f t="shared" ref="V125:V135" si="339">T125*U125</f>
        <v>0</v>
      </c>
      <c r="W125" s="227">
        <f t="shared" ref="W125:W135" si="340">G125+M125+S125</f>
        <v>6000</v>
      </c>
      <c r="X125" s="228">
        <f t="shared" ref="X125:X135" si="341">J125+P125+V125</f>
        <v>6600</v>
      </c>
      <c r="Y125" s="228">
        <f t="shared" ref="Y125:Y136" si="342">W125-X125</f>
        <v>-600</v>
      </c>
      <c r="Z125" s="229">
        <f t="shared" ref="Z125:Z136" si="343">Y125/W125</f>
        <v>-0.1</v>
      </c>
      <c r="AA125" s="230"/>
      <c r="AB125" s="131"/>
      <c r="AC125" s="131"/>
      <c r="AD125" s="131"/>
      <c r="AE125" s="131"/>
      <c r="AF125" s="131"/>
      <c r="AG125" s="131"/>
    </row>
    <row r="126" spans="1:33" ht="18" customHeight="1" x14ac:dyDescent="0.35">
      <c r="A126" s="119" t="s">
        <v>77</v>
      </c>
      <c r="B126" s="120" t="s">
        <v>223</v>
      </c>
      <c r="C126" s="185" t="s">
        <v>224</v>
      </c>
      <c r="D126" s="122" t="s">
        <v>112</v>
      </c>
      <c r="E126" s="123"/>
      <c r="F126" s="124"/>
      <c r="G126" s="125">
        <f t="shared" si="334"/>
        <v>0</v>
      </c>
      <c r="H126" s="123"/>
      <c r="I126" s="124"/>
      <c r="J126" s="125">
        <f t="shared" si="335"/>
        <v>0</v>
      </c>
      <c r="K126" s="123"/>
      <c r="L126" s="124"/>
      <c r="M126" s="125">
        <f t="shared" si="336"/>
        <v>0</v>
      </c>
      <c r="N126" s="123"/>
      <c r="O126" s="124"/>
      <c r="P126" s="125">
        <f t="shared" si="337"/>
        <v>0</v>
      </c>
      <c r="Q126" s="123"/>
      <c r="R126" s="124"/>
      <c r="S126" s="125">
        <f t="shared" si="338"/>
        <v>0</v>
      </c>
      <c r="T126" s="123"/>
      <c r="U126" s="124"/>
      <c r="V126" s="226">
        <f t="shared" si="339"/>
        <v>0</v>
      </c>
      <c r="W126" s="231">
        <f t="shared" si="340"/>
        <v>0</v>
      </c>
      <c r="X126" s="127">
        <f t="shared" si="341"/>
        <v>0</v>
      </c>
      <c r="Y126" s="127">
        <f t="shared" si="342"/>
        <v>0</v>
      </c>
      <c r="Z126" s="128" t="e">
        <f t="shared" si="343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15" customHeight="1" x14ac:dyDescent="0.35">
      <c r="A127" s="119" t="s">
        <v>77</v>
      </c>
      <c r="B127" s="120" t="s">
        <v>225</v>
      </c>
      <c r="C127" s="185" t="s">
        <v>226</v>
      </c>
      <c r="D127" s="122" t="s">
        <v>112</v>
      </c>
      <c r="E127" s="123"/>
      <c r="F127" s="124"/>
      <c r="G127" s="125">
        <f t="shared" si="334"/>
        <v>0</v>
      </c>
      <c r="H127" s="123"/>
      <c r="I127" s="124"/>
      <c r="J127" s="125">
        <f t="shared" si="335"/>
        <v>0</v>
      </c>
      <c r="K127" s="123"/>
      <c r="L127" s="124"/>
      <c r="M127" s="125">
        <f t="shared" si="336"/>
        <v>0</v>
      </c>
      <c r="N127" s="123"/>
      <c r="O127" s="124"/>
      <c r="P127" s="125">
        <f t="shared" si="337"/>
        <v>0</v>
      </c>
      <c r="Q127" s="123"/>
      <c r="R127" s="124"/>
      <c r="S127" s="125">
        <f t="shared" si="338"/>
        <v>0</v>
      </c>
      <c r="T127" s="123"/>
      <c r="U127" s="124"/>
      <c r="V127" s="226">
        <f t="shared" si="339"/>
        <v>0</v>
      </c>
      <c r="W127" s="231">
        <f t="shared" si="340"/>
        <v>0</v>
      </c>
      <c r="X127" s="127">
        <f t="shared" si="341"/>
        <v>0</v>
      </c>
      <c r="Y127" s="127">
        <f t="shared" si="342"/>
        <v>0</v>
      </c>
      <c r="Z127" s="128" t="e">
        <f t="shared" si="343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17" customHeight="1" x14ac:dyDescent="0.35">
      <c r="A128" s="119" t="s">
        <v>77</v>
      </c>
      <c r="B128" s="120" t="s">
        <v>227</v>
      </c>
      <c r="C128" s="185" t="s">
        <v>228</v>
      </c>
      <c r="D128" s="122" t="s">
        <v>112</v>
      </c>
      <c r="E128" s="123"/>
      <c r="F128" s="124"/>
      <c r="G128" s="125">
        <f t="shared" si="334"/>
        <v>0</v>
      </c>
      <c r="H128" s="123"/>
      <c r="I128" s="124"/>
      <c r="J128" s="125">
        <f t="shared" si="335"/>
        <v>0</v>
      </c>
      <c r="K128" s="123"/>
      <c r="L128" s="124"/>
      <c r="M128" s="125">
        <f t="shared" si="336"/>
        <v>0</v>
      </c>
      <c r="N128" s="123"/>
      <c r="O128" s="124"/>
      <c r="P128" s="125">
        <f t="shared" si="337"/>
        <v>0</v>
      </c>
      <c r="Q128" s="123"/>
      <c r="R128" s="124"/>
      <c r="S128" s="125">
        <f t="shared" si="338"/>
        <v>0</v>
      </c>
      <c r="T128" s="123"/>
      <c r="U128" s="124"/>
      <c r="V128" s="226">
        <f t="shared" si="339"/>
        <v>0</v>
      </c>
      <c r="W128" s="231">
        <f t="shared" si="340"/>
        <v>0</v>
      </c>
      <c r="X128" s="127">
        <f t="shared" si="341"/>
        <v>0</v>
      </c>
      <c r="Y128" s="127">
        <f t="shared" si="342"/>
        <v>0</v>
      </c>
      <c r="Z128" s="128" t="e">
        <f t="shared" si="343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16.5" customHeight="1" x14ac:dyDescent="0.35">
      <c r="A129" s="119" t="s">
        <v>77</v>
      </c>
      <c r="B129" s="120" t="s">
        <v>229</v>
      </c>
      <c r="C129" s="185" t="s">
        <v>230</v>
      </c>
      <c r="D129" s="122" t="s">
        <v>112</v>
      </c>
      <c r="E129" s="123"/>
      <c r="F129" s="124"/>
      <c r="G129" s="125">
        <f t="shared" si="334"/>
        <v>0</v>
      </c>
      <c r="H129" s="123"/>
      <c r="I129" s="124"/>
      <c r="J129" s="125">
        <f t="shared" si="335"/>
        <v>0</v>
      </c>
      <c r="K129" s="123"/>
      <c r="L129" s="124"/>
      <c r="M129" s="125">
        <f t="shared" si="336"/>
        <v>0</v>
      </c>
      <c r="N129" s="123"/>
      <c r="O129" s="124"/>
      <c r="P129" s="125">
        <f t="shared" si="337"/>
        <v>0</v>
      </c>
      <c r="Q129" s="123"/>
      <c r="R129" s="124"/>
      <c r="S129" s="125">
        <f t="shared" si="338"/>
        <v>0</v>
      </c>
      <c r="T129" s="123"/>
      <c r="U129" s="124"/>
      <c r="V129" s="226">
        <f t="shared" si="339"/>
        <v>0</v>
      </c>
      <c r="W129" s="231">
        <f t="shared" si="340"/>
        <v>0</v>
      </c>
      <c r="X129" s="127">
        <f t="shared" si="341"/>
        <v>0</v>
      </c>
      <c r="Y129" s="127">
        <f t="shared" si="342"/>
        <v>0</v>
      </c>
      <c r="Z129" s="128" t="e">
        <f t="shared" si="343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16.5" customHeight="1" x14ac:dyDescent="0.35">
      <c r="A130" s="119" t="s">
        <v>77</v>
      </c>
      <c r="B130" s="120" t="s">
        <v>231</v>
      </c>
      <c r="C130" s="185" t="s">
        <v>232</v>
      </c>
      <c r="D130" s="122" t="s">
        <v>112</v>
      </c>
      <c r="E130" s="123"/>
      <c r="F130" s="124"/>
      <c r="G130" s="125">
        <f t="shared" si="334"/>
        <v>0</v>
      </c>
      <c r="H130" s="123"/>
      <c r="I130" s="124"/>
      <c r="J130" s="125">
        <f t="shared" si="335"/>
        <v>0</v>
      </c>
      <c r="K130" s="123"/>
      <c r="L130" s="124"/>
      <c r="M130" s="125">
        <f t="shared" si="336"/>
        <v>0</v>
      </c>
      <c r="N130" s="123"/>
      <c r="O130" s="124"/>
      <c r="P130" s="125">
        <f t="shared" si="337"/>
        <v>0</v>
      </c>
      <c r="Q130" s="123"/>
      <c r="R130" s="124"/>
      <c r="S130" s="125">
        <f t="shared" si="338"/>
        <v>0</v>
      </c>
      <c r="T130" s="123"/>
      <c r="U130" s="124"/>
      <c r="V130" s="226">
        <f t="shared" si="339"/>
        <v>0</v>
      </c>
      <c r="W130" s="231">
        <f t="shared" si="340"/>
        <v>0</v>
      </c>
      <c r="X130" s="127">
        <f t="shared" si="341"/>
        <v>0</v>
      </c>
      <c r="Y130" s="127">
        <f t="shared" si="342"/>
        <v>0</v>
      </c>
      <c r="Z130" s="128" t="e">
        <f t="shared" si="343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78.5" customHeight="1" x14ac:dyDescent="0.35">
      <c r="A131" s="342" t="s">
        <v>77</v>
      </c>
      <c r="B131" s="348" t="s">
        <v>233</v>
      </c>
      <c r="C131" s="344" t="s">
        <v>393</v>
      </c>
      <c r="D131" s="122" t="s">
        <v>112</v>
      </c>
      <c r="E131" s="123">
        <v>1</v>
      </c>
      <c r="F131" s="124">
        <v>2000</v>
      </c>
      <c r="G131" s="125">
        <f t="shared" si="334"/>
        <v>2000</v>
      </c>
      <c r="H131" s="123">
        <v>1</v>
      </c>
      <c r="I131" s="124">
        <v>2355</v>
      </c>
      <c r="J131" s="125">
        <f t="shared" si="335"/>
        <v>2355</v>
      </c>
      <c r="K131" s="123"/>
      <c r="L131" s="124"/>
      <c r="M131" s="125">
        <f t="shared" si="336"/>
        <v>0</v>
      </c>
      <c r="N131" s="123"/>
      <c r="O131" s="124"/>
      <c r="P131" s="125">
        <f t="shared" si="337"/>
        <v>0</v>
      </c>
      <c r="Q131" s="123"/>
      <c r="R131" s="124"/>
      <c r="S131" s="125">
        <f t="shared" si="338"/>
        <v>0</v>
      </c>
      <c r="T131" s="123"/>
      <c r="U131" s="124"/>
      <c r="V131" s="226">
        <f t="shared" si="339"/>
        <v>0</v>
      </c>
      <c r="W131" s="231">
        <f t="shared" si="340"/>
        <v>2000</v>
      </c>
      <c r="X131" s="127">
        <f t="shared" si="341"/>
        <v>2355</v>
      </c>
      <c r="Y131" s="127">
        <f t="shared" si="342"/>
        <v>-355</v>
      </c>
      <c r="Z131" s="128">
        <f t="shared" si="343"/>
        <v>-0.17749999999999999</v>
      </c>
      <c r="AA131" s="129"/>
      <c r="AB131" s="131"/>
      <c r="AC131" s="131"/>
      <c r="AD131" s="131"/>
      <c r="AE131" s="131"/>
      <c r="AF131" s="131"/>
      <c r="AG131" s="131"/>
    </row>
    <row r="132" spans="1:33" ht="15.5" customHeight="1" x14ac:dyDescent="0.35">
      <c r="A132" s="119" t="s">
        <v>77</v>
      </c>
      <c r="B132" s="120" t="s">
        <v>234</v>
      </c>
      <c r="C132" s="185" t="s">
        <v>235</v>
      </c>
      <c r="D132" s="122" t="s">
        <v>112</v>
      </c>
      <c r="E132" s="123"/>
      <c r="F132" s="124"/>
      <c r="G132" s="125">
        <f t="shared" si="334"/>
        <v>0</v>
      </c>
      <c r="H132" s="123"/>
      <c r="I132" s="124"/>
      <c r="J132" s="125">
        <f t="shared" si="335"/>
        <v>0</v>
      </c>
      <c r="K132" s="123"/>
      <c r="L132" s="124"/>
      <c r="M132" s="125">
        <f t="shared" si="336"/>
        <v>0</v>
      </c>
      <c r="N132" s="123"/>
      <c r="O132" s="124"/>
      <c r="P132" s="125">
        <f t="shared" si="337"/>
        <v>0</v>
      </c>
      <c r="Q132" s="123"/>
      <c r="R132" s="124"/>
      <c r="S132" s="125">
        <f t="shared" si="338"/>
        <v>0</v>
      </c>
      <c r="T132" s="123"/>
      <c r="U132" s="124"/>
      <c r="V132" s="226">
        <f t="shared" si="339"/>
        <v>0</v>
      </c>
      <c r="W132" s="231">
        <f t="shared" si="340"/>
        <v>0</v>
      </c>
      <c r="X132" s="127">
        <f t="shared" si="341"/>
        <v>0</v>
      </c>
      <c r="Y132" s="127">
        <f t="shared" si="342"/>
        <v>0</v>
      </c>
      <c r="Z132" s="128" t="e">
        <f t="shared" si="343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14.5" customHeight="1" x14ac:dyDescent="0.35">
      <c r="A133" s="132" t="s">
        <v>77</v>
      </c>
      <c r="B133" s="120" t="s">
        <v>236</v>
      </c>
      <c r="C133" s="162" t="s">
        <v>237</v>
      </c>
      <c r="D133" s="122" t="s">
        <v>112</v>
      </c>
      <c r="E133" s="135"/>
      <c r="F133" s="136"/>
      <c r="G133" s="125">
        <f t="shared" si="334"/>
        <v>0</v>
      </c>
      <c r="H133" s="135"/>
      <c r="I133" s="136"/>
      <c r="J133" s="125">
        <f t="shared" si="335"/>
        <v>0</v>
      </c>
      <c r="K133" s="123"/>
      <c r="L133" s="124"/>
      <c r="M133" s="125">
        <f t="shared" si="336"/>
        <v>0</v>
      </c>
      <c r="N133" s="123"/>
      <c r="O133" s="124"/>
      <c r="P133" s="125">
        <f t="shared" si="337"/>
        <v>0</v>
      </c>
      <c r="Q133" s="123"/>
      <c r="R133" s="124"/>
      <c r="S133" s="125">
        <f t="shared" si="338"/>
        <v>0</v>
      </c>
      <c r="T133" s="123"/>
      <c r="U133" s="124"/>
      <c r="V133" s="226">
        <f t="shared" si="339"/>
        <v>0</v>
      </c>
      <c r="W133" s="231">
        <f t="shared" si="340"/>
        <v>0</v>
      </c>
      <c r="X133" s="127">
        <f t="shared" si="341"/>
        <v>0</v>
      </c>
      <c r="Y133" s="127">
        <f t="shared" si="342"/>
        <v>0</v>
      </c>
      <c r="Z133" s="128" t="e">
        <f t="shared" si="343"/>
        <v>#DIV/0!</v>
      </c>
      <c r="AA133" s="139"/>
      <c r="AB133" s="131"/>
      <c r="AC133" s="131"/>
      <c r="AD133" s="131"/>
      <c r="AE133" s="131"/>
      <c r="AF133" s="131"/>
      <c r="AG133" s="131"/>
    </row>
    <row r="134" spans="1:33" ht="16.5" customHeight="1" x14ac:dyDescent="0.35">
      <c r="A134" s="132" t="s">
        <v>77</v>
      </c>
      <c r="B134" s="120" t="s">
        <v>238</v>
      </c>
      <c r="C134" s="162" t="s">
        <v>239</v>
      </c>
      <c r="D134" s="134" t="s">
        <v>112</v>
      </c>
      <c r="E134" s="123"/>
      <c r="F134" s="124"/>
      <c r="G134" s="125">
        <f t="shared" si="334"/>
        <v>0</v>
      </c>
      <c r="H134" s="123"/>
      <c r="I134" s="124"/>
      <c r="J134" s="125">
        <f t="shared" si="335"/>
        <v>0</v>
      </c>
      <c r="K134" s="123"/>
      <c r="L134" s="124"/>
      <c r="M134" s="125">
        <f t="shared" si="336"/>
        <v>0</v>
      </c>
      <c r="N134" s="123"/>
      <c r="O134" s="124"/>
      <c r="P134" s="125">
        <f t="shared" si="337"/>
        <v>0</v>
      </c>
      <c r="Q134" s="123"/>
      <c r="R134" s="124"/>
      <c r="S134" s="125">
        <f t="shared" si="338"/>
        <v>0</v>
      </c>
      <c r="T134" s="123"/>
      <c r="U134" s="124"/>
      <c r="V134" s="226">
        <f t="shared" si="339"/>
        <v>0</v>
      </c>
      <c r="W134" s="231">
        <f t="shared" si="340"/>
        <v>0</v>
      </c>
      <c r="X134" s="127">
        <f t="shared" si="341"/>
        <v>0</v>
      </c>
      <c r="Y134" s="127">
        <f t="shared" si="342"/>
        <v>0</v>
      </c>
      <c r="Z134" s="128" t="e">
        <f t="shared" si="343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43" customHeight="1" x14ac:dyDescent="0.35">
      <c r="A135" s="132" t="s">
        <v>77</v>
      </c>
      <c r="B135" s="120" t="s">
        <v>240</v>
      </c>
      <c r="C135" s="232" t="s">
        <v>241</v>
      </c>
      <c r="D135" s="134"/>
      <c r="E135" s="135"/>
      <c r="F135" s="136">
        <v>0.22</v>
      </c>
      <c r="G135" s="137">
        <f t="shared" si="334"/>
        <v>0</v>
      </c>
      <c r="H135" s="135"/>
      <c r="I135" s="136">
        <v>0.22</v>
      </c>
      <c r="J135" s="137">
        <f t="shared" si="335"/>
        <v>0</v>
      </c>
      <c r="K135" s="135"/>
      <c r="L135" s="136">
        <v>0.22</v>
      </c>
      <c r="M135" s="137">
        <f t="shared" si="336"/>
        <v>0</v>
      </c>
      <c r="N135" s="135"/>
      <c r="O135" s="136">
        <v>0.22</v>
      </c>
      <c r="P135" s="137">
        <f t="shared" si="337"/>
        <v>0</v>
      </c>
      <c r="Q135" s="135"/>
      <c r="R135" s="136">
        <v>0.22</v>
      </c>
      <c r="S135" s="137">
        <f t="shared" si="338"/>
        <v>0</v>
      </c>
      <c r="T135" s="135"/>
      <c r="U135" s="136">
        <v>0.22</v>
      </c>
      <c r="V135" s="233">
        <f t="shared" si="339"/>
        <v>0</v>
      </c>
      <c r="W135" s="234">
        <f t="shared" si="340"/>
        <v>0</v>
      </c>
      <c r="X135" s="235">
        <f t="shared" si="341"/>
        <v>0</v>
      </c>
      <c r="Y135" s="235">
        <f t="shared" si="342"/>
        <v>0</v>
      </c>
      <c r="Z135" s="236" t="e">
        <f t="shared" si="343"/>
        <v>#DIV/0!</v>
      </c>
      <c r="AA135" s="151"/>
      <c r="AB135" s="7"/>
      <c r="AC135" s="7"/>
      <c r="AD135" s="7"/>
      <c r="AE135" s="7"/>
      <c r="AF135" s="7"/>
      <c r="AG135" s="7"/>
    </row>
    <row r="136" spans="1:33" ht="30" customHeight="1" x14ac:dyDescent="0.35">
      <c r="A136" s="165" t="s">
        <v>242</v>
      </c>
      <c r="B136" s="237"/>
      <c r="C136" s="167"/>
      <c r="D136" s="168"/>
      <c r="E136" s="172">
        <f>SUM(E125:E134)</f>
        <v>31</v>
      </c>
      <c r="F136" s="187"/>
      <c r="G136" s="171">
        <f>SUM(G125:G135)</f>
        <v>8000</v>
      </c>
      <c r="H136" s="172">
        <f>SUM(H125:H134)</f>
        <v>31</v>
      </c>
      <c r="I136" s="187"/>
      <c r="J136" s="171">
        <f>SUM(J125:J135)</f>
        <v>8955</v>
      </c>
      <c r="K136" s="188">
        <f>SUM(K125:K134)</f>
        <v>0</v>
      </c>
      <c r="L136" s="187"/>
      <c r="M136" s="171">
        <f>SUM(M125:M135)</f>
        <v>0</v>
      </c>
      <c r="N136" s="188">
        <f>SUM(N125:N134)</f>
        <v>0</v>
      </c>
      <c r="O136" s="187"/>
      <c r="P136" s="171">
        <f>SUM(P125:P135)</f>
        <v>0</v>
      </c>
      <c r="Q136" s="188">
        <f>SUM(Q125:Q134)</f>
        <v>0</v>
      </c>
      <c r="R136" s="187"/>
      <c r="S136" s="171">
        <f>SUM(S125:S135)</f>
        <v>0</v>
      </c>
      <c r="T136" s="188">
        <f>SUM(T125:T134)</f>
        <v>0</v>
      </c>
      <c r="U136" s="187"/>
      <c r="V136" s="173">
        <f t="shared" ref="V136:X136" si="344">SUM(V125:V135)</f>
        <v>0</v>
      </c>
      <c r="W136" s="221">
        <f t="shared" si="344"/>
        <v>8000</v>
      </c>
      <c r="X136" s="222">
        <f t="shared" si="344"/>
        <v>8955</v>
      </c>
      <c r="Y136" s="222">
        <f t="shared" si="342"/>
        <v>-955</v>
      </c>
      <c r="Z136" s="222">
        <f t="shared" si="343"/>
        <v>-0.119375</v>
      </c>
      <c r="AA136" s="223"/>
      <c r="AB136" s="7"/>
      <c r="AC136" s="7"/>
      <c r="AD136" s="7"/>
      <c r="AE136" s="7"/>
      <c r="AF136" s="7"/>
      <c r="AG136" s="7"/>
    </row>
    <row r="137" spans="1:33" ht="22" customHeight="1" x14ac:dyDescent="0.35">
      <c r="A137" s="176" t="s">
        <v>72</v>
      </c>
      <c r="B137" s="206">
        <v>8</v>
      </c>
      <c r="C137" s="238" t="s">
        <v>243</v>
      </c>
      <c r="D137" s="179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224"/>
      <c r="X137" s="224"/>
      <c r="Y137" s="180"/>
      <c r="Z137" s="224"/>
      <c r="AA137" s="225"/>
      <c r="AB137" s="118"/>
      <c r="AC137" s="118"/>
      <c r="AD137" s="118"/>
      <c r="AE137" s="118"/>
      <c r="AF137" s="118"/>
      <c r="AG137" s="118"/>
    </row>
    <row r="138" spans="1:33" ht="14.5" customHeight="1" x14ac:dyDescent="0.35">
      <c r="A138" s="119" t="s">
        <v>77</v>
      </c>
      <c r="B138" s="120" t="s">
        <v>244</v>
      </c>
      <c r="C138" s="185" t="s">
        <v>245</v>
      </c>
      <c r="D138" s="122" t="s">
        <v>246</v>
      </c>
      <c r="E138" s="123"/>
      <c r="F138" s="124"/>
      <c r="G138" s="125">
        <f t="shared" ref="G138:G143" si="345">E138*F138</f>
        <v>0</v>
      </c>
      <c r="H138" s="123"/>
      <c r="I138" s="124"/>
      <c r="J138" s="125">
        <f t="shared" ref="J138:J143" si="346">H138*I138</f>
        <v>0</v>
      </c>
      <c r="K138" s="123"/>
      <c r="L138" s="124"/>
      <c r="M138" s="125">
        <f t="shared" ref="M138:M143" si="347">K138*L138</f>
        <v>0</v>
      </c>
      <c r="N138" s="123"/>
      <c r="O138" s="124"/>
      <c r="P138" s="125">
        <f t="shared" ref="P138:P143" si="348">N138*O138</f>
        <v>0</v>
      </c>
      <c r="Q138" s="123"/>
      <c r="R138" s="124"/>
      <c r="S138" s="125">
        <f t="shared" ref="S138:S143" si="349">Q138*R138</f>
        <v>0</v>
      </c>
      <c r="T138" s="123"/>
      <c r="U138" s="124"/>
      <c r="V138" s="226">
        <f t="shared" ref="V138:V143" si="350">T138*U138</f>
        <v>0</v>
      </c>
      <c r="W138" s="227">
        <f t="shared" ref="W138:W143" si="351">G138+M138+S138</f>
        <v>0</v>
      </c>
      <c r="X138" s="228">
        <f t="shared" ref="X138:X143" si="352">J138+P138+V138</f>
        <v>0</v>
      </c>
      <c r="Y138" s="228">
        <f t="shared" ref="Y138:Y144" si="353">W138-X138</f>
        <v>0</v>
      </c>
      <c r="Z138" s="229" t="e">
        <f t="shared" ref="Z138:Z144" si="354">Y138/W138</f>
        <v>#DIV/0!</v>
      </c>
      <c r="AA138" s="230"/>
      <c r="AB138" s="131"/>
      <c r="AC138" s="131"/>
      <c r="AD138" s="131"/>
      <c r="AE138" s="131"/>
      <c r="AF138" s="131"/>
      <c r="AG138" s="131"/>
    </row>
    <row r="139" spans="1:33" ht="17" customHeight="1" x14ac:dyDescent="0.35">
      <c r="A139" s="119" t="s">
        <v>77</v>
      </c>
      <c r="B139" s="120" t="s">
        <v>247</v>
      </c>
      <c r="C139" s="185" t="s">
        <v>248</v>
      </c>
      <c r="D139" s="122" t="s">
        <v>246</v>
      </c>
      <c r="E139" s="123"/>
      <c r="F139" s="124"/>
      <c r="G139" s="125">
        <f t="shared" si="345"/>
        <v>0</v>
      </c>
      <c r="H139" s="123"/>
      <c r="I139" s="124"/>
      <c r="J139" s="125">
        <f t="shared" si="346"/>
        <v>0</v>
      </c>
      <c r="K139" s="123"/>
      <c r="L139" s="124"/>
      <c r="M139" s="125">
        <f t="shared" si="347"/>
        <v>0</v>
      </c>
      <c r="N139" s="123"/>
      <c r="O139" s="124"/>
      <c r="P139" s="125">
        <f t="shared" si="348"/>
        <v>0</v>
      </c>
      <c r="Q139" s="123"/>
      <c r="R139" s="124"/>
      <c r="S139" s="125">
        <f t="shared" si="349"/>
        <v>0</v>
      </c>
      <c r="T139" s="123"/>
      <c r="U139" s="124"/>
      <c r="V139" s="226">
        <f t="shared" si="350"/>
        <v>0</v>
      </c>
      <c r="W139" s="231">
        <f t="shared" si="351"/>
        <v>0</v>
      </c>
      <c r="X139" s="127">
        <f t="shared" si="352"/>
        <v>0</v>
      </c>
      <c r="Y139" s="127">
        <f t="shared" si="353"/>
        <v>0</v>
      </c>
      <c r="Z139" s="128" t="e">
        <f t="shared" si="354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16.5" customHeight="1" x14ac:dyDescent="0.35">
      <c r="A140" s="119" t="s">
        <v>77</v>
      </c>
      <c r="B140" s="120" t="s">
        <v>249</v>
      </c>
      <c r="C140" s="185" t="s">
        <v>250</v>
      </c>
      <c r="D140" s="122" t="s">
        <v>251</v>
      </c>
      <c r="E140" s="239"/>
      <c r="F140" s="240"/>
      <c r="G140" s="125">
        <f t="shared" si="345"/>
        <v>0</v>
      </c>
      <c r="H140" s="239"/>
      <c r="I140" s="240"/>
      <c r="J140" s="125">
        <f t="shared" si="346"/>
        <v>0</v>
      </c>
      <c r="K140" s="123"/>
      <c r="L140" s="124"/>
      <c r="M140" s="125">
        <f t="shared" si="347"/>
        <v>0</v>
      </c>
      <c r="N140" s="123"/>
      <c r="O140" s="124"/>
      <c r="P140" s="125">
        <f t="shared" si="348"/>
        <v>0</v>
      </c>
      <c r="Q140" s="123"/>
      <c r="R140" s="124"/>
      <c r="S140" s="125">
        <f t="shared" si="349"/>
        <v>0</v>
      </c>
      <c r="T140" s="123"/>
      <c r="U140" s="124"/>
      <c r="V140" s="226">
        <f t="shared" si="350"/>
        <v>0</v>
      </c>
      <c r="W140" s="241">
        <f t="shared" si="351"/>
        <v>0</v>
      </c>
      <c r="X140" s="127">
        <f t="shared" si="352"/>
        <v>0</v>
      </c>
      <c r="Y140" s="127">
        <f t="shared" si="353"/>
        <v>0</v>
      </c>
      <c r="Z140" s="128" t="e">
        <f t="shared" si="354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16.5" customHeight="1" x14ac:dyDescent="0.35">
      <c r="A141" s="119" t="s">
        <v>77</v>
      </c>
      <c r="B141" s="120" t="s">
        <v>252</v>
      </c>
      <c r="C141" s="185" t="s">
        <v>253</v>
      </c>
      <c r="D141" s="122" t="s">
        <v>251</v>
      </c>
      <c r="E141" s="123"/>
      <c r="F141" s="124"/>
      <c r="G141" s="125">
        <f t="shared" si="345"/>
        <v>0</v>
      </c>
      <c r="H141" s="123"/>
      <c r="I141" s="124"/>
      <c r="J141" s="125">
        <f t="shared" si="346"/>
        <v>0</v>
      </c>
      <c r="K141" s="239"/>
      <c r="L141" s="240"/>
      <c r="M141" s="125">
        <f t="shared" si="347"/>
        <v>0</v>
      </c>
      <c r="N141" s="239"/>
      <c r="O141" s="240"/>
      <c r="P141" s="125">
        <f t="shared" si="348"/>
        <v>0</v>
      </c>
      <c r="Q141" s="239"/>
      <c r="R141" s="240"/>
      <c r="S141" s="125">
        <f t="shared" si="349"/>
        <v>0</v>
      </c>
      <c r="T141" s="239"/>
      <c r="U141" s="240"/>
      <c r="V141" s="226">
        <f t="shared" si="350"/>
        <v>0</v>
      </c>
      <c r="W141" s="241">
        <f t="shared" si="351"/>
        <v>0</v>
      </c>
      <c r="X141" s="127">
        <f t="shared" si="352"/>
        <v>0</v>
      </c>
      <c r="Y141" s="127">
        <f t="shared" si="353"/>
        <v>0</v>
      </c>
      <c r="Z141" s="128" t="e">
        <f t="shared" si="354"/>
        <v>#DIV/0!</v>
      </c>
      <c r="AA141" s="129"/>
      <c r="AB141" s="131"/>
      <c r="AC141" s="131"/>
      <c r="AD141" s="131"/>
      <c r="AE141" s="131"/>
      <c r="AF141" s="131"/>
      <c r="AG141" s="131"/>
    </row>
    <row r="142" spans="1:33" ht="14.5" customHeight="1" x14ac:dyDescent="0.35">
      <c r="A142" s="119" t="s">
        <v>77</v>
      </c>
      <c r="B142" s="120" t="s">
        <v>254</v>
      </c>
      <c r="C142" s="185" t="s">
        <v>255</v>
      </c>
      <c r="D142" s="122" t="s">
        <v>251</v>
      </c>
      <c r="E142" s="123"/>
      <c r="F142" s="124"/>
      <c r="G142" s="125">
        <f t="shared" si="345"/>
        <v>0</v>
      </c>
      <c r="H142" s="123"/>
      <c r="I142" s="124"/>
      <c r="J142" s="125">
        <f t="shared" si="346"/>
        <v>0</v>
      </c>
      <c r="K142" s="123"/>
      <c r="L142" s="124"/>
      <c r="M142" s="125">
        <f t="shared" si="347"/>
        <v>0</v>
      </c>
      <c r="N142" s="123"/>
      <c r="O142" s="124"/>
      <c r="P142" s="125">
        <f t="shared" si="348"/>
        <v>0</v>
      </c>
      <c r="Q142" s="123"/>
      <c r="R142" s="124"/>
      <c r="S142" s="125">
        <f t="shared" si="349"/>
        <v>0</v>
      </c>
      <c r="T142" s="123"/>
      <c r="U142" s="124"/>
      <c r="V142" s="226">
        <f t="shared" si="350"/>
        <v>0</v>
      </c>
      <c r="W142" s="231">
        <f t="shared" si="351"/>
        <v>0</v>
      </c>
      <c r="X142" s="127">
        <f t="shared" si="352"/>
        <v>0</v>
      </c>
      <c r="Y142" s="127">
        <f t="shared" si="353"/>
        <v>0</v>
      </c>
      <c r="Z142" s="128" t="e">
        <f t="shared" si="354"/>
        <v>#DIV/0!</v>
      </c>
      <c r="AA142" s="129"/>
      <c r="AB142" s="131"/>
      <c r="AC142" s="131"/>
      <c r="AD142" s="131"/>
      <c r="AE142" s="131"/>
      <c r="AF142" s="131"/>
      <c r="AG142" s="131"/>
    </row>
    <row r="143" spans="1:33" ht="40.5" customHeight="1" x14ac:dyDescent="0.35">
      <c r="A143" s="132" t="s">
        <v>77</v>
      </c>
      <c r="B143" s="153" t="s">
        <v>256</v>
      </c>
      <c r="C143" s="163" t="s">
        <v>257</v>
      </c>
      <c r="D143" s="134"/>
      <c r="E143" s="135"/>
      <c r="F143" s="136">
        <v>0.22</v>
      </c>
      <c r="G143" s="137">
        <f t="shared" si="345"/>
        <v>0</v>
      </c>
      <c r="H143" s="135"/>
      <c r="I143" s="136">
        <v>0.22</v>
      </c>
      <c r="J143" s="137">
        <f t="shared" si="346"/>
        <v>0</v>
      </c>
      <c r="K143" s="135"/>
      <c r="L143" s="136">
        <v>0.22</v>
      </c>
      <c r="M143" s="137">
        <f t="shared" si="347"/>
        <v>0</v>
      </c>
      <c r="N143" s="135"/>
      <c r="O143" s="136">
        <v>0.22</v>
      </c>
      <c r="P143" s="137">
        <f t="shared" si="348"/>
        <v>0</v>
      </c>
      <c r="Q143" s="135"/>
      <c r="R143" s="136">
        <v>0.22</v>
      </c>
      <c r="S143" s="137">
        <f t="shared" si="349"/>
        <v>0</v>
      </c>
      <c r="T143" s="135"/>
      <c r="U143" s="136">
        <v>0.22</v>
      </c>
      <c r="V143" s="233">
        <f t="shared" si="350"/>
        <v>0</v>
      </c>
      <c r="W143" s="234">
        <f t="shared" si="351"/>
        <v>0</v>
      </c>
      <c r="X143" s="235">
        <f t="shared" si="352"/>
        <v>0</v>
      </c>
      <c r="Y143" s="235">
        <f t="shared" si="353"/>
        <v>0</v>
      </c>
      <c r="Z143" s="236" t="e">
        <f t="shared" si="354"/>
        <v>#DIV/0!</v>
      </c>
      <c r="AA143" s="151"/>
      <c r="AB143" s="7"/>
      <c r="AC143" s="7"/>
      <c r="AD143" s="7"/>
      <c r="AE143" s="7"/>
      <c r="AF143" s="7"/>
      <c r="AG143" s="7"/>
    </row>
    <row r="144" spans="1:33" ht="20.5" customHeight="1" x14ac:dyDescent="0.35">
      <c r="A144" s="165" t="s">
        <v>258</v>
      </c>
      <c r="B144" s="242"/>
      <c r="C144" s="167"/>
      <c r="D144" s="168"/>
      <c r="E144" s="172">
        <f>SUM(E138:E142)</f>
        <v>0</v>
      </c>
      <c r="F144" s="187"/>
      <c r="G144" s="172">
        <f>SUM(G138:G143)</f>
        <v>0</v>
      </c>
      <c r="H144" s="172">
        <f>SUM(H138:H142)</f>
        <v>0</v>
      </c>
      <c r="I144" s="187"/>
      <c r="J144" s="172">
        <f>SUM(J138:J143)</f>
        <v>0</v>
      </c>
      <c r="K144" s="172">
        <f>SUM(K138:K142)</f>
        <v>0</v>
      </c>
      <c r="L144" s="187"/>
      <c r="M144" s="172">
        <f>SUM(M138:M143)</f>
        <v>0</v>
      </c>
      <c r="N144" s="172">
        <f>SUM(N138:N142)</f>
        <v>0</v>
      </c>
      <c r="O144" s="187"/>
      <c r="P144" s="172">
        <f>SUM(P138:P143)</f>
        <v>0</v>
      </c>
      <c r="Q144" s="172">
        <f>SUM(Q138:Q142)</f>
        <v>0</v>
      </c>
      <c r="R144" s="187"/>
      <c r="S144" s="172">
        <f>SUM(S138:S143)</f>
        <v>0</v>
      </c>
      <c r="T144" s="172">
        <f>SUM(T138:T142)</f>
        <v>0</v>
      </c>
      <c r="U144" s="187"/>
      <c r="V144" s="243">
        <f t="shared" ref="V144:X144" si="355">SUM(V138:V143)</f>
        <v>0</v>
      </c>
      <c r="W144" s="221">
        <f t="shared" si="355"/>
        <v>0</v>
      </c>
      <c r="X144" s="222">
        <f t="shared" si="355"/>
        <v>0</v>
      </c>
      <c r="Y144" s="222">
        <f t="shared" si="353"/>
        <v>0</v>
      </c>
      <c r="Z144" s="222" t="e">
        <f t="shared" si="354"/>
        <v>#DIV/0!</v>
      </c>
      <c r="AA144" s="223"/>
      <c r="AB144" s="7"/>
      <c r="AC144" s="7"/>
      <c r="AD144" s="7"/>
      <c r="AE144" s="7"/>
      <c r="AF144" s="7"/>
      <c r="AG144" s="7"/>
    </row>
    <row r="145" spans="1:33" ht="21" customHeight="1" x14ac:dyDescent="0.35">
      <c r="A145" s="176" t="s">
        <v>72</v>
      </c>
      <c r="B145" s="177">
        <v>9</v>
      </c>
      <c r="C145" s="178" t="s">
        <v>259</v>
      </c>
      <c r="D145" s="179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244"/>
      <c r="X145" s="244"/>
      <c r="Y145" s="208"/>
      <c r="Z145" s="244"/>
      <c r="AA145" s="245"/>
      <c r="AB145" s="7"/>
      <c r="AC145" s="7"/>
      <c r="AD145" s="7"/>
      <c r="AE145" s="7"/>
      <c r="AF145" s="7"/>
      <c r="AG145" s="7"/>
    </row>
    <row r="146" spans="1:33" ht="16" customHeight="1" x14ac:dyDescent="0.35">
      <c r="A146" s="246" t="s">
        <v>77</v>
      </c>
      <c r="B146" s="247">
        <v>43839</v>
      </c>
      <c r="C146" s="248" t="s">
        <v>260</v>
      </c>
      <c r="D146" s="249"/>
      <c r="E146" s="250"/>
      <c r="F146" s="251"/>
      <c r="G146" s="252">
        <f t="shared" ref="G146:G151" si="356">E146*F146</f>
        <v>0</v>
      </c>
      <c r="H146" s="250"/>
      <c r="I146" s="251"/>
      <c r="J146" s="252">
        <f t="shared" ref="J146:J151" si="357">H146*I146</f>
        <v>0</v>
      </c>
      <c r="K146" s="253"/>
      <c r="L146" s="251"/>
      <c r="M146" s="252">
        <f t="shared" ref="M146:M151" si="358">K146*L146</f>
        <v>0</v>
      </c>
      <c r="N146" s="253"/>
      <c r="O146" s="251"/>
      <c r="P146" s="252">
        <f t="shared" ref="P146:P151" si="359">N146*O146</f>
        <v>0</v>
      </c>
      <c r="Q146" s="253"/>
      <c r="R146" s="251"/>
      <c r="S146" s="252">
        <f t="shared" ref="S146:S151" si="360">Q146*R146</f>
        <v>0</v>
      </c>
      <c r="T146" s="253"/>
      <c r="U146" s="251"/>
      <c r="V146" s="252">
        <f t="shared" ref="V146:V151" si="361">T146*U146</f>
        <v>0</v>
      </c>
      <c r="W146" s="228">
        <f t="shared" ref="W146:W151" si="362">G146+M146+S146</f>
        <v>0</v>
      </c>
      <c r="X146" s="127">
        <f t="shared" ref="X146:X151" si="363">J146+P146+V146</f>
        <v>0</v>
      </c>
      <c r="Y146" s="127">
        <f t="shared" ref="Y146:Y152" si="364">W146-X146</f>
        <v>0</v>
      </c>
      <c r="Z146" s="128" t="e">
        <f t="shared" ref="Z146:Z152" si="365">Y146/W146</f>
        <v>#DIV/0!</v>
      </c>
      <c r="AA146" s="230"/>
      <c r="AB146" s="130"/>
      <c r="AC146" s="131"/>
      <c r="AD146" s="131"/>
      <c r="AE146" s="131"/>
      <c r="AF146" s="131"/>
      <c r="AG146" s="131"/>
    </row>
    <row r="147" spans="1:33" ht="42.5" customHeight="1" x14ac:dyDescent="0.35">
      <c r="A147" s="342" t="s">
        <v>77</v>
      </c>
      <c r="B147" s="343">
        <v>43870</v>
      </c>
      <c r="C147" s="344" t="s">
        <v>394</v>
      </c>
      <c r="D147" s="345" t="s">
        <v>142</v>
      </c>
      <c r="E147" s="346">
        <v>1</v>
      </c>
      <c r="F147" s="347">
        <v>4000</v>
      </c>
      <c r="G147" s="125">
        <f t="shared" si="356"/>
        <v>4000</v>
      </c>
      <c r="H147" s="256">
        <v>1</v>
      </c>
      <c r="I147" s="124">
        <v>6000</v>
      </c>
      <c r="J147" s="125">
        <f t="shared" si="357"/>
        <v>6000</v>
      </c>
      <c r="K147" s="123"/>
      <c r="L147" s="124"/>
      <c r="M147" s="125">
        <f t="shared" si="358"/>
        <v>0</v>
      </c>
      <c r="N147" s="123"/>
      <c r="O147" s="124"/>
      <c r="P147" s="125">
        <f t="shared" si="359"/>
        <v>0</v>
      </c>
      <c r="Q147" s="123"/>
      <c r="R147" s="124"/>
      <c r="S147" s="125">
        <f t="shared" si="360"/>
        <v>0</v>
      </c>
      <c r="T147" s="123"/>
      <c r="U147" s="124"/>
      <c r="V147" s="125">
        <f t="shared" si="361"/>
        <v>0</v>
      </c>
      <c r="W147" s="126">
        <f t="shared" si="362"/>
        <v>4000</v>
      </c>
      <c r="X147" s="127">
        <f t="shared" si="363"/>
        <v>6000</v>
      </c>
      <c r="Y147" s="127">
        <f t="shared" si="364"/>
        <v>-2000</v>
      </c>
      <c r="Z147" s="128">
        <f t="shared" si="365"/>
        <v>-0.5</v>
      </c>
      <c r="AA147" s="129"/>
      <c r="AB147" s="131"/>
      <c r="AC147" s="131"/>
      <c r="AD147" s="131"/>
      <c r="AE147" s="131"/>
      <c r="AF147" s="131"/>
      <c r="AG147" s="131"/>
    </row>
    <row r="148" spans="1:33" ht="30" customHeight="1" x14ac:dyDescent="0.35">
      <c r="A148" s="119" t="s">
        <v>77</v>
      </c>
      <c r="B148" s="254">
        <v>43899</v>
      </c>
      <c r="C148" s="185" t="s">
        <v>261</v>
      </c>
      <c r="D148" s="255"/>
      <c r="E148" s="256"/>
      <c r="F148" s="124"/>
      <c r="G148" s="125">
        <f t="shared" si="356"/>
        <v>0</v>
      </c>
      <c r="H148" s="256"/>
      <c r="I148" s="124"/>
      <c r="J148" s="125">
        <f t="shared" si="357"/>
        <v>0</v>
      </c>
      <c r="K148" s="123"/>
      <c r="L148" s="124"/>
      <c r="M148" s="125">
        <f t="shared" si="358"/>
        <v>0</v>
      </c>
      <c r="N148" s="123"/>
      <c r="O148" s="124"/>
      <c r="P148" s="125">
        <f t="shared" si="359"/>
        <v>0</v>
      </c>
      <c r="Q148" s="123"/>
      <c r="R148" s="124"/>
      <c r="S148" s="125">
        <f t="shared" si="360"/>
        <v>0</v>
      </c>
      <c r="T148" s="123"/>
      <c r="U148" s="124"/>
      <c r="V148" s="125">
        <f t="shared" si="361"/>
        <v>0</v>
      </c>
      <c r="W148" s="126">
        <f t="shared" si="362"/>
        <v>0</v>
      </c>
      <c r="X148" s="127">
        <f t="shared" si="363"/>
        <v>0</v>
      </c>
      <c r="Y148" s="127">
        <f t="shared" si="364"/>
        <v>0</v>
      </c>
      <c r="Z148" s="128" t="e">
        <f t="shared" si="365"/>
        <v>#DIV/0!</v>
      </c>
      <c r="AA148" s="129"/>
      <c r="AB148" s="131"/>
      <c r="AC148" s="131"/>
      <c r="AD148" s="131"/>
      <c r="AE148" s="131"/>
      <c r="AF148" s="131"/>
      <c r="AG148" s="131"/>
    </row>
    <row r="149" spans="1:33" ht="17" customHeight="1" x14ac:dyDescent="0.35">
      <c r="A149" s="119" t="s">
        <v>77</v>
      </c>
      <c r="B149" s="254">
        <v>43930</v>
      </c>
      <c r="C149" s="185" t="s">
        <v>262</v>
      </c>
      <c r="D149" s="255"/>
      <c r="E149" s="256"/>
      <c r="F149" s="124"/>
      <c r="G149" s="125">
        <f t="shared" si="356"/>
        <v>0</v>
      </c>
      <c r="H149" s="256"/>
      <c r="I149" s="124"/>
      <c r="J149" s="125">
        <f t="shared" si="357"/>
        <v>0</v>
      </c>
      <c r="K149" s="123"/>
      <c r="L149" s="124"/>
      <c r="M149" s="125">
        <f t="shared" si="358"/>
        <v>0</v>
      </c>
      <c r="N149" s="123"/>
      <c r="O149" s="124"/>
      <c r="P149" s="125">
        <f t="shared" si="359"/>
        <v>0</v>
      </c>
      <c r="Q149" s="123"/>
      <c r="R149" s="124"/>
      <c r="S149" s="125">
        <f t="shared" si="360"/>
        <v>0</v>
      </c>
      <c r="T149" s="123"/>
      <c r="U149" s="124"/>
      <c r="V149" s="125">
        <f t="shared" si="361"/>
        <v>0</v>
      </c>
      <c r="W149" s="126">
        <f t="shared" si="362"/>
        <v>0</v>
      </c>
      <c r="X149" s="127">
        <f t="shared" si="363"/>
        <v>0</v>
      </c>
      <c r="Y149" s="127">
        <f t="shared" si="364"/>
        <v>0</v>
      </c>
      <c r="Z149" s="128" t="e">
        <f t="shared" si="365"/>
        <v>#DIV/0!</v>
      </c>
      <c r="AA149" s="129"/>
      <c r="AB149" s="131"/>
      <c r="AC149" s="131"/>
      <c r="AD149" s="131"/>
      <c r="AE149" s="131"/>
      <c r="AF149" s="131"/>
      <c r="AG149" s="131"/>
    </row>
    <row r="150" spans="1:33" ht="15" customHeight="1" x14ac:dyDescent="0.35">
      <c r="A150" s="132" t="s">
        <v>77</v>
      </c>
      <c r="B150" s="254">
        <v>43960</v>
      </c>
      <c r="C150" s="162" t="s">
        <v>263</v>
      </c>
      <c r="D150" s="257"/>
      <c r="E150" s="258"/>
      <c r="F150" s="136"/>
      <c r="G150" s="137">
        <f t="shared" si="356"/>
        <v>0</v>
      </c>
      <c r="H150" s="258"/>
      <c r="I150" s="136"/>
      <c r="J150" s="137">
        <f t="shared" si="357"/>
        <v>0</v>
      </c>
      <c r="K150" s="135"/>
      <c r="L150" s="136"/>
      <c r="M150" s="137">
        <f t="shared" si="358"/>
        <v>0</v>
      </c>
      <c r="N150" s="135"/>
      <c r="O150" s="136"/>
      <c r="P150" s="137">
        <f t="shared" si="359"/>
        <v>0</v>
      </c>
      <c r="Q150" s="135"/>
      <c r="R150" s="136"/>
      <c r="S150" s="137">
        <f t="shared" si="360"/>
        <v>0</v>
      </c>
      <c r="T150" s="135"/>
      <c r="U150" s="136"/>
      <c r="V150" s="137">
        <f t="shared" si="361"/>
        <v>0</v>
      </c>
      <c r="W150" s="138">
        <f t="shared" si="362"/>
        <v>0</v>
      </c>
      <c r="X150" s="127">
        <f t="shared" si="363"/>
        <v>0</v>
      </c>
      <c r="Y150" s="127">
        <f t="shared" si="364"/>
        <v>0</v>
      </c>
      <c r="Z150" s="128" t="e">
        <f t="shared" si="365"/>
        <v>#DIV/0!</v>
      </c>
      <c r="AA150" s="139"/>
      <c r="AB150" s="131"/>
      <c r="AC150" s="131"/>
      <c r="AD150" s="131"/>
      <c r="AE150" s="131"/>
      <c r="AF150" s="131"/>
      <c r="AG150" s="131"/>
    </row>
    <row r="151" spans="1:33" ht="40" customHeight="1" x14ac:dyDescent="0.35">
      <c r="A151" s="132" t="s">
        <v>77</v>
      </c>
      <c r="B151" s="254">
        <v>43991</v>
      </c>
      <c r="C151" s="232" t="s">
        <v>264</v>
      </c>
      <c r="D151" s="147"/>
      <c r="E151" s="135"/>
      <c r="F151" s="136">
        <v>0.22</v>
      </c>
      <c r="G151" s="137">
        <f t="shared" si="356"/>
        <v>0</v>
      </c>
      <c r="H151" s="135"/>
      <c r="I151" s="136">
        <v>0.22</v>
      </c>
      <c r="J151" s="137">
        <f t="shared" si="357"/>
        <v>0</v>
      </c>
      <c r="K151" s="135"/>
      <c r="L151" s="136">
        <v>0.22</v>
      </c>
      <c r="M151" s="137">
        <f t="shared" si="358"/>
        <v>0</v>
      </c>
      <c r="N151" s="135"/>
      <c r="O151" s="136">
        <v>0.22</v>
      </c>
      <c r="P151" s="137">
        <f t="shared" si="359"/>
        <v>0</v>
      </c>
      <c r="Q151" s="135"/>
      <c r="R151" s="136">
        <v>0.22</v>
      </c>
      <c r="S151" s="137">
        <f t="shared" si="360"/>
        <v>0</v>
      </c>
      <c r="T151" s="135"/>
      <c r="U151" s="136">
        <v>0.22</v>
      </c>
      <c r="V151" s="137">
        <f t="shared" si="361"/>
        <v>0</v>
      </c>
      <c r="W151" s="138">
        <f t="shared" si="362"/>
        <v>0</v>
      </c>
      <c r="X151" s="164">
        <f t="shared" si="363"/>
        <v>0</v>
      </c>
      <c r="Y151" s="164">
        <f t="shared" si="364"/>
        <v>0</v>
      </c>
      <c r="Z151" s="220" t="e">
        <f t="shared" si="365"/>
        <v>#DIV/0!</v>
      </c>
      <c r="AA151" s="139"/>
      <c r="AB151" s="7"/>
      <c r="AC151" s="7"/>
      <c r="AD151" s="7"/>
      <c r="AE151" s="7"/>
      <c r="AF151" s="7"/>
      <c r="AG151" s="7"/>
    </row>
    <row r="152" spans="1:33" ht="30" customHeight="1" x14ac:dyDescent="0.35">
      <c r="A152" s="165" t="s">
        <v>265</v>
      </c>
      <c r="B152" s="166"/>
      <c r="C152" s="167"/>
      <c r="D152" s="168"/>
      <c r="E152" s="172">
        <f>SUM(E146:E150)</f>
        <v>1</v>
      </c>
      <c r="F152" s="187"/>
      <c r="G152" s="171">
        <f>SUM(G146:G151)</f>
        <v>4000</v>
      </c>
      <c r="H152" s="172">
        <f>SUM(H146:H150)</f>
        <v>1</v>
      </c>
      <c r="I152" s="187"/>
      <c r="J152" s="171">
        <f>SUM(J146:J151)</f>
        <v>6000</v>
      </c>
      <c r="K152" s="188">
        <f>SUM(K146:K150)</f>
        <v>0</v>
      </c>
      <c r="L152" s="187"/>
      <c r="M152" s="171">
        <f>SUM(M146:M151)</f>
        <v>0</v>
      </c>
      <c r="N152" s="188">
        <f>SUM(N146:N150)</f>
        <v>0</v>
      </c>
      <c r="O152" s="187"/>
      <c r="P152" s="171">
        <f>SUM(P146:P151)</f>
        <v>0</v>
      </c>
      <c r="Q152" s="188">
        <f>SUM(Q146:Q150)</f>
        <v>0</v>
      </c>
      <c r="R152" s="187"/>
      <c r="S152" s="171">
        <f>SUM(S146:S151)</f>
        <v>0</v>
      </c>
      <c r="T152" s="188">
        <f>SUM(T146:T150)</f>
        <v>0</v>
      </c>
      <c r="U152" s="187"/>
      <c r="V152" s="173">
        <f t="shared" ref="V152:X152" si="366">SUM(V146:V151)</f>
        <v>0</v>
      </c>
      <c r="W152" s="221">
        <f t="shared" si="366"/>
        <v>4000</v>
      </c>
      <c r="X152" s="222">
        <f t="shared" si="366"/>
        <v>6000</v>
      </c>
      <c r="Y152" s="222">
        <f t="shared" si="364"/>
        <v>-2000</v>
      </c>
      <c r="Z152" s="222">
        <f t="shared" si="365"/>
        <v>-0.5</v>
      </c>
      <c r="AA152" s="223"/>
      <c r="AB152" s="7"/>
      <c r="AC152" s="7"/>
      <c r="AD152" s="7"/>
      <c r="AE152" s="7"/>
      <c r="AF152" s="7"/>
      <c r="AG152" s="7"/>
    </row>
    <row r="153" spans="1:33" ht="30" customHeight="1" x14ac:dyDescent="0.35">
      <c r="A153" s="176" t="s">
        <v>72</v>
      </c>
      <c r="B153" s="206">
        <v>10</v>
      </c>
      <c r="C153" s="238" t="s">
        <v>266</v>
      </c>
      <c r="D153" s="179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4"/>
      <c r="X153" s="224"/>
      <c r="Y153" s="180"/>
      <c r="Z153" s="224"/>
      <c r="AA153" s="225"/>
      <c r="AB153" s="7"/>
      <c r="AC153" s="7"/>
      <c r="AD153" s="7"/>
      <c r="AE153" s="7"/>
      <c r="AF153" s="7"/>
      <c r="AG153" s="7"/>
    </row>
    <row r="154" spans="1:33" ht="30" customHeight="1" x14ac:dyDescent="0.35">
      <c r="A154" s="119" t="s">
        <v>77</v>
      </c>
      <c r="B154" s="254">
        <v>43840</v>
      </c>
      <c r="C154" s="259" t="s">
        <v>267</v>
      </c>
      <c r="D154" s="249"/>
      <c r="E154" s="260"/>
      <c r="F154" s="159"/>
      <c r="G154" s="160">
        <f t="shared" ref="G154:G158" si="367">E154*F154</f>
        <v>0</v>
      </c>
      <c r="H154" s="260"/>
      <c r="I154" s="159"/>
      <c r="J154" s="160">
        <f t="shared" ref="J154:J158" si="368">H154*I154</f>
        <v>0</v>
      </c>
      <c r="K154" s="158"/>
      <c r="L154" s="159"/>
      <c r="M154" s="160">
        <f t="shared" ref="M154:M158" si="369">K154*L154</f>
        <v>0</v>
      </c>
      <c r="N154" s="158"/>
      <c r="O154" s="159"/>
      <c r="P154" s="160">
        <f t="shared" ref="P154:P158" si="370">N154*O154</f>
        <v>0</v>
      </c>
      <c r="Q154" s="158"/>
      <c r="R154" s="159"/>
      <c r="S154" s="160">
        <f t="shared" ref="S154:S158" si="371">Q154*R154</f>
        <v>0</v>
      </c>
      <c r="T154" s="158"/>
      <c r="U154" s="159"/>
      <c r="V154" s="261">
        <f t="shared" ref="V154:V158" si="372">T154*U154</f>
        <v>0</v>
      </c>
      <c r="W154" s="262">
        <f t="shared" ref="W154:W158" si="373">G154+M154+S154</f>
        <v>0</v>
      </c>
      <c r="X154" s="228">
        <f t="shared" ref="X154:X158" si="374">J154+P154+V154</f>
        <v>0</v>
      </c>
      <c r="Y154" s="228">
        <f t="shared" ref="Y154:Y159" si="375">W154-X154</f>
        <v>0</v>
      </c>
      <c r="Z154" s="229" t="e">
        <f t="shared" ref="Z154:Z159" si="376">Y154/W154</f>
        <v>#DIV/0!</v>
      </c>
      <c r="AA154" s="263"/>
      <c r="AB154" s="131"/>
      <c r="AC154" s="131"/>
      <c r="AD154" s="131"/>
      <c r="AE154" s="131"/>
      <c r="AF154" s="131"/>
      <c r="AG154" s="131"/>
    </row>
    <row r="155" spans="1:33" ht="30" customHeight="1" x14ac:dyDescent="0.35">
      <c r="A155" s="119" t="s">
        <v>77</v>
      </c>
      <c r="B155" s="254">
        <v>43871</v>
      </c>
      <c r="C155" s="259" t="s">
        <v>267</v>
      </c>
      <c r="D155" s="255"/>
      <c r="E155" s="256"/>
      <c r="F155" s="124"/>
      <c r="G155" s="125">
        <f t="shared" si="367"/>
        <v>0</v>
      </c>
      <c r="H155" s="256"/>
      <c r="I155" s="124"/>
      <c r="J155" s="125">
        <f t="shared" si="368"/>
        <v>0</v>
      </c>
      <c r="K155" s="123"/>
      <c r="L155" s="124"/>
      <c r="M155" s="125">
        <f t="shared" si="369"/>
        <v>0</v>
      </c>
      <c r="N155" s="123"/>
      <c r="O155" s="124"/>
      <c r="P155" s="125">
        <f t="shared" si="370"/>
        <v>0</v>
      </c>
      <c r="Q155" s="123"/>
      <c r="R155" s="124"/>
      <c r="S155" s="125">
        <f t="shared" si="371"/>
        <v>0</v>
      </c>
      <c r="T155" s="123"/>
      <c r="U155" s="124"/>
      <c r="V155" s="226">
        <f t="shared" si="372"/>
        <v>0</v>
      </c>
      <c r="W155" s="231">
        <f t="shared" si="373"/>
        <v>0</v>
      </c>
      <c r="X155" s="127">
        <f t="shared" si="374"/>
        <v>0</v>
      </c>
      <c r="Y155" s="127">
        <f t="shared" si="375"/>
        <v>0</v>
      </c>
      <c r="Z155" s="128" t="e">
        <f t="shared" si="376"/>
        <v>#DIV/0!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35">
      <c r="A156" s="119" t="s">
        <v>77</v>
      </c>
      <c r="B156" s="254">
        <v>43900</v>
      </c>
      <c r="C156" s="259" t="s">
        <v>267</v>
      </c>
      <c r="D156" s="255"/>
      <c r="E156" s="256"/>
      <c r="F156" s="124"/>
      <c r="G156" s="125">
        <f t="shared" si="367"/>
        <v>0</v>
      </c>
      <c r="H156" s="256"/>
      <c r="I156" s="124"/>
      <c r="J156" s="125">
        <f t="shared" si="368"/>
        <v>0</v>
      </c>
      <c r="K156" s="123"/>
      <c r="L156" s="124"/>
      <c r="M156" s="125">
        <f t="shared" si="369"/>
        <v>0</v>
      </c>
      <c r="N156" s="123"/>
      <c r="O156" s="124"/>
      <c r="P156" s="125">
        <f t="shared" si="370"/>
        <v>0</v>
      </c>
      <c r="Q156" s="123"/>
      <c r="R156" s="124"/>
      <c r="S156" s="125">
        <f t="shared" si="371"/>
        <v>0</v>
      </c>
      <c r="T156" s="123"/>
      <c r="U156" s="124"/>
      <c r="V156" s="226">
        <f t="shared" si="372"/>
        <v>0</v>
      </c>
      <c r="W156" s="231">
        <f t="shared" si="373"/>
        <v>0</v>
      </c>
      <c r="X156" s="127">
        <f t="shared" si="374"/>
        <v>0</v>
      </c>
      <c r="Y156" s="127">
        <f t="shared" si="375"/>
        <v>0</v>
      </c>
      <c r="Z156" s="128" t="e">
        <f t="shared" si="376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17" customHeight="1" x14ac:dyDescent="0.35">
      <c r="A157" s="132" t="s">
        <v>77</v>
      </c>
      <c r="B157" s="264">
        <v>43931</v>
      </c>
      <c r="C157" s="162" t="s">
        <v>268</v>
      </c>
      <c r="D157" s="257" t="s">
        <v>80</v>
      </c>
      <c r="E157" s="258"/>
      <c r="F157" s="136"/>
      <c r="G157" s="125">
        <f t="shared" si="367"/>
        <v>0</v>
      </c>
      <c r="H157" s="258"/>
      <c r="I157" s="136"/>
      <c r="J157" s="125">
        <f t="shared" si="368"/>
        <v>0</v>
      </c>
      <c r="K157" s="135"/>
      <c r="L157" s="136"/>
      <c r="M157" s="137">
        <f t="shared" si="369"/>
        <v>0</v>
      </c>
      <c r="N157" s="135"/>
      <c r="O157" s="136"/>
      <c r="P157" s="137">
        <f t="shared" si="370"/>
        <v>0</v>
      </c>
      <c r="Q157" s="135"/>
      <c r="R157" s="136"/>
      <c r="S157" s="137">
        <f t="shared" si="371"/>
        <v>0</v>
      </c>
      <c r="T157" s="135"/>
      <c r="U157" s="136"/>
      <c r="V157" s="233">
        <f t="shared" si="372"/>
        <v>0</v>
      </c>
      <c r="W157" s="265">
        <f t="shared" si="373"/>
        <v>0</v>
      </c>
      <c r="X157" s="127">
        <f t="shared" si="374"/>
        <v>0</v>
      </c>
      <c r="Y157" s="127">
        <f t="shared" si="375"/>
        <v>0</v>
      </c>
      <c r="Z157" s="128" t="e">
        <f t="shared" si="376"/>
        <v>#DIV/0!</v>
      </c>
      <c r="AA157" s="218"/>
      <c r="AB157" s="131"/>
      <c r="AC157" s="131"/>
      <c r="AD157" s="131"/>
      <c r="AE157" s="131"/>
      <c r="AF157" s="131"/>
      <c r="AG157" s="131"/>
    </row>
    <row r="158" spans="1:33" ht="30" customHeight="1" x14ac:dyDescent="0.35">
      <c r="A158" s="132" t="s">
        <v>77</v>
      </c>
      <c r="B158" s="266">
        <v>43961</v>
      </c>
      <c r="C158" s="232" t="s">
        <v>269</v>
      </c>
      <c r="D158" s="267"/>
      <c r="E158" s="135"/>
      <c r="F158" s="136">
        <v>0.22</v>
      </c>
      <c r="G158" s="137">
        <f t="shared" si="367"/>
        <v>0</v>
      </c>
      <c r="H158" s="135"/>
      <c r="I158" s="136">
        <v>0.22</v>
      </c>
      <c r="J158" s="137">
        <f t="shared" si="368"/>
        <v>0</v>
      </c>
      <c r="K158" s="135"/>
      <c r="L158" s="136">
        <v>0.22</v>
      </c>
      <c r="M158" s="137">
        <f t="shared" si="369"/>
        <v>0</v>
      </c>
      <c r="N158" s="135"/>
      <c r="O158" s="136">
        <v>0.22</v>
      </c>
      <c r="P158" s="137">
        <f t="shared" si="370"/>
        <v>0</v>
      </c>
      <c r="Q158" s="135"/>
      <c r="R158" s="136">
        <v>0.22</v>
      </c>
      <c r="S158" s="137">
        <f t="shared" si="371"/>
        <v>0</v>
      </c>
      <c r="T158" s="135"/>
      <c r="U158" s="136">
        <v>0.22</v>
      </c>
      <c r="V158" s="233">
        <f t="shared" si="372"/>
        <v>0</v>
      </c>
      <c r="W158" s="234">
        <f t="shared" si="373"/>
        <v>0</v>
      </c>
      <c r="X158" s="235">
        <f t="shared" si="374"/>
        <v>0</v>
      </c>
      <c r="Y158" s="235">
        <f t="shared" si="375"/>
        <v>0</v>
      </c>
      <c r="Z158" s="236" t="e">
        <f t="shared" si="376"/>
        <v>#DIV/0!</v>
      </c>
      <c r="AA158" s="268"/>
      <c r="AB158" s="7"/>
      <c r="AC158" s="7"/>
      <c r="AD158" s="7"/>
      <c r="AE158" s="7"/>
      <c r="AF158" s="7"/>
      <c r="AG158" s="7"/>
    </row>
    <row r="159" spans="1:33" ht="30" customHeight="1" x14ac:dyDescent="0.35">
      <c r="A159" s="165" t="s">
        <v>270</v>
      </c>
      <c r="B159" s="166"/>
      <c r="C159" s="167"/>
      <c r="D159" s="168"/>
      <c r="E159" s="172">
        <f>SUM(E154:E157)</f>
        <v>0</v>
      </c>
      <c r="F159" s="187"/>
      <c r="G159" s="171">
        <f>SUM(G154:G158)</f>
        <v>0</v>
      </c>
      <c r="H159" s="172">
        <f>SUM(H154:H157)</f>
        <v>0</v>
      </c>
      <c r="I159" s="187"/>
      <c r="J159" s="171">
        <f>SUM(J154:J158)</f>
        <v>0</v>
      </c>
      <c r="K159" s="188">
        <f>SUM(K154:K157)</f>
        <v>0</v>
      </c>
      <c r="L159" s="187"/>
      <c r="M159" s="171">
        <f>SUM(M154:M158)</f>
        <v>0</v>
      </c>
      <c r="N159" s="188">
        <f>SUM(N154:N157)</f>
        <v>0</v>
      </c>
      <c r="O159" s="187"/>
      <c r="P159" s="171">
        <f>SUM(P154:P158)</f>
        <v>0</v>
      </c>
      <c r="Q159" s="188">
        <f>SUM(Q154:Q157)</f>
        <v>0</v>
      </c>
      <c r="R159" s="187"/>
      <c r="S159" s="171">
        <f>SUM(S154:S158)</f>
        <v>0</v>
      </c>
      <c r="T159" s="188">
        <f>SUM(T154:T157)</f>
        <v>0</v>
      </c>
      <c r="U159" s="187"/>
      <c r="V159" s="173">
        <f t="shared" ref="V159:X159" si="377">SUM(V154:V158)</f>
        <v>0</v>
      </c>
      <c r="W159" s="221">
        <f t="shared" si="377"/>
        <v>0</v>
      </c>
      <c r="X159" s="222">
        <f t="shared" si="377"/>
        <v>0</v>
      </c>
      <c r="Y159" s="222">
        <f t="shared" si="375"/>
        <v>0</v>
      </c>
      <c r="Z159" s="222" t="e">
        <f t="shared" si="376"/>
        <v>#DIV/0!</v>
      </c>
      <c r="AA159" s="223"/>
      <c r="AB159" s="7"/>
      <c r="AC159" s="7"/>
      <c r="AD159" s="7"/>
      <c r="AE159" s="7"/>
      <c r="AF159" s="7"/>
      <c r="AG159" s="7"/>
    </row>
    <row r="160" spans="1:33" ht="30" customHeight="1" x14ac:dyDescent="0.35">
      <c r="A160" s="176" t="s">
        <v>72</v>
      </c>
      <c r="B160" s="206">
        <v>11</v>
      </c>
      <c r="C160" s="178" t="s">
        <v>271</v>
      </c>
      <c r="D160" s="179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224"/>
      <c r="X160" s="224"/>
      <c r="Y160" s="180"/>
      <c r="Z160" s="224"/>
      <c r="AA160" s="225"/>
      <c r="AB160" s="7"/>
      <c r="AC160" s="7"/>
      <c r="AD160" s="7"/>
      <c r="AE160" s="7"/>
      <c r="AF160" s="7"/>
      <c r="AG160" s="7"/>
    </row>
    <row r="161" spans="1:33" ht="30" customHeight="1" x14ac:dyDescent="0.35">
      <c r="A161" s="269" t="s">
        <v>77</v>
      </c>
      <c r="B161" s="254">
        <v>43841</v>
      </c>
      <c r="C161" s="259" t="s">
        <v>272</v>
      </c>
      <c r="D161" s="157" t="s">
        <v>112</v>
      </c>
      <c r="E161" s="158"/>
      <c r="F161" s="159"/>
      <c r="G161" s="160">
        <f t="shared" ref="G161:G162" si="378">E161*F161</f>
        <v>0</v>
      </c>
      <c r="H161" s="158"/>
      <c r="I161" s="159"/>
      <c r="J161" s="160">
        <f t="shared" ref="J161:J162" si="379">H161*I161</f>
        <v>0</v>
      </c>
      <c r="K161" s="158"/>
      <c r="L161" s="159"/>
      <c r="M161" s="160">
        <f t="shared" ref="M161:M162" si="380">K161*L161</f>
        <v>0</v>
      </c>
      <c r="N161" s="158"/>
      <c r="O161" s="159"/>
      <c r="P161" s="160">
        <f t="shared" ref="P161:P162" si="381">N161*O161</f>
        <v>0</v>
      </c>
      <c r="Q161" s="158"/>
      <c r="R161" s="159"/>
      <c r="S161" s="160">
        <f t="shared" ref="S161:S162" si="382">Q161*R161</f>
        <v>0</v>
      </c>
      <c r="T161" s="158"/>
      <c r="U161" s="159"/>
      <c r="V161" s="261">
        <f t="shared" ref="V161:V162" si="383">T161*U161</f>
        <v>0</v>
      </c>
      <c r="W161" s="262">
        <f t="shared" ref="W161:W162" si="384">G161+M161+S161</f>
        <v>0</v>
      </c>
      <c r="X161" s="228">
        <f t="shared" ref="X161:X162" si="385">J161+P161+V161</f>
        <v>0</v>
      </c>
      <c r="Y161" s="228">
        <f t="shared" ref="Y161:Y163" si="386">W161-X161</f>
        <v>0</v>
      </c>
      <c r="Z161" s="229" t="e">
        <f t="shared" ref="Z161:Z163" si="387">Y161/W161</f>
        <v>#DIV/0!</v>
      </c>
      <c r="AA161" s="263"/>
      <c r="AB161" s="131"/>
      <c r="AC161" s="131"/>
      <c r="AD161" s="131"/>
      <c r="AE161" s="131"/>
      <c r="AF161" s="131"/>
      <c r="AG161" s="131"/>
    </row>
    <row r="162" spans="1:33" ht="30" customHeight="1" x14ac:dyDescent="0.35">
      <c r="A162" s="270" t="s">
        <v>77</v>
      </c>
      <c r="B162" s="254">
        <v>43872</v>
      </c>
      <c r="C162" s="162" t="s">
        <v>272</v>
      </c>
      <c r="D162" s="134" t="s">
        <v>112</v>
      </c>
      <c r="E162" s="135"/>
      <c r="F162" s="136"/>
      <c r="G162" s="125">
        <f t="shared" si="378"/>
        <v>0</v>
      </c>
      <c r="H162" s="135"/>
      <c r="I162" s="136"/>
      <c r="J162" s="125">
        <f t="shared" si="379"/>
        <v>0</v>
      </c>
      <c r="K162" s="135"/>
      <c r="L162" s="136"/>
      <c r="M162" s="137">
        <f t="shared" si="380"/>
        <v>0</v>
      </c>
      <c r="N162" s="135"/>
      <c r="O162" s="136"/>
      <c r="P162" s="137">
        <f t="shared" si="381"/>
        <v>0</v>
      </c>
      <c r="Q162" s="135"/>
      <c r="R162" s="136"/>
      <c r="S162" s="137">
        <f t="shared" si="382"/>
        <v>0</v>
      </c>
      <c r="T162" s="135"/>
      <c r="U162" s="136"/>
      <c r="V162" s="233">
        <f t="shared" si="383"/>
        <v>0</v>
      </c>
      <c r="W162" s="271">
        <f t="shared" si="384"/>
        <v>0</v>
      </c>
      <c r="X162" s="235">
        <f t="shared" si="385"/>
        <v>0</v>
      </c>
      <c r="Y162" s="235">
        <f t="shared" si="386"/>
        <v>0</v>
      </c>
      <c r="Z162" s="236" t="e">
        <f t="shared" si="387"/>
        <v>#DIV/0!</v>
      </c>
      <c r="AA162" s="268"/>
      <c r="AB162" s="130"/>
      <c r="AC162" s="131"/>
      <c r="AD162" s="131"/>
      <c r="AE162" s="131"/>
      <c r="AF162" s="131"/>
      <c r="AG162" s="131"/>
    </row>
    <row r="163" spans="1:33" ht="30" customHeight="1" x14ac:dyDescent="0.35">
      <c r="A163" s="440" t="s">
        <v>273</v>
      </c>
      <c r="B163" s="441"/>
      <c r="C163" s="441"/>
      <c r="D163" s="442"/>
      <c r="E163" s="172">
        <f>SUM(E161:E162)</f>
        <v>0</v>
      </c>
      <c r="F163" s="187"/>
      <c r="G163" s="171">
        <f t="shared" ref="G163:H163" si="388">SUM(G161:G162)</f>
        <v>0</v>
      </c>
      <c r="H163" s="172">
        <f t="shared" si="388"/>
        <v>0</v>
      </c>
      <c r="I163" s="187"/>
      <c r="J163" s="171">
        <f t="shared" ref="J163:K163" si="389">SUM(J161:J162)</f>
        <v>0</v>
      </c>
      <c r="K163" s="188">
        <f t="shared" si="389"/>
        <v>0</v>
      </c>
      <c r="L163" s="187"/>
      <c r="M163" s="171">
        <f t="shared" ref="M163:N163" si="390">SUM(M161:M162)</f>
        <v>0</v>
      </c>
      <c r="N163" s="188">
        <f t="shared" si="390"/>
        <v>0</v>
      </c>
      <c r="O163" s="187"/>
      <c r="P163" s="171">
        <f t="shared" ref="P163:Q163" si="391">SUM(P161:P162)</f>
        <v>0</v>
      </c>
      <c r="Q163" s="188">
        <f t="shared" si="391"/>
        <v>0</v>
      </c>
      <c r="R163" s="187"/>
      <c r="S163" s="171">
        <f t="shared" ref="S163:T163" si="392">SUM(S161:S162)</f>
        <v>0</v>
      </c>
      <c r="T163" s="188">
        <f t="shared" si="392"/>
        <v>0</v>
      </c>
      <c r="U163" s="187"/>
      <c r="V163" s="173">
        <f t="shared" ref="V163:X163" si="393">SUM(V161:V162)</f>
        <v>0</v>
      </c>
      <c r="W163" s="221">
        <f t="shared" si="393"/>
        <v>0</v>
      </c>
      <c r="X163" s="222">
        <f t="shared" si="393"/>
        <v>0</v>
      </c>
      <c r="Y163" s="222">
        <f t="shared" si="386"/>
        <v>0</v>
      </c>
      <c r="Z163" s="222" t="e">
        <f t="shared" si="387"/>
        <v>#DIV/0!</v>
      </c>
      <c r="AA163" s="223"/>
      <c r="AB163" s="7"/>
      <c r="AC163" s="7"/>
      <c r="AD163" s="7"/>
      <c r="AE163" s="7"/>
      <c r="AF163" s="7"/>
      <c r="AG163" s="7"/>
    </row>
    <row r="164" spans="1:33" ht="30" customHeight="1" x14ac:dyDescent="0.35">
      <c r="A164" s="205" t="s">
        <v>72</v>
      </c>
      <c r="B164" s="206">
        <v>12</v>
      </c>
      <c r="C164" s="207" t="s">
        <v>274</v>
      </c>
      <c r="D164" s="272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224"/>
      <c r="X164" s="224"/>
      <c r="Y164" s="180"/>
      <c r="Z164" s="224"/>
      <c r="AA164" s="225"/>
      <c r="AB164" s="7"/>
      <c r="AC164" s="7"/>
      <c r="AD164" s="7"/>
      <c r="AE164" s="7"/>
      <c r="AF164" s="7"/>
      <c r="AG164" s="7"/>
    </row>
    <row r="165" spans="1:33" ht="30" customHeight="1" x14ac:dyDescent="0.35">
      <c r="A165" s="155" t="s">
        <v>77</v>
      </c>
      <c r="B165" s="273">
        <v>43842</v>
      </c>
      <c r="C165" s="274" t="s">
        <v>275</v>
      </c>
      <c r="D165" s="249" t="s">
        <v>276</v>
      </c>
      <c r="E165" s="260"/>
      <c r="F165" s="159"/>
      <c r="G165" s="160">
        <f t="shared" ref="G165:G168" si="394">E165*F165</f>
        <v>0</v>
      </c>
      <c r="H165" s="260"/>
      <c r="I165" s="159"/>
      <c r="J165" s="160">
        <f t="shared" ref="J165:J168" si="395">H165*I165</f>
        <v>0</v>
      </c>
      <c r="K165" s="158"/>
      <c r="L165" s="159"/>
      <c r="M165" s="160">
        <f t="shared" ref="M165:M168" si="396">K165*L165</f>
        <v>0</v>
      </c>
      <c r="N165" s="158"/>
      <c r="O165" s="159"/>
      <c r="P165" s="160">
        <f t="shared" ref="P165:P168" si="397">N165*O165</f>
        <v>0</v>
      </c>
      <c r="Q165" s="158"/>
      <c r="R165" s="159"/>
      <c r="S165" s="160">
        <f t="shared" ref="S165:S168" si="398">Q165*R165</f>
        <v>0</v>
      </c>
      <c r="T165" s="158"/>
      <c r="U165" s="159"/>
      <c r="V165" s="261">
        <f t="shared" ref="V165:V168" si="399">T165*U165</f>
        <v>0</v>
      </c>
      <c r="W165" s="262">
        <f t="shared" ref="W165:W168" si="400">G165+M165+S165</f>
        <v>0</v>
      </c>
      <c r="X165" s="228">
        <f t="shared" ref="X165:X168" si="401">J165+P165+V165</f>
        <v>0</v>
      </c>
      <c r="Y165" s="228">
        <f t="shared" ref="Y165:Y169" si="402">W165-X165</f>
        <v>0</v>
      </c>
      <c r="Z165" s="229" t="e">
        <f t="shared" ref="Z165:Z169" si="403">Y165/W165</f>
        <v>#DIV/0!</v>
      </c>
      <c r="AA165" s="275"/>
      <c r="AB165" s="130"/>
      <c r="AC165" s="131"/>
      <c r="AD165" s="131"/>
      <c r="AE165" s="131"/>
      <c r="AF165" s="131"/>
      <c r="AG165" s="131"/>
    </row>
    <row r="166" spans="1:33" ht="30" customHeight="1" x14ac:dyDescent="0.35">
      <c r="A166" s="119" t="s">
        <v>77</v>
      </c>
      <c r="B166" s="254">
        <v>43873</v>
      </c>
      <c r="C166" s="185" t="s">
        <v>277</v>
      </c>
      <c r="D166" s="255" t="s">
        <v>246</v>
      </c>
      <c r="E166" s="256"/>
      <c r="F166" s="124"/>
      <c r="G166" s="125">
        <f t="shared" si="394"/>
        <v>0</v>
      </c>
      <c r="H166" s="256"/>
      <c r="I166" s="124"/>
      <c r="J166" s="125">
        <f t="shared" si="395"/>
        <v>0</v>
      </c>
      <c r="K166" s="123"/>
      <c r="L166" s="124"/>
      <c r="M166" s="125">
        <f t="shared" si="396"/>
        <v>0</v>
      </c>
      <c r="N166" s="123"/>
      <c r="O166" s="124"/>
      <c r="P166" s="125">
        <f t="shared" si="397"/>
        <v>0</v>
      </c>
      <c r="Q166" s="123"/>
      <c r="R166" s="124"/>
      <c r="S166" s="125">
        <f t="shared" si="398"/>
        <v>0</v>
      </c>
      <c r="T166" s="123"/>
      <c r="U166" s="124"/>
      <c r="V166" s="226">
        <f t="shared" si="399"/>
        <v>0</v>
      </c>
      <c r="W166" s="276">
        <f t="shared" si="400"/>
        <v>0</v>
      </c>
      <c r="X166" s="127">
        <f t="shared" si="401"/>
        <v>0</v>
      </c>
      <c r="Y166" s="127">
        <f t="shared" si="402"/>
        <v>0</v>
      </c>
      <c r="Z166" s="128" t="e">
        <f t="shared" si="403"/>
        <v>#DIV/0!</v>
      </c>
      <c r="AA166" s="277"/>
      <c r="AB166" s="131"/>
      <c r="AC166" s="131"/>
      <c r="AD166" s="131"/>
      <c r="AE166" s="131"/>
      <c r="AF166" s="131"/>
      <c r="AG166" s="131"/>
    </row>
    <row r="167" spans="1:33" ht="14" customHeight="1" x14ac:dyDescent="0.35">
      <c r="A167" s="132" t="s">
        <v>77</v>
      </c>
      <c r="B167" s="264">
        <v>43902</v>
      </c>
      <c r="C167" s="162" t="s">
        <v>278</v>
      </c>
      <c r="D167" s="257" t="s">
        <v>246</v>
      </c>
      <c r="E167" s="258"/>
      <c r="F167" s="136"/>
      <c r="G167" s="137">
        <f t="shared" si="394"/>
        <v>0</v>
      </c>
      <c r="H167" s="258"/>
      <c r="I167" s="136"/>
      <c r="J167" s="137">
        <f t="shared" si="395"/>
        <v>0</v>
      </c>
      <c r="K167" s="135"/>
      <c r="L167" s="136"/>
      <c r="M167" s="137">
        <f t="shared" si="396"/>
        <v>0</v>
      </c>
      <c r="N167" s="135"/>
      <c r="O167" s="136"/>
      <c r="P167" s="137">
        <f t="shared" si="397"/>
        <v>0</v>
      </c>
      <c r="Q167" s="135"/>
      <c r="R167" s="136"/>
      <c r="S167" s="137">
        <f t="shared" si="398"/>
        <v>0</v>
      </c>
      <c r="T167" s="135"/>
      <c r="U167" s="136"/>
      <c r="V167" s="233">
        <f t="shared" si="399"/>
        <v>0</v>
      </c>
      <c r="W167" s="265">
        <f t="shared" si="400"/>
        <v>0</v>
      </c>
      <c r="X167" s="127">
        <f t="shared" si="401"/>
        <v>0</v>
      </c>
      <c r="Y167" s="127">
        <f t="shared" si="402"/>
        <v>0</v>
      </c>
      <c r="Z167" s="128" t="e">
        <f t="shared" si="403"/>
        <v>#DIV/0!</v>
      </c>
      <c r="AA167" s="278"/>
      <c r="AB167" s="131"/>
      <c r="AC167" s="131"/>
      <c r="AD167" s="131"/>
      <c r="AE167" s="131"/>
      <c r="AF167" s="131"/>
      <c r="AG167" s="131"/>
    </row>
    <row r="168" spans="1:33" ht="30" customHeight="1" x14ac:dyDescent="0.35">
      <c r="A168" s="132" t="s">
        <v>77</v>
      </c>
      <c r="B168" s="264">
        <v>43933</v>
      </c>
      <c r="C168" s="232" t="s">
        <v>279</v>
      </c>
      <c r="D168" s="267"/>
      <c r="E168" s="258"/>
      <c r="F168" s="136">
        <v>0.22</v>
      </c>
      <c r="G168" s="137">
        <f t="shared" si="394"/>
        <v>0</v>
      </c>
      <c r="H168" s="258"/>
      <c r="I168" s="136">
        <v>0.22</v>
      </c>
      <c r="J168" s="137">
        <f t="shared" si="395"/>
        <v>0</v>
      </c>
      <c r="K168" s="135"/>
      <c r="L168" s="136">
        <v>0.22</v>
      </c>
      <c r="M168" s="137">
        <f t="shared" si="396"/>
        <v>0</v>
      </c>
      <c r="N168" s="135"/>
      <c r="O168" s="136">
        <v>0.22</v>
      </c>
      <c r="P168" s="137">
        <f t="shared" si="397"/>
        <v>0</v>
      </c>
      <c r="Q168" s="135"/>
      <c r="R168" s="136">
        <v>0.22</v>
      </c>
      <c r="S168" s="137">
        <f t="shared" si="398"/>
        <v>0</v>
      </c>
      <c r="T168" s="135"/>
      <c r="U168" s="136">
        <v>0.22</v>
      </c>
      <c r="V168" s="233">
        <f t="shared" si="399"/>
        <v>0</v>
      </c>
      <c r="W168" s="234">
        <f t="shared" si="400"/>
        <v>0</v>
      </c>
      <c r="X168" s="235">
        <f t="shared" si="401"/>
        <v>0</v>
      </c>
      <c r="Y168" s="235">
        <f t="shared" si="402"/>
        <v>0</v>
      </c>
      <c r="Z168" s="236" t="e">
        <f t="shared" si="403"/>
        <v>#DIV/0!</v>
      </c>
      <c r="AA168" s="151"/>
      <c r="AB168" s="7"/>
      <c r="AC168" s="7"/>
      <c r="AD168" s="7"/>
      <c r="AE168" s="7"/>
      <c r="AF168" s="7"/>
      <c r="AG168" s="7"/>
    </row>
    <row r="169" spans="1:33" ht="30" customHeight="1" x14ac:dyDescent="0.35">
      <c r="A169" s="165" t="s">
        <v>280</v>
      </c>
      <c r="B169" s="166"/>
      <c r="C169" s="167"/>
      <c r="D169" s="279"/>
      <c r="E169" s="172">
        <f>SUM(E165:E167)</f>
        <v>0</v>
      </c>
      <c r="F169" s="187"/>
      <c r="G169" s="171">
        <f>SUM(G165:G168)</f>
        <v>0</v>
      </c>
      <c r="H169" s="172">
        <f>SUM(H165:H167)</f>
        <v>0</v>
      </c>
      <c r="I169" s="187"/>
      <c r="J169" s="171">
        <f>SUM(J165:J168)</f>
        <v>0</v>
      </c>
      <c r="K169" s="188">
        <f>SUM(K165:K167)</f>
        <v>0</v>
      </c>
      <c r="L169" s="187"/>
      <c r="M169" s="171">
        <f>SUM(M165:M168)</f>
        <v>0</v>
      </c>
      <c r="N169" s="188">
        <f>SUM(N165:N167)</f>
        <v>0</v>
      </c>
      <c r="O169" s="187"/>
      <c r="P169" s="171">
        <f>SUM(P165:P168)</f>
        <v>0</v>
      </c>
      <c r="Q169" s="188">
        <f>SUM(Q165:Q167)</f>
        <v>0</v>
      </c>
      <c r="R169" s="187"/>
      <c r="S169" s="171">
        <f>SUM(S165:S168)</f>
        <v>0</v>
      </c>
      <c r="T169" s="188">
        <f>SUM(T165:T167)</f>
        <v>0</v>
      </c>
      <c r="U169" s="187"/>
      <c r="V169" s="173">
        <f t="shared" ref="V169:X169" si="404">SUM(V165:V168)</f>
        <v>0</v>
      </c>
      <c r="W169" s="221">
        <f t="shared" si="404"/>
        <v>0</v>
      </c>
      <c r="X169" s="222">
        <f t="shared" si="404"/>
        <v>0</v>
      </c>
      <c r="Y169" s="222">
        <f t="shared" si="402"/>
        <v>0</v>
      </c>
      <c r="Z169" s="222" t="e">
        <f t="shared" si="403"/>
        <v>#DIV/0!</v>
      </c>
      <c r="AA169" s="223"/>
      <c r="AB169" s="7"/>
      <c r="AC169" s="7"/>
      <c r="AD169" s="7"/>
      <c r="AE169" s="7"/>
      <c r="AF169" s="7"/>
      <c r="AG169" s="7"/>
    </row>
    <row r="170" spans="1:33" ht="30" customHeight="1" x14ac:dyDescent="0.35">
      <c r="A170" s="205" t="s">
        <v>72</v>
      </c>
      <c r="B170" s="280">
        <v>13</v>
      </c>
      <c r="C170" s="207" t="s">
        <v>281</v>
      </c>
      <c r="D170" s="104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224"/>
      <c r="X170" s="224"/>
      <c r="Y170" s="180"/>
      <c r="Z170" s="224"/>
      <c r="AA170" s="225"/>
      <c r="AB170" s="6"/>
      <c r="AC170" s="7"/>
      <c r="AD170" s="7"/>
      <c r="AE170" s="7"/>
      <c r="AF170" s="7"/>
      <c r="AG170" s="7"/>
    </row>
    <row r="171" spans="1:33" ht="30" customHeight="1" x14ac:dyDescent="0.35">
      <c r="A171" s="108" t="s">
        <v>74</v>
      </c>
      <c r="B171" s="154" t="s">
        <v>282</v>
      </c>
      <c r="C171" s="281" t="s">
        <v>283</v>
      </c>
      <c r="D171" s="141"/>
      <c r="E171" s="142">
        <f>SUM(E172:E174)</f>
        <v>0</v>
      </c>
      <c r="F171" s="143"/>
      <c r="G171" s="144">
        <f>SUM(G172:G175)</f>
        <v>0</v>
      </c>
      <c r="H171" s="142">
        <f>SUM(H172:H174)</f>
        <v>0</v>
      </c>
      <c r="I171" s="143"/>
      <c r="J171" s="144">
        <f>SUM(J172:J175)</f>
        <v>0</v>
      </c>
      <c r="K171" s="142">
        <f>SUM(K172:K174)</f>
        <v>1</v>
      </c>
      <c r="L171" s="143"/>
      <c r="M171" s="144">
        <f>SUM(M172:M175)</f>
        <v>15000</v>
      </c>
      <c r="N171" s="142">
        <f>SUM(N172:N174)</f>
        <v>1</v>
      </c>
      <c r="O171" s="143"/>
      <c r="P171" s="144">
        <f>SUM(P172:P175)</f>
        <v>12000</v>
      </c>
      <c r="Q171" s="142">
        <f>SUM(Q172:Q174)</f>
        <v>0</v>
      </c>
      <c r="R171" s="143"/>
      <c r="S171" s="144">
        <f>SUM(S172:S175)</f>
        <v>0</v>
      </c>
      <c r="T171" s="142">
        <f>SUM(T172:T174)</f>
        <v>0</v>
      </c>
      <c r="U171" s="143"/>
      <c r="V171" s="282">
        <f t="shared" ref="V171:X171" si="405">SUM(V172:V175)</f>
        <v>0</v>
      </c>
      <c r="W171" s="283">
        <f t="shared" si="405"/>
        <v>15000</v>
      </c>
      <c r="X171" s="144">
        <f t="shared" si="405"/>
        <v>12000</v>
      </c>
      <c r="Y171" s="144">
        <f t="shared" ref="Y171:Y194" si="406">W171-X171</f>
        <v>3000</v>
      </c>
      <c r="Z171" s="144">
        <f t="shared" ref="Z171:Z195" si="407">Y171/W171</f>
        <v>0.2</v>
      </c>
      <c r="AA171" s="145"/>
      <c r="AB171" s="118"/>
      <c r="AC171" s="118"/>
      <c r="AD171" s="118"/>
      <c r="AE171" s="118"/>
      <c r="AF171" s="118"/>
      <c r="AG171" s="118"/>
    </row>
    <row r="172" spans="1:33" ht="18" customHeight="1" x14ac:dyDescent="0.35">
      <c r="A172" s="119" t="s">
        <v>77</v>
      </c>
      <c r="B172" s="120" t="s">
        <v>284</v>
      </c>
      <c r="C172" s="284" t="s">
        <v>285</v>
      </c>
      <c r="D172" s="122" t="s">
        <v>142</v>
      </c>
      <c r="E172" s="123"/>
      <c r="F172" s="124"/>
      <c r="G172" s="125">
        <f t="shared" ref="G172:G175" si="408">E172*F172</f>
        <v>0</v>
      </c>
      <c r="H172" s="123"/>
      <c r="I172" s="124"/>
      <c r="J172" s="125">
        <f t="shared" ref="J172:J175" si="409">H172*I172</f>
        <v>0</v>
      </c>
      <c r="K172" s="123"/>
      <c r="L172" s="124"/>
      <c r="M172" s="125">
        <f t="shared" ref="M172:M175" si="410">K172*L172</f>
        <v>0</v>
      </c>
      <c r="N172" s="123"/>
      <c r="O172" s="124"/>
      <c r="P172" s="125">
        <f t="shared" ref="P172:P175" si="411">N172*O172</f>
        <v>0</v>
      </c>
      <c r="Q172" s="123"/>
      <c r="R172" s="124"/>
      <c r="S172" s="125">
        <f t="shared" ref="S172:S175" si="412">Q172*R172</f>
        <v>0</v>
      </c>
      <c r="T172" s="123"/>
      <c r="U172" s="124"/>
      <c r="V172" s="226">
        <f t="shared" ref="V172:V175" si="413">T172*U172</f>
        <v>0</v>
      </c>
      <c r="W172" s="231">
        <f t="shared" ref="W172:W175" si="414">G172+M172+S172</f>
        <v>0</v>
      </c>
      <c r="X172" s="127">
        <f t="shared" ref="X172:X175" si="415">J172+P172+V172</f>
        <v>0</v>
      </c>
      <c r="Y172" s="127">
        <f t="shared" si="406"/>
        <v>0</v>
      </c>
      <c r="Z172" s="128" t="e">
        <f t="shared" si="407"/>
        <v>#DIV/0!</v>
      </c>
      <c r="AA172" s="129"/>
      <c r="AB172" s="131"/>
      <c r="AC172" s="131"/>
      <c r="AD172" s="131"/>
      <c r="AE172" s="131"/>
      <c r="AF172" s="131"/>
      <c r="AG172" s="131"/>
    </row>
    <row r="173" spans="1:33" ht="16" customHeight="1" x14ac:dyDescent="0.35">
      <c r="A173" s="119" t="s">
        <v>77</v>
      </c>
      <c r="B173" s="120" t="s">
        <v>286</v>
      </c>
      <c r="C173" s="285" t="s">
        <v>287</v>
      </c>
      <c r="D173" s="122" t="s">
        <v>142</v>
      </c>
      <c r="E173" s="123"/>
      <c r="F173" s="124"/>
      <c r="G173" s="125">
        <f t="shared" si="408"/>
        <v>0</v>
      </c>
      <c r="H173" s="123"/>
      <c r="I173" s="124"/>
      <c r="J173" s="125">
        <f t="shared" si="409"/>
        <v>0</v>
      </c>
      <c r="K173" s="123"/>
      <c r="L173" s="124"/>
      <c r="M173" s="125">
        <f t="shared" si="410"/>
        <v>0</v>
      </c>
      <c r="N173" s="123"/>
      <c r="O173" s="124"/>
      <c r="P173" s="125">
        <f t="shared" si="411"/>
        <v>0</v>
      </c>
      <c r="Q173" s="123"/>
      <c r="R173" s="124"/>
      <c r="S173" s="125">
        <f t="shared" si="412"/>
        <v>0</v>
      </c>
      <c r="T173" s="123"/>
      <c r="U173" s="124"/>
      <c r="V173" s="226">
        <f t="shared" si="413"/>
        <v>0</v>
      </c>
      <c r="W173" s="231">
        <f t="shared" si="414"/>
        <v>0</v>
      </c>
      <c r="X173" s="127">
        <f t="shared" si="415"/>
        <v>0</v>
      </c>
      <c r="Y173" s="127">
        <f t="shared" si="406"/>
        <v>0</v>
      </c>
      <c r="Z173" s="128" t="e">
        <f t="shared" si="407"/>
        <v>#DIV/0!</v>
      </c>
      <c r="AA173" s="129"/>
      <c r="AB173" s="131"/>
      <c r="AC173" s="131"/>
      <c r="AD173" s="131"/>
      <c r="AE173" s="131"/>
      <c r="AF173" s="131"/>
      <c r="AG173" s="131"/>
    </row>
    <row r="174" spans="1:33" ht="16.5" customHeight="1" x14ac:dyDescent="0.35">
      <c r="A174" s="119" t="s">
        <v>77</v>
      </c>
      <c r="B174" s="120" t="s">
        <v>288</v>
      </c>
      <c r="C174" s="285" t="s">
        <v>289</v>
      </c>
      <c r="D174" s="122" t="s">
        <v>142</v>
      </c>
      <c r="E174" s="123"/>
      <c r="F174" s="124"/>
      <c r="G174" s="125">
        <f t="shared" si="408"/>
        <v>0</v>
      </c>
      <c r="H174" s="123"/>
      <c r="I174" s="124"/>
      <c r="J174" s="125">
        <f t="shared" si="409"/>
        <v>0</v>
      </c>
      <c r="K174" s="123">
        <v>1</v>
      </c>
      <c r="L174" s="124">
        <v>15000</v>
      </c>
      <c r="M174" s="125">
        <f t="shared" si="410"/>
        <v>15000</v>
      </c>
      <c r="N174" s="123">
        <v>1</v>
      </c>
      <c r="O174" s="124">
        <v>12000</v>
      </c>
      <c r="P174" s="125">
        <f t="shared" si="411"/>
        <v>12000</v>
      </c>
      <c r="Q174" s="123"/>
      <c r="R174" s="124"/>
      <c r="S174" s="125">
        <f t="shared" si="412"/>
        <v>0</v>
      </c>
      <c r="T174" s="123"/>
      <c r="U174" s="124"/>
      <c r="V174" s="226">
        <f t="shared" si="413"/>
        <v>0</v>
      </c>
      <c r="W174" s="231">
        <f t="shared" si="414"/>
        <v>15000</v>
      </c>
      <c r="X174" s="127">
        <f t="shared" si="415"/>
        <v>12000</v>
      </c>
      <c r="Y174" s="127">
        <f t="shared" si="406"/>
        <v>3000</v>
      </c>
      <c r="Z174" s="128">
        <f t="shared" si="407"/>
        <v>0.2</v>
      </c>
      <c r="AA174" s="129"/>
      <c r="AB174" s="131"/>
      <c r="AC174" s="131"/>
      <c r="AD174" s="131"/>
      <c r="AE174" s="131"/>
      <c r="AF174" s="131"/>
      <c r="AG174" s="131"/>
    </row>
    <row r="175" spans="1:33" ht="30" customHeight="1" x14ac:dyDescent="0.35">
      <c r="A175" s="146" t="s">
        <v>77</v>
      </c>
      <c r="B175" s="153" t="s">
        <v>290</v>
      </c>
      <c r="C175" s="285" t="s">
        <v>291</v>
      </c>
      <c r="D175" s="147"/>
      <c r="E175" s="148"/>
      <c r="F175" s="149">
        <v>0.22</v>
      </c>
      <c r="G175" s="150">
        <f t="shared" si="408"/>
        <v>0</v>
      </c>
      <c r="H175" s="148"/>
      <c r="I175" s="149">
        <v>0.22</v>
      </c>
      <c r="J175" s="150">
        <f t="shared" si="409"/>
        <v>0</v>
      </c>
      <c r="K175" s="148"/>
      <c r="L175" s="149">
        <v>0.22</v>
      </c>
      <c r="M175" s="150">
        <f t="shared" si="410"/>
        <v>0</v>
      </c>
      <c r="N175" s="148"/>
      <c r="O175" s="149">
        <v>0.22</v>
      </c>
      <c r="P175" s="150">
        <f t="shared" si="411"/>
        <v>0</v>
      </c>
      <c r="Q175" s="148"/>
      <c r="R175" s="149">
        <v>0.22</v>
      </c>
      <c r="S175" s="150">
        <f t="shared" si="412"/>
        <v>0</v>
      </c>
      <c r="T175" s="148"/>
      <c r="U175" s="149">
        <v>0.22</v>
      </c>
      <c r="V175" s="286">
        <f t="shared" si="413"/>
        <v>0</v>
      </c>
      <c r="W175" s="234">
        <f t="shared" si="414"/>
        <v>0</v>
      </c>
      <c r="X175" s="235">
        <f t="shared" si="415"/>
        <v>0</v>
      </c>
      <c r="Y175" s="235">
        <f t="shared" si="406"/>
        <v>0</v>
      </c>
      <c r="Z175" s="236" t="e">
        <f t="shared" si="407"/>
        <v>#DIV/0!</v>
      </c>
      <c r="AA175" s="151"/>
      <c r="AB175" s="131"/>
      <c r="AC175" s="131"/>
      <c r="AD175" s="131"/>
      <c r="AE175" s="131"/>
      <c r="AF175" s="131"/>
      <c r="AG175" s="131"/>
    </row>
    <row r="176" spans="1:33" ht="30" customHeight="1" x14ac:dyDescent="0.35">
      <c r="A176" s="287" t="s">
        <v>74</v>
      </c>
      <c r="B176" s="288" t="s">
        <v>292</v>
      </c>
      <c r="C176" s="219" t="s">
        <v>293</v>
      </c>
      <c r="D176" s="111"/>
      <c r="E176" s="112">
        <f>SUM(E177:E179)</f>
        <v>0</v>
      </c>
      <c r="F176" s="113"/>
      <c r="G176" s="114">
        <f>SUM(G177:G180)</f>
        <v>0</v>
      </c>
      <c r="H176" s="112">
        <f>SUM(H177:H179)</f>
        <v>0</v>
      </c>
      <c r="I176" s="113"/>
      <c r="J176" s="114">
        <f>SUM(J177:J180)</f>
        <v>0</v>
      </c>
      <c r="K176" s="112">
        <f>SUM(K177:K179)</f>
        <v>0</v>
      </c>
      <c r="L176" s="113"/>
      <c r="M176" s="114">
        <f>SUM(M177:M180)</f>
        <v>0</v>
      </c>
      <c r="N176" s="112">
        <f>SUM(N177:N179)</f>
        <v>0</v>
      </c>
      <c r="O176" s="113"/>
      <c r="P176" s="114">
        <f>SUM(P177:P180)</f>
        <v>0</v>
      </c>
      <c r="Q176" s="112">
        <f>SUM(Q177:Q179)</f>
        <v>0</v>
      </c>
      <c r="R176" s="113"/>
      <c r="S176" s="114">
        <f>SUM(S177:S180)</f>
        <v>0</v>
      </c>
      <c r="T176" s="112">
        <f>SUM(T177:T179)</f>
        <v>0</v>
      </c>
      <c r="U176" s="113"/>
      <c r="V176" s="114">
        <f t="shared" ref="V176:X176" si="416">SUM(V177:V180)</f>
        <v>0</v>
      </c>
      <c r="W176" s="114">
        <f t="shared" si="416"/>
        <v>0</v>
      </c>
      <c r="X176" s="114">
        <f t="shared" si="416"/>
        <v>0</v>
      </c>
      <c r="Y176" s="114">
        <f t="shared" si="406"/>
        <v>0</v>
      </c>
      <c r="Z176" s="114" t="e">
        <f t="shared" si="407"/>
        <v>#DIV/0!</v>
      </c>
      <c r="AA176" s="114"/>
      <c r="AB176" s="118"/>
      <c r="AC176" s="118"/>
      <c r="AD176" s="118"/>
      <c r="AE176" s="118"/>
      <c r="AF176" s="118"/>
      <c r="AG176" s="118"/>
    </row>
    <row r="177" spans="1:33" ht="30" customHeight="1" x14ac:dyDescent="0.35">
      <c r="A177" s="119" t="s">
        <v>77</v>
      </c>
      <c r="B177" s="120" t="s">
        <v>294</v>
      </c>
      <c r="C177" s="185" t="s">
        <v>295</v>
      </c>
      <c r="D177" s="122"/>
      <c r="E177" s="123"/>
      <c r="F177" s="124"/>
      <c r="G177" s="125">
        <f t="shared" ref="G177:G180" si="417">E177*F177</f>
        <v>0</v>
      </c>
      <c r="H177" s="123"/>
      <c r="I177" s="124"/>
      <c r="J177" s="125">
        <f t="shared" ref="J177:J180" si="418">H177*I177</f>
        <v>0</v>
      </c>
      <c r="K177" s="123"/>
      <c r="L177" s="124"/>
      <c r="M177" s="125">
        <f t="shared" ref="M177:M180" si="419">K177*L177</f>
        <v>0</v>
      </c>
      <c r="N177" s="123"/>
      <c r="O177" s="124"/>
      <c r="P177" s="125">
        <f t="shared" ref="P177:P180" si="420">N177*O177</f>
        <v>0</v>
      </c>
      <c r="Q177" s="123"/>
      <c r="R177" s="124"/>
      <c r="S177" s="125">
        <f t="shared" ref="S177:S180" si="421">Q177*R177</f>
        <v>0</v>
      </c>
      <c r="T177" s="123"/>
      <c r="U177" s="124"/>
      <c r="V177" s="125">
        <f t="shared" ref="V177:V180" si="422">T177*U177</f>
        <v>0</v>
      </c>
      <c r="W177" s="126">
        <f t="shared" ref="W177:W180" si="423">G177+M177+S177</f>
        <v>0</v>
      </c>
      <c r="X177" s="127">
        <f t="shared" ref="X177:X180" si="424">J177+P177+V177</f>
        <v>0</v>
      </c>
      <c r="Y177" s="127">
        <f t="shared" si="406"/>
        <v>0</v>
      </c>
      <c r="Z177" s="128" t="e">
        <f t="shared" si="407"/>
        <v>#DIV/0!</v>
      </c>
      <c r="AA177" s="129"/>
      <c r="AB177" s="131"/>
      <c r="AC177" s="131"/>
      <c r="AD177" s="131"/>
      <c r="AE177" s="131"/>
      <c r="AF177" s="131"/>
      <c r="AG177" s="131"/>
    </row>
    <row r="178" spans="1:33" ht="30" customHeight="1" x14ac:dyDescent="0.35">
      <c r="A178" s="119" t="s">
        <v>77</v>
      </c>
      <c r="B178" s="120" t="s">
        <v>296</v>
      </c>
      <c r="C178" s="185" t="s">
        <v>295</v>
      </c>
      <c r="D178" s="122"/>
      <c r="E178" s="123"/>
      <c r="F178" s="124"/>
      <c r="G178" s="125">
        <f t="shared" si="417"/>
        <v>0</v>
      </c>
      <c r="H178" s="123"/>
      <c r="I178" s="124"/>
      <c r="J178" s="125">
        <f t="shared" si="418"/>
        <v>0</v>
      </c>
      <c r="K178" s="123"/>
      <c r="L178" s="124"/>
      <c r="M178" s="125">
        <f t="shared" si="419"/>
        <v>0</v>
      </c>
      <c r="N178" s="123"/>
      <c r="O178" s="124"/>
      <c r="P178" s="125">
        <f t="shared" si="420"/>
        <v>0</v>
      </c>
      <c r="Q178" s="123"/>
      <c r="R178" s="124"/>
      <c r="S178" s="125">
        <f t="shared" si="421"/>
        <v>0</v>
      </c>
      <c r="T178" s="123"/>
      <c r="U178" s="124"/>
      <c r="V178" s="125">
        <f t="shared" si="422"/>
        <v>0</v>
      </c>
      <c r="W178" s="126">
        <f t="shared" si="423"/>
        <v>0</v>
      </c>
      <c r="X178" s="127">
        <f t="shared" si="424"/>
        <v>0</v>
      </c>
      <c r="Y178" s="127">
        <f t="shared" si="406"/>
        <v>0</v>
      </c>
      <c r="Z178" s="128" t="e">
        <f t="shared" si="407"/>
        <v>#DIV/0!</v>
      </c>
      <c r="AA178" s="129"/>
      <c r="AB178" s="131"/>
      <c r="AC178" s="131"/>
      <c r="AD178" s="131"/>
      <c r="AE178" s="131"/>
      <c r="AF178" s="131"/>
      <c r="AG178" s="131"/>
    </row>
    <row r="179" spans="1:33" ht="30" customHeight="1" x14ac:dyDescent="0.35">
      <c r="A179" s="132" t="s">
        <v>77</v>
      </c>
      <c r="B179" s="133" t="s">
        <v>297</v>
      </c>
      <c r="C179" s="185" t="s">
        <v>295</v>
      </c>
      <c r="D179" s="134"/>
      <c r="E179" s="135"/>
      <c r="F179" s="136"/>
      <c r="G179" s="137">
        <f t="shared" si="417"/>
        <v>0</v>
      </c>
      <c r="H179" s="135"/>
      <c r="I179" s="136"/>
      <c r="J179" s="137">
        <f t="shared" si="418"/>
        <v>0</v>
      </c>
      <c r="K179" s="135"/>
      <c r="L179" s="136"/>
      <c r="M179" s="137">
        <f t="shared" si="419"/>
        <v>0</v>
      </c>
      <c r="N179" s="135"/>
      <c r="O179" s="136"/>
      <c r="P179" s="137">
        <f t="shared" si="420"/>
        <v>0</v>
      </c>
      <c r="Q179" s="135"/>
      <c r="R179" s="136"/>
      <c r="S179" s="137">
        <f t="shared" si="421"/>
        <v>0</v>
      </c>
      <c r="T179" s="135"/>
      <c r="U179" s="136"/>
      <c r="V179" s="137">
        <f t="shared" si="422"/>
        <v>0</v>
      </c>
      <c r="W179" s="138">
        <f t="shared" si="423"/>
        <v>0</v>
      </c>
      <c r="X179" s="127">
        <f t="shared" si="424"/>
        <v>0</v>
      </c>
      <c r="Y179" s="127">
        <f t="shared" si="406"/>
        <v>0</v>
      </c>
      <c r="Z179" s="128" t="e">
        <f t="shared" si="407"/>
        <v>#DIV/0!</v>
      </c>
      <c r="AA179" s="139"/>
      <c r="AB179" s="131"/>
      <c r="AC179" s="131"/>
      <c r="AD179" s="131"/>
      <c r="AE179" s="131"/>
      <c r="AF179" s="131"/>
      <c r="AG179" s="131"/>
    </row>
    <row r="180" spans="1:33" ht="30" customHeight="1" x14ac:dyDescent="0.35">
      <c r="A180" s="132" t="s">
        <v>77</v>
      </c>
      <c r="B180" s="133" t="s">
        <v>298</v>
      </c>
      <c r="C180" s="186" t="s">
        <v>299</v>
      </c>
      <c r="D180" s="147"/>
      <c r="E180" s="135"/>
      <c r="F180" s="136">
        <v>0.22</v>
      </c>
      <c r="G180" s="137">
        <f t="shared" si="417"/>
        <v>0</v>
      </c>
      <c r="H180" s="135"/>
      <c r="I180" s="136">
        <v>0.22</v>
      </c>
      <c r="J180" s="137">
        <f t="shared" si="418"/>
        <v>0</v>
      </c>
      <c r="K180" s="135"/>
      <c r="L180" s="136">
        <v>0.22</v>
      </c>
      <c r="M180" s="137">
        <f t="shared" si="419"/>
        <v>0</v>
      </c>
      <c r="N180" s="135"/>
      <c r="O180" s="136">
        <v>0.22</v>
      </c>
      <c r="P180" s="137">
        <f t="shared" si="420"/>
        <v>0</v>
      </c>
      <c r="Q180" s="135"/>
      <c r="R180" s="136">
        <v>0.22</v>
      </c>
      <c r="S180" s="137">
        <f t="shared" si="421"/>
        <v>0</v>
      </c>
      <c r="T180" s="135"/>
      <c r="U180" s="136">
        <v>0.22</v>
      </c>
      <c r="V180" s="137">
        <f t="shared" si="422"/>
        <v>0</v>
      </c>
      <c r="W180" s="138">
        <f t="shared" si="423"/>
        <v>0</v>
      </c>
      <c r="X180" s="127">
        <f t="shared" si="424"/>
        <v>0</v>
      </c>
      <c r="Y180" s="127">
        <f t="shared" si="406"/>
        <v>0</v>
      </c>
      <c r="Z180" s="128" t="e">
        <f t="shared" si="407"/>
        <v>#DIV/0!</v>
      </c>
      <c r="AA180" s="151"/>
      <c r="AB180" s="131"/>
      <c r="AC180" s="131"/>
      <c r="AD180" s="131"/>
      <c r="AE180" s="131"/>
      <c r="AF180" s="131"/>
      <c r="AG180" s="131"/>
    </row>
    <row r="181" spans="1:33" ht="19" customHeight="1" x14ac:dyDescent="0.35">
      <c r="A181" s="108" t="s">
        <v>74</v>
      </c>
      <c r="B181" s="154" t="s">
        <v>300</v>
      </c>
      <c r="C181" s="219" t="s">
        <v>301</v>
      </c>
      <c r="D181" s="141"/>
      <c r="E181" s="142">
        <f>SUM(E182:E184)</f>
        <v>0</v>
      </c>
      <c r="F181" s="143"/>
      <c r="G181" s="144">
        <f t="shared" ref="G181:H181" si="425">SUM(G182:G184)</f>
        <v>0</v>
      </c>
      <c r="H181" s="142">
        <f t="shared" si="425"/>
        <v>0</v>
      </c>
      <c r="I181" s="143"/>
      <c r="J181" s="144">
        <f t="shared" ref="J181:K181" si="426">SUM(J182:J184)</f>
        <v>0</v>
      </c>
      <c r="K181" s="142">
        <f t="shared" si="426"/>
        <v>0</v>
      </c>
      <c r="L181" s="143"/>
      <c r="M181" s="144">
        <f t="shared" ref="M181:N181" si="427">SUM(M182:M184)</f>
        <v>0</v>
      </c>
      <c r="N181" s="142">
        <f t="shared" si="427"/>
        <v>0</v>
      </c>
      <c r="O181" s="143"/>
      <c r="P181" s="144">
        <f t="shared" ref="P181:Q181" si="428">SUM(P182:P184)</f>
        <v>0</v>
      </c>
      <c r="Q181" s="142">
        <f t="shared" si="428"/>
        <v>0</v>
      </c>
      <c r="R181" s="143"/>
      <c r="S181" s="144">
        <f t="shared" ref="S181:T181" si="429">SUM(S182:S184)</f>
        <v>0</v>
      </c>
      <c r="T181" s="142">
        <f t="shared" si="429"/>
        <v>0</v>
      </c>
      <c r="U181" s="143"/>
      <c r="V181" s="144">
        <f t="shared" ref="V181:X181" si="430">SUM(V182:V184)</f>
        <v>0</v>
      </c>
      <c r="W181" s="144">
        <f t="shared" si="430"/>
        <v>0</v>
      </c>
      <c r="X181" s="144">
        <f t="shared" si="430"/>
        <v>0</v>
      </c>
      <c r="Y181" s="144">
        <f t="shared" si="406"/>
        <v>0</v>
      </c>
      <c r="Z181" s="144" t="e">
        <f t="shared" si="407"/>
        <v>#DIV/0!</v>
      </c>
      <c r="AA181" s="289"/>
      <c r="AB181" s="118"/>
      <c r="AC181" s="118"/>
      <c r="AD181" s="118"/>
      <c r="AE181" s="118"/>
      <c r="AF181" s="118"/>
      <c r="AG181" s="118"/>
    </row>
    <row r="182" spans="1:33" ht="15.5" customHeight="1" x14ac:dyDescent="0.35">
      <c r="A182" s="119" t="s">
        <v>77</v>
      </c>
      <c r="B182" s="120" t="s">
        <v>302</v>
      </c>
      <c r="C182" s="185" t="s">
        <v>303</v>
      </c>
      <c r="D182" s="122"/>
      <c r="E182" s="123"/>
      <c r="F182" s="124"/>
      <c r="G182" s="125">
        <f t="shared" ref="G182:G184" si="431">E182*F182</f>
        <v>0</v>
      </c>
      <c r="H182" s="123"/>
      <c r="I182" s="124"/>
      <c r="J182" s="125">
        <f t="shared" ref="J182:J184" si="432">H182*I182</f>
        <v>0</v>
      </c>
      <c r="K182" s="123"/>
      <c r="L182" s="124"/>
      <c r="M182" s="125">
        <f t="shared" ref="M182:M184" si="433">K182*L182</f>
        <v>0</v>
      </c>
      <c r="N182" s="123"/>
      <c r="O182" s="124"/>
      <c r="P182" s="125">
        <f t="shared" ref="P182:P184" si="434">N182*O182</f>
        <v>0</v>
      </c>
      <c r="Q182" s="123"/>
      <c r="R182" s="124"/>
      <c r="S182" s="125">
        <f t="shared" ref="S182:S184" si="435">Q182*R182</f>
        <v>0</v>
      </c>
      <c r="T182" s="123"/>
      <c r="U182" s="124"/>
      <c r="V182" s="125">
        <f t="shared" ref="V182:V184" si="436">T182*U182</f>
        <v>0</v>
      </c>
      <c r="W182" s="126">
        <f t="shared" ref="W182:W184" si="437">G182+M182+S182</f>
        <v>0</v>
      </c>
      <c r="X182" s="127">
        <f t="shared" ref="X182:X184" si="438">J182+P182+V182</f>
        <v>0</v>
      </c>
      <c r="Y182" s="127">
        <f t="shared" si="406"/>
        <v>0</v>
      </c>
      <c r="Z182" s="128" t="e">
        <f t="shared" si="407"/>
        <v>#DIV/0!</v>
      </c>
      <c r="AA182" s="277"/>
      <c r="AB182" s="131"/>
      <c r="AC182" s="131"/>
      <c r="AD182" s="131"/>
      <c r="AE182" s="131"/>
      <c r="AF182" s="131"/>
      <c r="AG182" s="131"/>
    </row>
    <row r="183" spans="1:33" ht="18.5" customHeight="1" x14ac:dyDescent="0.35">
      <c r="A183" s="119" t="s">
        <v>77</v>
      </c>
      <c r="B183" s="120" t="s">
        <v>304</v>
      </c>
      <c r="C183" s="185" t="s">
        <v>303</v>
      </c>
      <c r="D183" s="122"/>
      <c r="E183" s="123"/>
      <c r="F183" s="124"/>
      <c r="G183" s="125">
        <f t="shared" si="431"/>
        <v>0</v>
      </c>
      <c r="H183" s="123"/>
      <c r="I183" s="124"/>
      <c r="J183" s="125">
        <f t="shared" si="432"/>
        <v>0</v>
      </c>
      <c r="K183" s="123"/>
      <c r="L183" s="124"/>
      <c r="M183" s="125">
        <f t="shared" si="433"/>
        <v>0</v>
      </c>
      <c r="N183" s="123"/>
      <c r="O183" s="124"/>
      <c r="P183" s="125">
        <f t="shared" si="434"/>
        <v>0</v>
      </c>
      <c r="Q183" s="123"/>
      <c r="R183" s="124"/>
      <c r="S183" s="125">
        <f t="shared" si="435"/>
        <v>0</v>
      </c>
      <c r="T183" s="123"/>
      <c r="U183" s="124"/>
      <c r="V183" s="125">
        <f t="shared" si="436"/>
        <v>0</v>
      </c>
      <c r="W183" s="126">
        <f t="shared" si="437"/>
        <v>0</v>
      </c>
      <c r="X183" s="127">
        <f t="shared" si="438"/>
        <v>0</v>
      </c>
      <c r="Y183" s="127">
        <f t="shared" si="406"/>
        <v>0</v>
      </c>
      <c r="Z183" s="128" t="e">
        <f t="shared" si="407"/>
        <v>#DIV/0!</v>
      </c>
      <c r="AA183" s="277"/>
      <c r="AB183" s="131"/>
      <c r="AC183" s="131"/>
      <c r="AD183" s="131"/>
      <c r="AE183" s="131"/>
      <c r="AF183" s="131"/>
      <c r="AG183" s="131"/>
    </row>
    <row r="184" spans="1:33" ht="18.5" customHeight="1" x14ac:dyDescent="0.35">
      <c r="A184" s="132" t="s">
        <v>77</v>
      </c>
      <c r="B184" s="133" t="s">
        <v>305</v>
      </c>
      <c r="C184" s="162" t="s">
        <v>303</v>
      </c>
      <c r="D184" s="134"/>
      <c r="E184" s="135"/>
      <c r="F184" s="136"/>
      <c r="G184" s="137">
        <f t="shared" si="431"/>
        <v>0</v>
      </c>
      <c r="H184" s="135"/>
      <c r="I184" s="136"/>
      <c r="J184" s="137">
        <f t="shared" si="432"/>
        <v>0</v>
      </c>
      <c r="K184" s="135"/>
      <c r="L184" s="136"/>
      <c r="M184" s="137">
        <f t="shared" si="433"/>
        <v>0</v>
      </c>
      <c r="N184" s="135"/>
      <c r="O184" s="136"/>
      <c r="P184" s="137">
        <f t="shared" si="434"/>
        <v>0</v>
      </c>
      <c r="Q184" s="135"/>
      <c r="R184" s="136"/>
      <c r="S184" s="137">
        <f t="shared" si="435"/>
        <v>0</v>
      </c>
      <c r="T184" s="135"/>
      <c r="U184" s="136"/>
      <c r="V184" s="137">
        <f t="shared" si="436"/>
        <v>0</v>
      </c>
      <c r="W184" s="138">
        <f t="shared" si="437"/>
        <v>0</v>
      </c>
      <c r="X184" s="127">
        <f t="shared" si="438"/>
        <v>0</v>
      </c>
      <c r="Y184" s="127">
        <f t="shared" si="406"/>
        <v>0</v>
      </c>
      <c r="Z184" s="128" t="e">
        <f t="shared" si="407"/>
        <v>#DIV/0!</v>
      </c>
      <c r="AA184" s="278"/>
      <c r="AB184" s="131"/>
      <c r="AC184" s="131"/>
      <c r="AD184" s="131"/>
      <c r="AE184" s="131"/>
      <c r="AF184" s="131"/>
      <c r="AG184" s="131"/>
    </row>
    <row r="185" spans="1:33" ht="18.5" customHeight="1" x14ac:dyDescent="0.35">
      <c r="A185" s="108" t="s">
        <v>74</v>
      </c>
      <c r="B185" s="154" t="s">
        <v>306</v>
      </c>
      <c r="C185" s="290" t="s">
        <v>281</v>
      </c>
      <c r="D185" s="141"/>
      <c r="E185" s="142">
        <f>SUM(E186:E192)</f>
        <v>9</v>
      </c>
      <c r="F185" s="143"/>
      <c r="G185" s="144">
        <f>SUM(G186:G193)</f>
        <v>720</v>
      </c>
      <c r="H185" s="142">
        <f>SUM(H186:H192)</f>
        <v>8</v>
      </c>
      <c r="I185" s="143"/>
      <c r="J185" s="144">
        <f>SUM(J186:J193)</f>
        <v>840</v>
      </c>
      <c r="K185" s="142">
        <f>SUM(K186:K192)</f>
        <v>0</v>
      </c>
      <c r="L185" s="143"/>
      <c r="M185" s="144">
        <f>SUM(M186:M193)</f>
        <v>0</v>
      </c>
      <c r="N185" s="142">
        <f>SUM(N186:N192)</f>
        <v>0</v>
      </c>
      <c r="O185" s="143"/>
      <c r="P185" s="144">
        <f>SUM(P186:P193)</f>
        <v>0</v>
      </c>
      <c r="Q185" s="142">
        <f>SUM(Q186:Q192)</f>
        <v>0</v>
      </c>
      <c r="R185" s="143"/>
      <c r="S185" s="144">
        <f>SUM(S186:S193)</f>
        <v>0</v>
      </c>
      <c r="T185" s="142">
        <f>SUM(T186:T192)</f>
        <v>0</v>
      </c>
      <c r="U185" s="143"/>
      <c r="V185" s="144">
        <f t="shared" ref="V185:X185" si="439">SUM(V186:V193)</f>
        <v>0</v>
      </c>
      <c r="W185" s="144">
        <f t="shared" si="439"/>
        <v>720</v>
      </c>
      <c r="X185" s="144">
        <f t="shared" si="439"/>
        <v>840</v>
      </c>
      <c r="Y185" s="144">
        <f t="shared" si="406"/>
        <v>-120</v>
      </c>
      <c r="Z185" s="144">
        <f t="shared" si="407"/>
        <v>-0.16666666666666666</v>
      </c>
      <c r="AA185" s="289"/>
      <c r="AB185" s="118"/>
      <c r="AC185" s="118"/>
      <c r="AD185" s="118"/>
      <c r="AE185" s="118"/>
      <c r="AF185" s="118"/>
      <c r="AG185" s="118"/>
    </row>
    <row r="186" spans="1:33" ht="15.5" customHeight="1" x14ac:dyDescent="0.35">
      <c r="A186" s="119" t="s">
        <v>77</v>
      </c>
      <c r="B186" s="348" t="s">
        <v>307</v>
      </c>
      <c r="C186" s="351" t="s">
        <v>395</v>
      </c>
      <c r="D186" s="122" t="s">
        <v>396</v>
      </c>
      <c r="E186" s="123">
        <v>9</v>
      </c>
      <c r="F186" s="124">
        <v>80</v>
      </c>
      <c r="G186" s="125">
        <f t="shared" ref="G186:G193" si="440">E186*F186</f>
        <v>720</v>
      </c>
      <c r="H186" s="123">
        <v>8</v>
      </c>
      <c r="I186" s="124">
        <v>105</v>
      </c>
      <c r="J186" s="125">
        <f t="shared" ref="J186:J193" si="441">H186*I186</f>
        <v>840</v>
      </c>
      <c r="K186" s="123"/>
      <c r="L186" s="124"/>
      <c r="M186" s="125">
        <f t="shared" ref="M186:M193" si="442">K186*L186</f>
        <v>0</v>
      </c>
      <c r="N186" s="123"/>
      <c r="O186" s="124"/>
      <c r="P186" s="125">
        <f t="shared" ref="P186:P193" si="443">N186*O186</f>
        <v>0</v>
      </c>
      <c r="Q186" s="123"/>
      <c r="R186" s="124"/>
      <c r="S186" s="125">
        <f t="shared" ref="S186:S193" si="444">Q186*R186</f>
        <v>0</v>
      </c>
      <c r="T186" s="123"/>
      <c r="U186" s="124"/>
      <c r="V186" s="125">
        <f t="shared" ref="V186:V193" si="445">T186*U186</f>
        <v>0</v>
      </c>
      <c r="W186" s="126">
        <f t="shared" ref="W186:W193" si="446">G186+M186+S186</f>
        <v>720</v>
      </c>
      <c r="X186" s="127">
        <f t="shared" ref="X186:X193" si="447">J186+P186+V186</f>
        <v>840</v>
      </c>
      <c r="Y186" s="127">
        <f t="shared" si="406"/>
        <v>-120</v>
      </c>
      <c r="Z186" s="128">
        <f t="shared" si="407"/>
        <v>-0.16666666666666666</v>
      </c>
      <c r="AA186" s="277"/>
      <c r="AB186" s="131"/>
      <c r="AC186" s="131"/>
      <c r="AD186" s="131"/>
      <c r="AE186" s="131"/>
      <c r="AF186" s="131"/>
      <c r="AG186" s="131"/>
    </row>
    <row r="187" spans="1:33" ht="29" customHeight="1" x14ac:dyDescent="0.35">
      <c r="A187" s="119" t="s">
        <v>77</v>
      </c>
      <c r="B187" s="120" t="s">
        <v>308</v>
      </c>
      <c r="C187" s="185" t="s">
        <v>309</v>
      </c>
      <c r="D187" s="122"/>
      <c r="E187" s="123"/>
      <c r="F187" s="124"/>
      <c r="G187" s="125">
        <f t="shared" si="440"/>
        <v>0</v>
      </c>
      <c r="H187" s="123"/>
      <c r="I187" s="124"/>
      <c r="J187" s="125">
        <f t="shared" si="441"/>
        <v>0</v>
      </c>
      <c r="K187" s="123"/>
      <c r="L187" s="124"/>
      <c r="M187" s="125">
        <f t="shared" si="442"/>
        <v>0</v>
      </c>
      <c r="N187" s="123"/>
      <c r="O187" s="124"/>
      <c r="P187" s="125">
        <f t="shared" si="443"/>
        <v>0</v>
      </c>
      <c r="Q187" s="123"/>
      <c r="R187" s="124"/>
      <c r="S187" s="125">
        <f t="shared" si="444"/>
        <v>0</v>
      </c>
      <c r="T187" s="123"/>
      <c r="U187" s="124"/>
      <c r="V187" s="125">
        <f t="shared" si="445"/>
        <v>0</v>
      </c>
      <c r="W187" s="138">
        <f t="shared" si="446"/>
        <v>0</v>
      </c>
      <c r="X187" s="127">
        <f t="shared" si="447"/>
        <v>0</v>
      </c>
      <c r="Y187" s="127">
        <f t="shared" si="406"/>
        <v>0</v>
      </c>
      <c r="Z187" s="128" t="e">
        <f t="shared" si="407"/>
        <v>#DIV/0!</v>
      </c>
      <c r="AA187" s="277"/>
      <c r="AB187" s="131"/>
      <c r="AC187" s="131"/>
      <c r="AD187" s="131"/>
      <c r="AE187" s="131"/>
      <c r="AF187" s="131"/>
      <c r="AG187" s="131"/>
    </row>
    <row r="188" spans="1:33" ht="43" customHeight="1" x14ac:dyDescent="0.35">
      <c r="A188" s="119" t="s">
        <v>77</v>
      </c>
      <c r="B188" s="120" t="s">
        <v>310</v>
      </c>
      <c r="C188" s="185" t="s">
        <v>311</v>
      </c>
      <c r="D188" s="122"/>
      <c r="E188" s="123"/>
      <c r="F188" s="124"/>
      <c r="G188" s="125">
        <f t="shared" si="440"/>
        <v>0</v>
      </c>
      <c r="H188" s="123"/>
      <c r="I188" s="124"/>
      <c r="J188" s="125">
        <f t="shared" si="441"/>
        <v>0</v>
      </c>
      <c r="K188" s="123"/>
      <c r="L188" s="124"/>
      <c r="M188" s="125">
        <f t="shared" si="442"/>
        <v>0</v>
      </c>
      <c r="N188" s="123"/>
      <c r="O188" s="124"/>
      <c r="P188" s="125">
        <f t="shared" si="443"/>
        <v>0</v>
      </c>
      <c r="Q188" s="123"/>
      <c r="R188" s="124"/>
      <c r="S188" s="125">
        <f t="shared" si="444"/>
        <v>0</v>
      </c>
      <c r="T188" s="123"/>
      <c r="U188" s="124"/>
      <c r="V188" s="125">
        <f t="shared" si="445"/>
        <v>0</v>
      </c>
      <c r="W188" s="138">
        <f t="shared" si="446"/>
        <v>0</v>
      </c>
      <c r="X188" s="127">
        <f t="shared" si="447"/>
        <v>0</v>
      </c>
      <c r="Y188" s="127">
        <f t="shared" si="406"/>
        <v>0</v>
      </c>
      <c r="Z188" s="128" t="e">
        <f t="shared" si="407"/>
        <v>#DIV/0!</v>
      </c>
      <c r="AA188" s="277"/>
      <c r="AB188" s="131"/>
      <c r="AC188" s="131"/>
      <c r="AD188" s="131"/>
      <c r="AE188" s="131"/>
      <c r="AF188" s="131"/>
      <c r="AG188" s="131"/>
    </row>
    <row r="189" spans="1:33" ht="30" customHeight="1" x14ac:dyDescent="0.35">
      <c r="A189" s="119" t="s">
        <v>77</v>
      </c>
      <c r="B189" s="120" t="s">
        <v>312</v>
      </c>
      <c r="C189" s="185" t="s">
        <v>313</v>
      </c>
      <c r="D189" s="122"/>
      <c r="E189" s="123"/>
      <c r="F189" s="124"/>
      <c r="G189" s="125">
        <f t="shared" si="440"/>
        <v>0</v>
      </c>
      <c r="H189" s="123"/>
      <c r="I189" s="124"/>
      <c r="J189" s="125">
        <f t="shared" si="441"/>
        <v>0</v>
      </c>
      <c r="K189" s="123"/>
      <c r="L189" s="124"/>
      <c r="M189" s="125">
        <f t="shared" si="442"/>
        <v>0</v>
      </c>
      <c r="N189" s="123"/>
      <c r="O189" s="124"/>
      <c r="P189" s="125">
        <f t="shared" si="443"/>
        <v>0</v>
      </c>
      <c r="Q189" s="123"/>
      <c r="R189" s="124"/>
      <c r="S189" s="125">
        <f t="shared" si="444"/>
        <v>0</v>
      </c>
      <c r="T189" s="123"/>
      <c r="U189" s="124"/>
      <c r="V189" s="125">
        <f t="shared" si="445"/>
        <v>0</v>
      </c>
      <c r="W189" s="138">
        <f t="shared" si="446"/>
        <v>0</v>
      </c>
      <c r="X189" s="127">
        <f t="shared" si="447"/>
        <v>0</v>
      </c>
      <c r="Y189" s="127">
        <f t="shared" si="406"/>
        <v>0</v>
      </c>
      <c r="Z189" s="128" t="e">
        <f t="shared" si="407"/>
        <v>#DIV/0!</v>
      </c>
      <c r="AA189" s="277"/>
      <c r="AB189" s="131"/>
      <c r="AC189" s="131"/>
      <c r="AD189" s="131"/>
      <c r="AE189" s="131"/>
      <c r="AF189" s="131"/>
      <c r="AG189" s="131"/>
    </row>
    <row r="190" spans="1:33" ht="30" customHeight="1" x14ac:dyDescent="0.35">
      <c r="A190" s="119" t="s">
        <v>77</v>
      </c>
      <c r="B190" s="120" t="s">
        <v>314</v>
      </c>
      <c r="C190" s="162" t="s">
        <v>315</v>
      </c>
      <c r="D190" s="122"/>
      <c r="E190" s="123"/>
      <c r="F190" s="124"/>
      <c r="G190" s="125">
        <f t="shared" si="440"/>
        <v>0</v>
      </c>
      <c r="H190" s="123"/>
      <c r="I190" s="124"/>
      <c r="J190" s="125">
        <f t="shared" si="441"/>
        <v>0</v>
      </c>
      <c r="K190" s="123"/>
      <c r="L190" s="124"/>
      <c r="M190" s="125">
        <f t="shared" si="442"/>
        <v>0</v>
      </c>
      <c r="N190" s="123"/>
      <c r="O190" s="124"/>
      <c r="P190" s="125">
        <f t="shared" si="443"/>
        <v>0</v>
      </c>
      <c r="Q190" s="123"/>
      <c r="R190" s="124"/>
      <c r="S190" s="125">
        <f t="shared" si="444"/>
        <v>0</v>
      </c>
      <c r="T190" s="123"/>
      <c r="U190" s="124"/>
      <c r="V190" s="125">
        <f t="shared" si="445"/>
        <v>0</v>
      </c>
      <c r="W190" s="138">
        <f t="shared" si="446"/>
        <v>0</v>
      </c>
      <c r="X190" s="127">
        <f t="shared" si="447"/>
        <v>0</v>
      </c>
      <c r="Y190" s="127">
        <f t="shared" si="406"/>
        <v>0</v>
      </c>
      <c r="Z190" s="128" t="e">
        <f t="shared" si="407"/>
        <v>#DIV/0!</v>
      </c>
      <c r="AA190" s="277"/>
      <c r="AB190" s="130"/>
      <c r="AC190" s="131"/>
      <c r="AD190" s="131"/>
      <c r="AE190" s="131"/>
      <c r="AF190" s="131"/>
      <c r="AG190" s="131"/>
    </row>
    <row r="191" spans="1:33" ht="30" customHeight="1" x14ac:dyDescent="0.35">
      <c r="A191" s="119" t="s">
        <v>77</v>
      </c>
      <c r="B191" s="120" t="s">
        <v>316</v>
      </c>
      <c r="C191" s="162" t="s">
        <v>315</v>
      </c>
      <c r="D191" s="122"/>
      <c r="E191" s="123"/>
      <c r="F191" s="124"/>
      <c r="G191" s="125">
        <f t="shared" si="440"/>
        <v>0</v>
      </c>
      <c r="H191" s="123"/>
      <c r="I191" s="124"/>
      <c r="J191" s="125">
        <f t="shared" si="441"/>
        <v>0</v>
      </c>
      <c r="K191" s="123"/>
      <c r="L191" s="124"/>
      <c r="M191" s="125">
        <f t="shared" si="442"/>
        <v>0</v>
      </c>
      <c r="N191" s="123"/>
      <c r="O191" s="124"/>
      <c r="P191" s="125">
        <f t="shared" si="443"/>
        <v>0</v>
      </c>
      <c r="Q191" s="123"/>
      <c r="R191" s="124"/>
      <c r="S191" s="125">
        <f t="shared" si="444"/>
        <v>0</v>
      </c>
      <c r="T191" s="123"/>
      <c r="U191" s="124"/>
      <c r="V191" s="125">
        <f t="shared" si="445"/>
        <v>0</v>
      </c>
      <c r="W191" s="138">
        <f t="shared" si="446"/>
        <v>0</v>
      </c>
      <c r="X191" s="127">
        <f t="shared" si="447"/>
        <v>0</v>
      </c>
      <c r="Y191" s="127">
        <f t="shared" si="406"/>
        <v>0</v>
      </c>
      <c r="Z191" s="128" t="e">
        <f t="shared" si="407"/>
        <v>#DIV/0!</v>
      </c>
      <c r="AA191" s="277"/>
      <c r="AB191" s="131"/>
      <c r="AC191" s="131"/>
      <c r="AD191" s="131"/>
      <c r="AE191" s="131"/>
      <c r="AF191" s="131"/>
      <c r="AG191" s="131"/>
    </row>
    <row r="192" spans="1:33" ht="30" customHeight="1" x14ac:dyDescent="0.35">
      <c r="A192" s="132" t="s">
        <v>77</v>
      </c>
      <c r="B192" s="133" t="s">
        <v>317</v>
      </c>
      <c r="C192" s="162" t="s">
        <v>315</v>
      </c>
      <c r="D192" s="134"/>
      <c r="E192" s="135"/>
      <c r="F192" s="136"/>
      <c r="G192" s="137">
        <f t="shared" si="440"/>
        <v>0</v>
      </c>
      <c r="H192" s="135"/>
      <c r="I192" s="136"/>
      <c r="J192" s="137">
        <f t="shared" si="441"/>
        <v>0</v>
      </c>
      <c r="K192" s="135"/>
      <c r="L192" s="136"/>
      <c r="M192" s="137">
        <f t="shared" si="442"/>
        <v>0</v>
      </c>
      <c r="N192" s="135"/>
      <c r="O192" s="136"/>
      <c r="P192" s="137">
        <f t="shared" si="443"/>
        <v>0</v>
      </c>
      <c r="Q192" s="135"/>
      <c r="R192" s="136"/>
      <c r="S192" s="137">
        <f t="shared" si="444"/>
        <v>0</v>
      </c>
      <c r="T192" s="135"/>
      <c r="U192" s="136"/>
      <c r="V192" s="137">
        <f t="shared" si="445"/>
        <v>0</v>
      </c>
      <c r="W192" s="138">
        <f t="shared" si="446"/>
        <v>0</v>
      </c>
      <c r="X192" s="127">
        <f t="shared" si="447"/>
        <v>0</v>
      </c>
      <c r="Y192" s="127">
        <f t="shared" si="406"/>
        <v>0</v>
      </c>
      <c r="Z192" s="128" t="e">
        <f t="shared" si="407"/>
        <v>#DIV/0!</v>
      </c>
      <c r="AA192" s="278"/>
      <c r="AB192" s="131"/>
      <c r="AC192" s="131"/>
      <c r="AD192" s="131"/>
      <c r="AE192" s="131"/>
      <c r="AF192" s="131"/>
      <c r="AG192" s="131"/>
    </row>
    <row r="193" spans="1:33" ht="30" customHeight="1" x14ac:dyDescent="0.35">
      <c r="A193" s="132" t="s">
        <v>77</v>
      </c>
      <c r="B193" s="153" t="s">
        <v>318</v>
      </c>
      <c r="C193" s="186" t="s">
        <v>319</v>
      </c>
      <c r="D193" s="147"/>
      <c r="E193" s="135"/>
      <c r="F193" s="136">
        <v>0.22</v>
      </c>
      <c r="G193" s="137">
        <f t="shared" si="440"/>
        <v>0</v>
      </c>
      <c r="H193" s="135"/>
      <c r="I193" s="136">
        <v>0.22</v>
      </c>
      <c r="J193" s="137">
        <f t="shared" si="441"/>
        <v>0</v>
      </c>
      <c r="K193" s="135"/>
      <c r="L193" s="136">
        <v>0.22</v>
      </c>
      <c r="M193" s="137">
        <f t="shared" si="442"/>
        <v>0</v>
      </c>
      <c r="N193" s="135"/>
      <c r="O193" s="136">
        <v>0.22</v>
      </c>
      <c r="P193" s="137">
        <f t="shared" si="443"/>
        <v>0</v>
      </c>
      <c r="Q193" s="135"/>
      <c r="R193" s="136">
        <v>0.22</v>
      </c>
      <c r="S193" s="137">
        <f t="shared" si="444"/>
        <v>0</v>
      </c>
      <c r="T193" s="135"/>
      <c r="U193" s="136">
        <v>0.22</v>
      </c>
      <c r="V193" s="137">
        <f t="shared" si="445"/>
        <v>0</v>
      </c>
      <c r="W193" s="138">
        <f t="shared" si="446"/>
        <v>0</v>
      </c>
      <c r="X193" s="127">
        <f t="shared" si="447"/>
        <v>0</v>
      </c>
      <c r="Y193" s="127">
        <f t="shared" si="406"/>
        <v>0</v>
      </c>
      <c r="Z193" s="128" t="e">
        <f t="shared" si="407"/>
        <v>#DIV/0!</v>
      </c>
      <c r="AA193" s="151"/>
      <c r="AB193" s="7"/>
      <c r="AC193" s="7"/>
      <c r="AD193" s="7"/>
      <c r="AE193" s="7"/>
      <c r="AF193" s="7"/>
      <c r="AG193" s="7"/>
    </row>
    <row r="194" spans="1:33" ht="30" customHeight="1" x14ac:dyDescent="0.35">
      <c r="A194" s="291" t="s">
        <v>320</v>
      </c>
      <c r="B194" s="292"/>
      <c r="C194" s="293"/>
      <c r="D194" s="294"/>
      <c r="E194" s="172">
        <f>E185+E181+E176+E171</f>
        <v>9</v>
      </c>
      <c r="F194" s="187"/>
      <c r="G194" s="295">
        <f t="shared" ref="G194:H194" si="448">G185+G181+G176+G171</f>
        <v>720</v>
      </c>
      <c r="H194" s="172">
        <f t="shared" si="448"/>
        <v>8</v>
      </c>
      <c r="I194" s="187"/>
      <c r="J194" s="295">
        <f t="shared" ref="J194:K194" si="449">J185+J181+J176+J171</f>
        <v>840</v>
      </c>
      <c r="K194" s="172">
        <f t="shared" si="449"/>
        <v>1</v>
      </c>
      <c r="L194" s="187"/>
      <c r="M194" s="295">
        <f t="shared" ref="M194:N194" si="450">M185+M181+M176+M171</f>
        <v>15000</v>
      </c>
      <c r="N194" s="172">
        <f t="shared" si="450"/>
        <v>1</v>
      </c>
      <c r="O194" s="187"/>
      <c r="P194" s="295">
        <f t="shared" ref="P194:Q194" si="451">P185+P181+P176+P171</f>
        <v>12000</v>
      </c>
      <c r="Q194" s="172">
        <f t="shared" si="451"/>
        <v>0</v>
      </c>
      <c r="R194" s="187"/>
      <c r="S194" s="295">
        <f t="shared" ref="S194:T194" si="452">S185+S181+S176+S171</f>
        <v>0</v>
      </c>
      <c r="T194" s="172">
        <f t="shared" si="452"/>
        <v>0</v>
      </c>
      <c r="U194" s="187"/>
      <c r="V194" s="295">
        <f>V185+V181+V176+V171</f>
        <v>0</v>
      </c>
      <c r="W194" s="222">
        <f t="shared" ref="W194:X194" si="453">W185+W171+W181+W176</f>
        <v>15720</v>
      </c>
      <c r="X194" s="222">
        <f t="shared" si="453"/>
        <v>12840</v>
      </c>
      <c r="Y194" s="222">
        <f t="shared" si="406"/>
        <v>2880</v>
      </c>
      <c r="Z194" s="222">
        <f t="shared" si="407"/>
        <v>0.18320610687022901</v>
      </c>
      <c r="AA194" s="223"/>
      <c r="AB194" s="7"/>
      <c r="AC194" s="7"/>
      <c r="AD194" s="7"/>
      <c r="AE194" s="7"/>
      <c r="AF194" s="7"/>
      <c r="AG194" s="7"/>
    </row>
    <row r="195" spans="1:33" ht="30" customHeight="1" x14ac:dyDescent="0.35">
      <c r="A195" s="296" t="s">
        <v>321</v>
      </c>
      <c r="B195" s="297"/>
      <c r="C195" s="298"/>
      <c r="D195" s="299"/>
      <c r="E195" s="300"/>
      <c r="F195" s="301"/>
      <c r="G195" s="302">
        <f>G37+G51+G73+G95+G109+G123+G136+G144+G152+G159+G163+G169+G194</f>
        <v>350000</v>
      </c>
      <c r="H195" s="300"/>
      <c r="I195" s="301"/>
      <c r="J195" s="302">
        <f>J37+J51+J73+J95+J109+J123+J136+J144+J152+J159+J163+J169+J194</f>
        <v>349999.9976</v>
      </c>
      <c r="K195" s="300"/>
      <c r="L195" s="301"/>
      <c r="M195" s="302">
        <f>M37+M51+M73+M95+M109+M123+M136+M144+M152+M159+M163+M169+M194</f>
        <v>65000</v>
      </c>
      <c r="N195" s="300"/>
      <c r="O195" s="301"/>
      <c r="P195" s="302">
        <f>P37+P51+P73+P95+P109+P123+P136+P144+P152+P159+P163+P169+P194</f>
        <v>65000</v>
      </c>
      <c r="Q195" s="300"/>
      <c r="R195" s="301"/>
      <c r="S195" s="302">
        <f>S37+S51+S73+S95+S109+S123+S136+S144+S152+S159+S163+S169+S194</f>
        <v>0</v>
      </c>
      <c r="T195" s="300"/>
      <c r="U195" s="301"/>
      <c r="V195" s="302">
        <f t="shared" ref="V195:Y195" si="454">V37+V51+V73+V95+V109+V123+V136+V144+V152+V159+V163+V169+V194</f>
        <v>0</v>
      </c>
      <c r="W195" s="302">
        <f t="shared" si="454"/>
        <v>415000</v>
      </c>
      <c r="X195" s="302">
        <f t="shared" si="454"/>
        <v>414999.99760000006</v>
      </c>
      <c r="Y195" s="302">
        <f t="shared" si="454"/>
        <v>2.3999999393709004E-3</v>
      </c>
      <c r="Z195" s="303">
        <f t="shared" si="407"/>
        <v>5.783132384026266E-9</v>
      </c>
      <c r="AA195" s="304"/>
      <c r="AB195" s="7"/>
      <c r="AC195" s="7"/>
      <c r="AD195" s="7"/>
      <c r="AE195" s="7"/>
      <c r="AF195" s="7"/>
      <c r="AG195" s="7"/>
    </row>
    <row r="196" spans="1:33" ht="15" customHeight="1" x14ac:dyDescent="0.35">
      <c r="A196" s="443"/>
      <c r="B196" s="406"/>
      <c r="C196" s="406"/>
      <c r="D196" s="74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305"/>
      <c r="X196" s="305"/>
      <c r="Y196" s="305"/>
      <c r="Z196" s="305"/>
      <c r="AA196" s="83"/>
      <c r="AB196" s="7"/>
      <c r="AC196" s="7"/>
      <c r="AD196" s="7"/>
      <c r="AE196" s="7"/>
      <c r="AF196" s="7"/>
      <c r="AG196" s="7"/>
    </row>
    <row r="197" spans="1:33" ht="30" customHeight="1" x14ac:dyDescent="0.35">
      <c r="A197" s="444" t="s">
        <v>322</v>
      </c>
      <c r="B197" s="426"/>
      <c r="C197" s="445"/>
      <c r="D197" s="306"/>
      <c r="E197" s="300"/>
      <c r="F197" s="301"/>
      <c r="G197" s="307">
        <f>Фінансування!C27-'Кошторис  витрат'!G195</f>
        <v>0</v>
      </c>
      <c r="H197" s="300"/>
      <c r="I197" s="301"/>
      <c r="J197" s="307">
        <f>Фінансування!C28-'Кошторис  витрат'!J195</f>
        <v>0</v>
      </c>
      <c r="K197" s="300"/>
      <c r="L197" s="301"/>
      <c r="M197" s="307">
        <f>Фінансування!J27-'Кошторис  витрат'!M195</f>
        <v>0</v>
      </c>
      <c r="N197" s="300"/>
      <c r="O197" s="301"/>
      <c r="P197" s="307">
        <f>Фінансування!J28-'Кошторис  витрат'!P195</f>
        <v>0</v>
      </c>
      <c r="Q197" s="300"/>
      <c r="R197" s="301"/>
      <c r="S197" s="307">
        <f>Фінансування!L27-'Кошторис  витрат'!S195</f>
        <v>0</v>
      </c>
      <c r="T197" s="300"/>
      <c r="U197" s="301"/>
      <c r="V197" s="307">
        <f>Фінансування!L28-'Кошторис  витрат'!V195</f>
        <v>0</v>
      </c>
      <c r="W197" s="308">
        <f>Фінансування!N27-'Кошторис  витрат'!W195</f>
        <v>0</v>
      </c>
      <c r="X197" s="308">
        <f>Фінансування!N28-'Кошторис  витрат'!X195</f>
        <v>0</v>
      </c>
      <c r="Y197" s="308"/>
      <c r="Z197" s="308"/>
      <c r="AA197" s="309"/>
      <c r="AB197" s="7"/>
      <c r="AC197" s="7"/>
      <c r="AD197" s="7"/>
      <c r="AE197" s="7"/>
      <c r="AF197" s="7"/>
      <c r="AG197" s="7"/>
    </row>
    <row r="198" spans="1:33" ht="15.75" customHeight="1" x14ac:dyDescent="0.35">
      <c r="A198" s="1"/>
      <c r="B198" s="310"/>
      <c r="C198" s="2"/>
      <c r="D198" s="311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1"/>
      <c r="X198" s="71"/>
      <c r="Y198" s="71"/>
      <c r="Z198" s="7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5">
      <c r="A199" s="1"/>
      <c r="B199" s="310"/>
      <c r="C199" s="2"/>
      <c r="D199" s="311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1"/>
      <c r="X199" s="71"/>
      <c r="Y199" s="71"/>
      <c r="Z199" s="7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5">
      <c r="A200" s="1"/>
      <c r="B200" s="310"/>
      <c r="C200" s="2"/>
      <c r="D200" s="311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1"/>
      <c r="X200" s="71"/>
      <c r="Y200" s="71"/>
      <c r="Z200" s="7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5">
      <c r="A201" s="312"/>
      <c r="B201" s="340" t="s">
        <v>403</v>
      </c>
      <c r="C201" s="313"/>
      <c r="D201" s="311"/>
      <c r="E201" s="314"/>
      <c r="F201" s="314"/>
      <c r="G201" s="429" t="s">
        <v>397</v>
      </c>
      <c r="H201" s="429"/>
      <c r="I201" s="429"/>
      <c r="J201" s="429"/>
      <c r="K201" s="315"/>
      <c r="L201" s="2"/>
      <c r="M201" s="70"/>
      <c r="N201" s="315"/>
      <c r="O201" s="2"/>
      <c r="P201" s="70"/>
      <c r="Q201" s="70"/>
      <c r="R201" s="70"/>
      <c r="S201" s="70"/>
      <c r="T201" s="70"/>
      <c r="U201" s="70"/>
      <c r="V201" s="70"/>
      <c r="W201" s="71"/>
      <c r="X201" s="71"/>
      <c r="Y201" s="71"/>
      <c r="Z201" s="71"/>
      <c r="AA201" s="2"/>
      <c r="AB201" s="1"/>
      <c r="AC201" s="2"/>
      <c r="AD201" s="1"/>
      <c r="AE201" s="1"/>
      <c r="AF201" s="1"/>
      <c r="AG201" s="1"/>
    </row>
    <row r="202" spans="1:33" ht="15.75" customHeight="1" x14ac:dyDescent="0.35">
      <c r="A202" s="316"/>
      <c r="B202" s="317"/>
      <c r="C202" s="318" t="s">
        <v>323</v>
      </c>
      <c r="D202" s="319"/>
      <c r="E202" s="320" t="s">
        <v>324</v>
      </c>
      <c r="F202" s="320"/>
      <c r="G202" s="321"/>
      <c r="H202" s="322"/>
      <c r="I202" s="323" t="s">
        <v>325</v>
      </c>
      <c r="J202" s="321"/>
      <c r="K202" s="322"/>
      <c r="L202" s="323"/>
      <c r="M202" s="321"/>
      <c r="N202" s="322"/>
      <c r="O202" s="323"/>
      <c r="P202" s="321"/>
      <c r="Q202" s="321"/>
      <c r="R202" s="321"/>
      <c r="S202" s="321"/>
      <c r="T202" s="321"/>
      <c r="U202" s="321"/>
      <c r="V202" s="321"/>
      <c r="W202" s="324"/>
      <c r="X202" s="324"/>
      <c r="Y202" s="324"/>
      <c r="Z202" s="324"/>
      <c r="AA202" s="325"/>
      <c r="AB202" s="326"/>
      <c r="AC202" s="325"/>
      <c r="AD202" s="326"/>
      <c r="AE202" s="326"/>
      <c r="AF202" s="326"/>
      <c r="AG202" s="326"/>
    </row>
    <row r="203" spans="1:33" ht="15.75" customHeight="1" x14ac:dyDescent="0.35">
      <c r="A203" s="1"/>
      <c r="B203" s="310"/>
      <c r="C203" s="2"/>
      <c r="D203" s="311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1"/>
      <c r="X203" s="71"/>
      <c r="Y203" s="71"/>
      <c r="Z203" s="7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5">
      <c r="A204" s="1"/>
      <c r="B204" s="310"/>
      <c r="C204" s="2"/>
      <c r="D204" s="311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1"/>
      <c r="X204" s="71"/>
      <c r="Y204" s="71"/>
      <c r="Z204" s="7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5">
      <c r="A205" s="1"/>
      <c r="B205" s="310"/>
      <c r="C205" s="2"/>
      <c r="D205" s="311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1"/>
      <c r="X205" s="71"/>
      <c r="Y205" s="71"/>
      <c r="Z205" s="7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5">
      <c r="A206" s="1"/>
      <c r="B206" s="310"/>
      <c r="C206" s="2"/>
      <c r="D206" s="311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7"/>
      <c r="X206" s="327"/>
      <c r="Y206" s="327"/>
      <c r="Z206" s="327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5">
      <c r="A207" s="1"/>
      <c r="B207" s="310"/>
      <c r="C207" s="2"/>
      <c r="D207" s="311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7"/>
      <c r="X207" s="327"/>
      <c r="Y207" s="327"/>
      <c r="Z207" s="327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5">
      <c r="A208" s="1"/>
      <c r="B208" s="310"/>
      <c r="C208" s="2"/>
      <c r="D208" s="311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7"/>
      <c r="X208" s="327"/>
      <c r="Y208" s="327"/>
      <c r="Z208" s="327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5">
      <c r="A209" s="1"/>
      <c r="B209" s="310"/>
      <c r="C209" s="2"/>
      <c r="D209" s="311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7"/>
      <c r="X209" s="327"/>
      <c r="Y209" s="327"/>
      <c r="Z209" s="327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5">
      <c r="A210" s="1"/>
      <c r="B210" s="310"/>
      <c r="C210" s="2"/>
      <c r="D210" s="311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7"/>
      <c r="X210" s="327"/>
      <c r="Y210" s="327"/>
      <c r="Z210" s="327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5">
      <c r="A211" s="1"/>
      <c r="B211" s="310"/>
      <c r="C211" s="2"/>
      <c r="D211" s="311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7"/>
      <c r="X211" s="327"/>
      <c r="Y211" s="327"/>
      <c r="Z211" s="327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5">
      <c r="A212" s="1"/>
      <c r="B212" s="310"/>
      <c r="C212" s="2"/>
      <c r="D212" s="311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7"/>
      <c r="X212" s="327"/>
      <c r="Y212" s="327"/>
      <c r="Z212" s="327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5">
      <c r="A213" s="1"/>
      <c r="B213" s="310"/>
      <c r="C213" s="2"/>
      <c r="D213" s="311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7"/>
      <c r="X213" s="327"/>
      <c r="Y213" s="327"/>
      <c r="Z213" s="327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5">
      <c r="A214" s="1"/>
      <c r="B214" s="310"/>
      <c r="C214" s="2"/>
      <c r="D214" s="311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7"/>
      <c r="X214" s="327"/>
      <c r="Y214" s="327"/>
      <c r="Z214" s="327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5">
      <c r="A215" s="1"/>
      <c r="B215" s="310"/>
      <c r="C215" s="2"/>
      <c r="D215" s="311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7"/>
      <c r="X215" s="327"/>
      <c r="Y215" s="327"/>
      <c r="Z215" s="327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5">
      <c r="A216" s="1"/>
      <c r="B216" s="310"/>
      <c r="C216" s="2"/>
      <c r="D216" s="311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7"/>
      <c r="X216" s="327"/>
      <c r="Y216" s="327"/>
      <c r="Z216" s="327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5">
      <c r="A217" s="1"/>
      <c r="B217" s="310"/>
      <c r="C217" s="2"/>
      <c r="D217" s="311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7"/>
      <c r="X217" s="327"/>
      <c r="Y217" s="327"/>
      <c r="Z217" s="327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5">
      <c r="A218" s="1"/>
      <c r="B218" s="310"/>
      <c r="C218" s="2"/>
      <c r="D218" s="311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7"/>
      <c r="X218" s="327"/>
      <c r="Y218" s="327"/>
      <c r="Z218" s="327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5">
      <c r="A219" s="1"/>
      <c r="B219" s="310"/>
      <c r="C219" s="2"/>
      <c r="D219" s="311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7"/>
      <c r="X219" s="327"/>
      <c r="Y219" s="327"/>
      <c r="Z219" s="327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5">
      <c r="A220" s="1"/>
      <c r="B220" s="310"/>
      <c r="C220" s="2"/>
      <c r="D220" s="311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7"/>
      <c r="X220" s="327"/>
      <c r="Y220" s="327"/>
      <c r="Z220" s="327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5">
      <c r="A221" s="1"/>
      <c r="B221" s="310"/>
      <c r="C221" s="2"/>
      <c r="D221" s="311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7"/>
      <c r="X221" s="327"/>
      <c r="Y221" s="327"/>
      <c r="Z221" s="327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5">
      <c r="A222" s="1"/>
      <c r="B222" s="310"/>
      <c r="C222" s="2"/>
      <c r="D222" s="311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7"/>
      <c r="X222" s="327"/>
      <c r="Y222" s="327"/>
      <c r="Z222" s="327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5">
      <c r="A223" s="1"/>
      <c r="B223" s="310"/>
      <c r="C223" s="2"/>
      <c r="D223" s="311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7"/>
      <c r="X223" s="327"/>
      <c r="Y223" s="327"/>
      <c r="Z223" s="327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5">
      <c r="A224" s="1"/>
      <c r="B224" s="310"/>
      <c r="C224" s="2"/>
      <c r="D224" s="311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7"/>
      <c r="X224" s="327"/>
      <c r="Y224" s="327"/>
      <c r="Z224" s="327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5">
      <c r="A225" s="1"/>
      <c r="B225" s="310"/>
      <c r="C225" s="2"/>
      <c r="D225" s="311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7"/>
      <c r="X225" s="327"/>
      <c r="Y225" s="327"/>
      <c r="Z225" s="327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5">
      <c r="A226" s="1"/>
      <c r="B226" s="310"/>
      <c r="C226" s="2"/>
      <c r="D226" s="311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7"/>
      <c r="X226" s="327"/>
      <c r="Y226" s="327"/>
      <c r="Z226" s="327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5">
      <c r="A227" s="1"/>
      <c r="B227" s="310"/>
      <c r="C227" s="2"/>
      <c r="D227" s="311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7"/>
      <c r="X227" s="327"/>
      <c r="Y227" s="327"/>
      <c r="Z227" s="327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5">
      <c r="A228" s="1"/>
      <c r="B228" s="310"/>
      <c r="C228" s="2"/>
      <c r="D228" s="311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7"/>
      <c r="X228" s="327"/>
      <c r="Y228" s="327"/>
      <c r="Z228" s="327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5">
      <c r="A229" s="1"/>
      <c r="B229" s="310"/>
      <c r="C229" s="2"/>
      <c r="D229" s="311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7"/>
      <c r="X229" s="327"/>
      <c r="Y229" s="327"/>
      <c r="Z229" s="327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5">
      <c r="A230" s="1"/>
      <c r="B230" s="310"/>
      <c r="C230" s="2"/>
      <c r="D230" s="311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7"/>
      <c r="X230" s="327"/>
      <c r="Y230" s="327"/>
      <c r="Z230" s="327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5">
      <c r="A231" s="1"/>
      <c r="B231" s="310"/>
      <c r="C231" s="2"/>
      <c r="D231" s="311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7"/>
      <c r="X231" s="327"/>
      <c r="Y231" s="327"/>
      <c r="Z231" s="327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5">
      <c r="A232" s="1"/>
      <c r="B232" s="310"/>
      <c r="C232" s="2"/>
      <c r="D232" s="311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7"/>
      <c r="X232" s="327"/>
      <c r="Y232" s="327"/>
      <c r="Z232" s="327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5">
      <c r="A233" s="1"/>
      <c r="B233" s="310"/>
      <c r="C233" s="2"/>
      <c r="D233" s="311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7"/>
      <c r="X233" s="327"/>
      <c r="Y233" s="327"/>
      <c r="Z233" s="327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5">
      <c r="A234" s="1"/>
      <c r="B234" s="310"/>
      <c r="C234" s="2"/>
      <c r="D234" s="311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7"/>
      <c r="X234" s="327"/>
      <c r="Y234" s="327"/>
      <c r="Z234" s="327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5">
      <c r="A235" s="1"/>
      <c r="B235" s="310"/>
      <c r="C235" s="2"/>
      <c r="D235" s="311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7"/>
      <c r="X235" s="327"/>
      <c r="Y235" s="327"/>
      <c r="Z235" s="327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5">
      <c r="A236" s="1"/>
      <c r="B236" s="310"/>
      <c r="C236" s="2"/>
      <c r="D236" s="311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7"/>
      <c r="X236" s="327"/>
      <c r="Y236" s="327"/>
      <c r="Z236" s="327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5">
      <c r="A237" s="1"/>
      <c r="B237" s="310"/>
      <c r="C237" s="2"/>
      <c r="D237" s="311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7"/>
      <c r="X237" s="327"/>
      <c r="Y237" s="327"/>
      <c r="Z237" s="327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5">
      <c r="A238" s="1"/>
      <c r="B238" s="310"/>
      <c r="C238" s="2"/>
      <c r="D238" s="311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7"/>
      <c r="X238" s="327"/>
      <c r="Y238" s="327"/>
      <c r="Z238" s="327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5">
      <c r="A239" s="1"/>
      <c r="B239" s="310"/>
      <c r="C239" s="2"/>
      <c r="D239" s="311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7"/>
      <c r="X239" s="327"/>
      <c r="Y239" s="327"/>
      <c r="Z239" s="327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5">
      <c r="A240" s="1"/>
      <c r="B240" s="310"/>
      <c r="C240" s="2"/>
      <c r="D240" s="311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7"/>
      <c r="X240" s="327"/>
      <c r="Y240" s="327"/>
      <c r="Z240" s="327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5">
      <c r="A241" s="1"/>
      <c r="B241" s="310"/>
      <c r="C241" s="2"/>
      <c r="D241" s="311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7"/>
      <c r="X241" s="327"/>
      <c r="Y241" s="327"/>
      <c r="Z241" s="327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5">
      <c r="A242" s="1"/>
      <c r="B242" s="310"/>
      <c r="C242" s="2"/>
      <c r="D242" s="311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7"/>
      <c r="X242" s="327"/>
      <c r="Y242" s="327"/>
      <c r="Z242" s="327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5">
      <c r="A243" s="1"/>
      <c r="B243" s="310"/>
      <c r="C243" s="2"/>
      <c r="D243" s="311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7"/>
      <c r="X243" s="327"/>
      <c r="Y243" s="327"/>
      <c r="Z243" s="327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5">
      <c r="A244" s="1"/>
      <c r="B244" s="310"/>
      <c r="C244" s="2"/>
      <c r="D244" s="311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7"/>
      <c r="X244" s="327"/>
      <c r="Y244" s="327"/>
      <c r="Z244" s="327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5">
      <c r="A245" s="1"/>
      <c r="B245" s="310"/>
      <c r="C245" s="2"/>
      <c r="D245" s="311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7"/>
      <c r="X245" s="327"/>
      <c r="Y245" s="327"/>
      <c r="Z245" s="327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5">
      <c r="A246" s="1"/>
      <c r="B246" s="310"/>
      <c r="C246" s="2"/>
      <c r="D246" s="311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7"/>
      <c r="X246" s="327"/>
      <c r="Y246" s="327"/>
      <c r="Z246" s="327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5">
      <c r="A247" s="1"/>
      <c r="B247" s="310"/>
      <c r="C247" s="2"/>
      <c r="D247" s="311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7"/>
      <c r="X247" s="327"/>
      <c r="Y247" s="327"/>
      <c r="Z247" s="327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5">
      <c r="A248" s="1"/>
      <c r="B248" s="310"/>
      <c r="C248" s="2"/>
      <c r="D248" s="311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7"/>
      <c r="X248" s="327"/>
      <c r="Y248" s="327"/>
      <c r="Z248" s="327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5">
      <c r="A249" s="1"/>
      <c r="B249" s="310"/>
      <c r="C249" s="2"/>
      <c r="D249" s="311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7"/>
      <c r="X249" s="327"/>
      <c r="Y249" s="327"/>
      <c r="Z249" s="327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5">
      <c r="A250" s="1"/>
      <c r="B250" s="310"/>
      <c r="C250" s="2"/>
      <c r="D250" s="311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7"/>
      <c r="X250" s="327"/>
      <c r="Y250" s="327"/>
      <c r="Z250" s="327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5">
      <c r="A251" s="1"/>
      <c r="B251" s="310"/>
      <c r="C251" s="2"/>
      <c r="D251" s="311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7"/>
      <c r="X251" s="327"/>
      <c r="Y251" s="327"/>
      <c r="Z251" s="327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5">
      <c r="A252" s="1"/>
      <c r="B252" s="310"/>
      <c r="C252" s="2"/>
      <c r="D252" s="311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7"/>
      <c r="X252" s="327"/>
      <c r="Y252" s="327"/>
      <c r="Z252" s="327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5">
      <c r="A253" s="1"/>
      <c r="B253" s="310"/>
      <c r="C253" s="2"/>
      <c r="D253" s="311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7"/>
      <c r="X253" s="327"/>
      <c r="Y253" s="327"/>
      <c r="Z253" s="327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5">
      <c r="A254" s="1"/>
      <c r="B254" s="310"/>
      <c r="C254" s="2"/>
      <c r="D254" s="311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7"/>
      <c r="X254" s="327"/>
      <c r="Y254" s="327"/>
      <c r="Z254" s="327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5">
      <c r="A255" s="1"/>
      <c r="B255" s="310"/>
      <c r="C255" s="2"/>
      <c r="D255" s="311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7"/>
      <c r="X255" s="327"/>
      <c r="Y255" s="327"/>
      <c r="Z255" s="327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5">
      <c r="A256" s="1"/>
      <c r="B256" s="310"/>
      <c r="C256" s="2"/>
      <c r="D256" s="311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7"/>
      <c r="X256" s="327"/>
      <c r="Y256" s="327"/>
      <c r="Z256" s="327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5">
      <c r="A257" s="1"/>
      <c r="B257" s="310"/>
      <c r="C257" s="2"/>
      <c r="D257" s="311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7"/>
      <c r="X257" s="327"/>
      <c r="Y257" s="327"/>
      <c r="Z257" s="327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5">
      <c r="A258" s="1"/>
      <c r="B258" s="310"/>
      <c r="C258" s="2"/>
      <c r="D258" s="311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7"/>
      <c r="X258" s="327"/>
      <c r="Y258" s="327"/>
      <c r="Z258" s="327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5">
      <c r="A259" s="1"/>
      <c r="B259" s="310"/>
      <c r="C259" s="2"/>
      <c r="D259" s="311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7"/>
      <c r="X259" s="327"/>
      <c r="Y259" s="327"/>
      <c r="Z259" s="327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5">
      <c r="A260" s="1"/>
      <c r="B260" s="310"/>
      <c r="C260" s="2"/>
      <c r="D260" s="311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7"/>
      <c r="X260" s="327"/>
      <c r="Y260" s="327"/>
      <c r="Z260" s="327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5">
      <c r="A261" s="1"/>
      <c r="B261" s="310"/>
      <c r="C261" s="2"/>
      <c r="D261" s="311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7"/>
      <c r="X261" s="327"/>
      <c r="Y261" s="327"/>
      <c r="Z261" s="327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5">
      <c r="A262" s="1"/>
      <c r="B262" s="310"/>
      <c r="C262" s="2"/>
      <c r="D262" s="311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7"/>
      <c r="X262" s="327"/>
      <c r="Y262" s="327"/>
      <c r="Z262" s="327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5">
      <c r="A263" s="1"/>
      <c r="B263" s="310"/>
      <c r="C263" s="2"/>
      <c r="D263" s="311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7"/>
      <c r="X263" s="327"/>
      <c r="Y263" s="327"/>
      <c r="Z263" s="327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5">
      <c r="A264" s="1"/>
      <c r="B264" s="310"/>
      <c r="C264" s="2"/>
      <c r="D264" s="311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7"/>
      <c r="X264" s="327"/>
      <c r="Y264" s="327"/>
      <c r="Z264" s="327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5">
      <c r="A265" s="1"/>
      <c r="B265" s="310"/>
      <c r="C265" s="2"/>
      <c r="D265" s="311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7"/>
      <c r="X265" s="327"/>
      <c r="Y265" s="327"/>
      <c r="Z265" s="327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5">
      <c r="A266" s="1"/>
      <c r="B266" s="310"/>
      <c r="C266" s="2"/>
      <c r="D266" s="311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7"/>
      <c r="X266" s="327"/>
      <c r="Y266" s="327"/>
      <c r="Z266" s="327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5">
      <c r="A267" s="1"/>
      <c r="B267" s="310"/>
      <c r="C267" s="2"/>
      <c r="D267" s="311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7"/>
      <c r="X267" s="327"/>
      <c r="Y267" s="327"/>
      <c r="Z267" s="327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5">
      <c r="A268" s="1"/>
      <c r="B268" s="310"/>
      <c r="C268" s="2"/>
      <c r="D268" s="311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7"/>
      <c r="X268" s="327"/>
      <c r="Y268" s="327"/>
      <c r="Z268" s="327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5">
      <c r="A269" s="1"/>
      <c r="B269" s="310"/>
      <c r="C269" s="2"/>
      <c r="D269" s="311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7"/>
      <c r="X269" s="327"/>
      <c r="Y269" s="327"/>
      <c r="Z269" s="327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5">
      <c r="A270" s="1"/>
      <c r="B270" s="310"/>
      <c r="C270" s="2"/>
      <c r="D270" s="311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7"/>
      <c r="X270" s="327"/>
      <c r="Y270" s="327"/>
      <c r="Z270" s="327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5">
      <c r="A271" s="1"/>
      <c r="B271" s="310"/>
      <c r="C271" s="2"/>
      <c r="D271" s="311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7"/>
      <c r="X271" s="327"/>
      <c r="Y271" s="327"/>
      <c r="Z271" s="327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5">
      <c r="A272" s="1"/>
      <c r="B272" s="310"/>
      <c r="C272" s="2"/>
      <c r="D272" s="311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7"/>
      <c r="X272" s="327"/>
      <c r="Y272" s="327"/>
      <c r="Z272" s="327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5">
      <c r="A273" s="1"/>
      <c r="B273" s="310"/>
      <c r="C273" s="2"/>
      <c r="D273" s="311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7"/>
      <c r="X273" s="327"/>
      <c r="Y273" s="327"/>
      <c r="Z273" s="327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5">
      <c r="A274" s="1"/>
      <c r="B274" s="310"/>
      <c r="C274" s="2"/>
      <c r="D274" s="311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7"/>
      <c r="X274" s="327"/>
      <c r="Y274" s="327"/>
      <c r="Z274" s="327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5">
      <c r="A275" s="1"/>
      <c r="B275" s="310"/>
      <c r="C275" s="2"/>
      <c r="D275" s="311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7"/>
      <c r="X275" s="327"/>
      <c r="Y275" s="327"/>
      <c r="Z275" s="327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5">
      <c r="A276" s="1"/>
      <c r="B276" s="310"/>
      <c r="C276" s="2"/>
      <c r="D276" s="311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7"/>
      <c r="X276" s="327"/>
      <c r="Y276" s="327"/>
      <c r="Z276" s="327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5">
      <c r="A277" s="1"/>
      <c r="B277" s="310"/>
      <c r="C277" s="2"/>
      <c r="D277" s="311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7"/>
      <c r="X277" s="327"/>
      <c r="Y277" s="327"/>
      <c r="Z277" s="327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5">
      <c r="A278" s="1"/>
      <c r="B278" s="310"/>
      <c r="C278" s="2"/>
      <c r="D278" s="311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7"/>
      <c r="X278" s="327"/>
      <c r="Y278" s="327"/>
      <c r="Z278" s="327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5">
      <c r="A279" s="1"/>
      <c r="B279" s="310"/>
      <c r="C279" s="2"/>
      <c r="D279" s="311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7"/>
      <c r="X279" s="327"/>
      <c r="Y279" s="327"/>
      <c r="Z279" s="327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5">
      <c r="A280" s="1"/>
      <c r="B280" s="310"/>
      <c r="C280" s="2"/>
      <c r="D280" s="311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7"/>
      <c r="X280" s="327"/>
      <c r="Y280" s="327"/>
      <c r="Z280" s="327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5">
      <c r="A281" s="1"/>
      <c r="B281" s="310"/>
      <c r="C281" s="2"/>
      <c r="D281" s="311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7"/>
      <c r="X281" s="327"/>
      <c r="Y281" s="327"/>
      <c r="Z281" s="327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5">
      <c r="A282" s="1"/>
      <c r="B282" s="310"/>
      <c r="C282" s="2"/>
      <c r="D282" s="311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7"/>
      <c r="X282" s="327"/>
      <c r="Y282" s="327"/>
      <c r="Z282" s="327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5">
      <c r="A283" s="1"/>
      <c r="B283" s="310"/>
      <c r="C283" s="2"/>
      <c r="D283" s="311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7"/>
      <c r="X283" s="327"/>
      <c r="Y283" s="327"/>
      <c r="Z283" s="327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5">
      <c r="A284" s="1"/>
      <c r="B284" s="310"/>
      <c r="C284" s="2"/>
      <c r="D284" s="311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7"/>
      <c r="X284" s="327"/>
      <c r="Y284" s="327"/>
      <c r="Z284" s="327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5">
      <c r="A285" s="1"/>
      <c r="B285" s="310"/>
      <c r="C285" s="2"/>
      <c r="D285" s="311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7"/>
      <c r="X285" s="327"/>
      <c r="Y285" s="327"/>
      <c r="Z285" s="327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5">
      <c r="A286" s="1"/>
      <c r="B286" s="310"/>
      <c r="C286" s="2"/>
      <c r="D286" s="311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7"/>
      <c r="X286" s="327"/>
      <c r="Y286" s="327"/>
      <c r="Z286" s="327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5">
      <c r="A287" s="1"/>
      <c r="B287" s="310"/>
      <c r="C287" s="2"/>
      <c r="D287" s="311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7"/>
      <c r="X287" s="327"/>
      <c r="Y287" s="327"/>
      <c r="Z287" s="327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5">
      <c r="A288" s="1"/>
      <c r="B288" s="310"/>
      <c r="C288" s="2"/>
      <c r="D288" s="311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7"/>
      <c r="X288" s="327"/>
      <c r="Y288" s="327"/>
      <c r="Z288" s="327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5">
      <c r="A289" s="1"/>
      <c r="B289" s="310"/>
      <c r="C289" s="2"/>
      <c r="D289" s="311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7"/>
      <c r="X289" s="327"/>
      <c r="Y289" s="327"/>
      <c r="Z289" s="327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5">
      <c r="A290" s="1"/>
      <c r="B290" s="310"/>
      <c r="C290" s="2"/>
      <c r="D290" s="311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7"/>
      <c r="X290" s="327"/>
      <c r="Y290" s="327"/>
      <c r="Z290" s="327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5">
      <c r="A291" s="1"/>
      <c r="B291" s="310"/>
      <c r="C291" s="2"/>
      <c r="D291" s="311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7"/>
      <c r="X291" s="327"/>
      <c r="Y291" s="327"/>
      <c r="Z291" s="327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5">
      <c r="A292" s="1"/>
      <c r="B292" s="310"/>
      <c r="C292" s="2"/>
      <c r="D292" s="311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7"/>
      <c r="X292" s="327"/>
      <c r="Y292" s="327"/>
      <c r="Z292" s="327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5">
      <c r="A293" s="1"/>
      <c r="B293" s="310"/>
      <c r="C293" s="2"/>
      <c r="D293" s="311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7"/>
      <c r="X293" s="327"/>
      <c r="Y293" s="327"/>
      <c r="Z293" s="327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5">
      <c r="A294" s="1"/>
      <c r="B294" s="310"/>
      <c r="C294" s="2"/>
      <c r="D294" s="311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7"/>
      <c r="X294" s="327"/>
      <c r="Y294" s="327"/>
      <c r="Z294" s="327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5">
      <c r="A295" s="1"/>
      <c r="B295" s="310"/>
      <c r="C295" s="2"/>
      <c r="D295" s="311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7"/>
      <c r="X295" s="327"/>
      <c r="Y295" s="327"/>
      <c r="Z295" s="327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5">
      <c r="A296" s="1"/>
      <c r="B296" s="310"/>
      <c r="C296" s="2"/>
      <c r="D296" s="311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7"/>
      <c r="X296" s="327"/>
      <c r="Y296" s="327"/>
      <c r="Z296" s="327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5">
      <c r="A297" s="1"/>
      <c r="B297" s="310"/>
      <c r="C297" s="2"/>
      <c r="D297" s="311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7"/>
      <c r="X297" s="327"/>
      <c r="Y297" s="327"/>
      <c r="Z297" s="327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5">
      <c r="A298" s="1"/>
      <c r="B298" s="310"/>
      <c r="C298" s="2"/>
      <c r="D298" s="311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7"/>
      <c r="X298" s="327"/>
      <c r="Y298" s="327"/>
      <c r="Z298" s="327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5">
      <c r="A299" s="1"/>
      <c r="B299" s="310"/>
      <c r="C299" s="2"/>
      <c r="D299" s="311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7"/>
      <c r="X299" s="327"/>
      <c r="Y299" s="327"/>
      <c r="Z299" s="327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5">
      <c r="A300" s="1"/>
      <c r="B300" s="310"/>
      <c r="C300" s="2"/>
      <c r="D300" s="311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7"/>
      <c r="X300" s="327"/>
      <c r="Y300" s="327"/>
      <c r="Z300" s="327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5">
      <c r="A301" s="1"/>
      <c r="B301" s="310"/>
      <c r="C301" s="2"/>
      <c r="D301" s="311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7"/>
      <c r="X301" s="327"/>
      <c r="Y301" s="327"/>
      <c r="Z301" s="327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5">
      <c r="A302" s="1"/>
      <c r="B302" s="310"/>
      <c r="C302" s="2"/>
      <c r="D302" s="311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7"/>
      <c r="X302" s="327"/>
      <c r="Y302" s="327"/>
      <c r="Z302" s="327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5">
      <c r="A303" s="1"/>
      <c r="B303" s="310"/>
      <c r="C303" s="2"/>
      <c r="D303" s="311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7"/>
      <c r="X303" s="327"/>
      <c r="Y303" s="327"/>
      <c r="Z303" s="327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5">
      <c r="A304" s="1"/>
      <c r="B304" s="310"/>
      <c r="C304" s="2"/>
      <c r="D304" s="311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7"/>
      <c r="X304" s="327"/>
      <c r="Y304" s="327"/>
      <c r="Z304" s="327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5">
      <c r="A305" s="1"/>
      <c r="B305" s="310"/>
      <c r="C305" s="2"/>
      <c r="D305" s="311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7"/>
      <c r="X305" s="327"/>
      <c r="Y305" s="327"/>
      <c r="Z305" s="327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5">
      <c r="A306" s="1"/>
      <c r="B306" s="310"/>
      <c r="C306" s="2"/>
      <c r="D306" s="311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7"/>
      <c r="X306" s="327"/>
      <c r="Y306" s="327"/>
      <c r="Z306" s="327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5">
      <c r="A307" s="1"/>
      <c r="B307" s="310"/>
      <c r="C307" s="2"/>
      <c r="D307" s="311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7"/>
      <c r="X307" s="327"/>
      <c r="Y307" s="327"/>
      <c r="Z307" s="327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5">
      <c r="A308" s="1"/>
      <c r="B308" s="310"/>
      <c r="C308" s="2"/>
      <c r="D308" s="311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7"/>
      <c r="X308" s="327"/>
      <c r="Y308" s="327"/>
      <c r="Z308" s="327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5">
      <c r="A309" s="1"/>
      <c r="B309" s="310"/>
      <c r="C309" s="2"/>
      <c r="D309" s="311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7"/>
      <c r="X309" s="327"/>
      <c r="Y309" s="327"/>
      <c r="Z309" s="327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5">
      <c r="A310" s="1"/>
      <c r="B310" s="310"/>
      <c r="C310" s="2"/>
      <c r="D310" s="311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7"/>
      <c r="X310" s="327"/>
      <c r="Y310" s="327"/>
      <c r="Z310" s="327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5">
      <c r="A311" s="1"/>
      <c r="B311" s="310"/>
      <c r="C311" s="2"/>
      <c r="D311" s="311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7"/>
      <c r="X311" s="327"/>
      <c r="Y311" s="327"/>
      <c r="Z311" s="327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5">
      <c r="A312" s="1"/>
      <c r="B312" s="310"/>
      <c r="C312" s="2"/>
      <c r="D312" s="311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7"/>
      <c r="X312" s="327"/>
      <c r="Y312" s="327"/>
      <c r="Z312" s="327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5">
      <c r="A313" s="1"/>
      <c r="B313" s="310"/>
      <c r="C313" s="2"/>
      <c r="D313" s="311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7"/>
      <c r="X313" s="327"/>
      <c r="Y313" s="327"/>
      <c r="Z313" s="327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5">
      <c r="A314" s="1"/>
      <c r="B314" s="310"/>
      <c r="C314" s="2"/>
      <c r="D314" s="311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7"/>
      <c r="X314" s="327"/>
      <c r="Y314" s="327"/>
      <c r="Z314" s="327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5">
      <c r="A315" s="1"/>
      <c r="B315" s="310"/>
      <c r="C315" s="2"/>
      <c r="D315" s="311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7"/>
      <c r="X315" s="327"/>
      <c r="Y315" s="327"/>
      <c r="Z315" s="327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5">
      <c r="A316" s="1"/>
      <c r="B316" s="310"/>
      <c r="C316" s="2"/>
      <c r="D316" s="311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7"/>
      <c r="X316" s="327"/>
      <c r="Y316" s="327"/>
      <c r="Z316" s="327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5">
      <c r="A317" s="1"/>
      <c r="B317" s="310"/>
      <c r="C317" s="2"/>
      <c r="D317" s="311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7"/>
      <c r="X317" s="327"/>
      <c r="Y317" s="327"/>
      <c r="Z317" s="327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5">
      <c r="A318" s="1"/>
      <c r="B318" s="310"/>
      <c r="C318" s="2"/>
      <c r="D318" s="311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7"/>
      <c r="X318" s="327"/>
      <c r="Y318" s="327"/>
      <c r="Z318" s="327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5">
      <c r="A319" s="1"/>
      <c r="B319" s="310"/>
      <c r="C319" s="2"/>
      <c r="D319" s="311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7"/>
      <c r="X319" s="327"/>
      <c r="Y319" s="327"/>
      <c r="Z319" s="327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5">
      <c r="A320" s="1"/>
      <c r="B320" s="310"/>
      <c r="C320" s="2"/>
      <c r="D320" s="311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7"/>
      <c r="X320" s="327"/>
      <c r="Y320" s="327"/>
      <c r="Z320" s="327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5">
      <c r="A321" s="1"/>
      <c r="B321" s="310"/>
      <c r="C321" s="2"/>
      <c r="D321" s="311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7"/>
      <c r="X321" s="327"/>
      <c r="Y321" s="327"/>
      <c r="Z321" s="327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5">
      <c r="A322" s="1"/>
      <c r="B322" s="310"/>
      <c r="C322" s="2"/>
      <c r="D322" s="311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7"/>
      <c r="X322" s="327"/>
      <c r="Y322" s="327"/>
      <c r="Z322" s="327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5">
      <c r="A323" s="1"/>
      <c r="B323" s="310"/>
      <c r="C323" s="2"/>
      <c r="D323" s="311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7"/>
      <c r="X323" s="327"/>
      <c r="Y323" s="327"/>
      <c r="Z323" s="327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5">
      <c r="A324" s="1"/>
      <c r="B324" s="310"/>
      <c r="C324" s="2"/>
      <c r="D324" s="311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7"/>
      <c r="X324" s="327"/>
      <c r="Y324" s="327"/>
      <c r="Z324" s="327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5">
      <c r="A325" s="1"/>
      <c r="B325" s="310"/>
      <c r="C325" s="2"/>
      <c r="D325" s="311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7"/>
      <c r="X325" s="327"/>
      <c r="Y325" s="327"/>
      <c r="Z325" s="327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5">
      <c r="A326" s="1"/>
      <c r="B326" s="310"/>
      <c r="C326" s="2"/>
      <c r="D326" s="311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7"/>
      <c r="X326" s="327"/>
      <c r="Y326" s="327"/>
      <c r="Z326" s="327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5">
      <c r="A327" s="1"/>
      <c r="B327" s="310"/>
      <c r="C327" s="2"/>
      <c r="D327" s="311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7"/>
      <c r="X327" s="327"/>
      <c r="Y327" s="327"/>
      <c r="Z327" s="327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5">
      <c r="A328" s="1"/>
      <c r="B328" s="310"/>
      <c r="C328" s="2"/>
      <c r="D328" s="311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7"/>
      <c r="X328" s="327"/>
      <c r="Y328" s="327"/>
      <c r="Z328" s="327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5">
      <c r="A329" s="1"/>
      <c r="B329" s="310"/>
      <c r="C329" s="2"/>
      <c r="D329" s="311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7"/>
      <c r="X329" s="327"/>
      <c r="Y329" s="327"/>
      <c r="Z329" s="327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5">
      <c r="A330" s="1"/>
      <c r="B330" s="310"/>
      <c r="C330" s="2"/>
      <c r="D330" s="311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7"/>
      <c r="X330" s="327"/>
      <c r="Y330" s="327"/>
      <c r="Z330" s="327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5">
      <c r="A331" s="1"/>
      <c r="B331" s="310"/>
      <c r="C331" s="2"/>
      <c r="D331" s="311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7"/>
      <c r="X331" s="327"/>
      <c r="Y331" s="327"/>
      <c r="Z331" s="327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5">
      <c r="A332" s="1"/>
      <c r="B332" s="310"/>
      <c r="C332" s="2"/>
      <c r="D332" s="311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7"/>
      <c r="X332" s="327"/>
      <c r="Y332" s="327"/>
      <c r="Z332" s="327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5">
      <c r="A333" s="1"/>
      <c r="B333" s="310"/>
      <c r="C333" s="2"/>
      <c r="D333" s="311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7"/>
      <c r="X333" s="327"/>
      <c r="Y333" s="327"/>
      <c r="Z333" s="327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5">
      <c r="A334" s="1"/>
      <c r="B334" s="310"/>
      <c r="C334" s="2"/>
      <c r="D334" s="311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7"/>
      <c r="X334" s="327"/>
      <c r="Y334" s="327"/>
      <c r="Z334" s="327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5">
      <c r="A335" s="1"/>
      <c r="B335" s="310"/>
      <c r="C335" s="2"/>
      <c r="D335" s="311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7"/>
      <c r="X335" s="327"/>
      <c r="Y335" s="327"/>
      <c r="Z335" s="327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5">
      <c r="A336" s="1"/>
      <c r="B336" s="310"/>
      <c r="C336" s="2"/>
      <c r="D336" s="311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7"/>
      <c r="X336" s="327"/>
      <c r="Y336" s="327"/>
      <c r="Z336" s="327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5">
      <c r="A337" s="1"/>
      <c r="B337" s="310"/>
      <c r="C337" s="2"/>
      <c r="D337" s="311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7"/>
      <c r="X337" s="327"/>
      <c r="Y337" s="327"/>
      <c r="Z337" s="327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5">
      <c r="A338" s="1"/>
      <c r="B338" s="310"/>
      <c r="C338" s="2"/>
      <c r="D338" s="311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7"/>
      <c r="X338" s="327"/>
      <c r="Y338" s="327"/>
      <c r="Z338" s="327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5">
      <c r="A339" s="1"/>
      <c r="B339" s="310"/>
      <c r="C339" s="2"/>
      <c r="D339" s="311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7"/>
      <c r="X339" s="327"/>
      <c r="Y339" s="327"/>
      <c r="Z339" s="327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5">
      <c r="A340" s="1"/>
      <c r="B340" s="310"/>
      <c r="C340" s="2"/>
      <c r="D340" s="311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7"/>
      <c r="X340" s="327"/>
      <c r="Y340" s="327"/>
      <c r="Z340" s="327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5">
      <c r="A341" s="1"/>
      <c r="B341" s="310"/>
      <c r="C341" s="2"/>
      <c r="D341" s="311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7"/>
      <c r="X341" s="327"/>
      <c r="Y341" s="327"/>
      <c r="Z341" s="327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5">
      <c r="A342" s="1"/>
      <c r="B342" s="310"/>
      <c r="C342" s="2"/>
      <c r="D342" s="311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7"/>
      <c r="X342" s="327"/>
      <c r="Y342" s="327"/>
      <c r="Z342" s="327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5">
      <c r="A343" s="1"/>
      <c r="B343" s="310"/>
      <c r="C343" s="2"/>
      <c r="D343" s="311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7"/>
      <c r="X343" s="327"/>
      <c r="Y343" s="327"/>
      <c r="Z343" s="327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5">
      <c r="A344" s="1"/>
      <c r="B344" s="310"/>
      <c r="C344" s="2"/>
      <c r="D344" s="311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7"/>
      <c r="X344" s="327"/>
      <c r="Y344" s="327"/>
      <c r="Z344" s="327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5">
      <c r="A345" s="1"/>
      <c r="B345" s="310"/>
      <c r="C345" s="2"/>
      <c r="D345" s="311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7"/>
      <c r="X345" s="327"/>
      <c r="Y345" s="327"/>
      <c r="Z345" s="327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5">
      <c r="A346" s="1"/>
      <c r="B346" s="310"/>
      <c r="C346" s="2"/>
      <c r="D346" s="311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7"/>
      <c r="X346" s="327"/>
      <c r="Y346" s="327"/>
      <c r="Z346" s="327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5">
      <c r="A347" s="1"/>
      <c r="B347" s="310"/>
      <c r="C347" s="2"/>
      <c r="D347" s="311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7"/>
      <c r="X347" s="327"/>
      <c r="Y347" s="327"/>
      <c r="Z347" s="327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5">
      <c r="A348" s="1"/>
      <c r="B348" s="310"/>
      <c r="C348" s="2"/>
      <c r="D348" s="311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7"/>
      <c r="X348" s="327"/>
      <c r="Y348" s="327"/>
      <c r="Z348" s="327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5">
      <c r="A349" s="1"/>
      <c r="B349" s="310"/>
      <c r="C349" s="2"/>
      <c r="D349" s="311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7"/>
      <c r="X349" s="327"/>
      <c r="Y349" s="327"/>
      <c r="Z349" s="327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5">
      <c r="A350" s="1"/>
      <c r="B350" s="310"/>
      <c r="C350" s="2"/>
      <c r="D350" s="311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7"/>
      <c r="X350" s="327"/>
      <c r="Y350" s="327"/>
      <c r="Z350" s="327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5">
      <c r="A351" s="1"/>
      <c r="B351" s="310"/>
      <c r="C351" s="2"/>
      <c r="D351" s="311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7"/>
      <c r="X351" s="327"/>
      <c r="Y351" s="327"/>
      <c r="Z351" s="327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5">
      <c r="A352" s="1"/>
      <c r="B352" s="310"/>
      <c r="C352" s="2"/>
      <c r="D352" s="311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7"/>
      <c r="X352" s="327"/>
      <c r="Y352" s="327"/>
      <c r="Z352" s="327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5">
      <c r="A353" s="1"/>
      <c r="B353" s="310"/>
      <c r="C353" s="2"/>
      <c r="D353" s="311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7"/>
      <c r="X353" s="327"/>
      <c r="Y353" s="327"/>
      <c r="Z353" s="327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5">
      <c r="A354" s="1"/>
      <c r="B354" s="310"/>
      <c r="C354" s="2"/>
      <c r="D354" s="311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7"/>
      <c r="X354" s="327"/>
      <c r="Y354" s="327"/>
      <c r="Z354" s="327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5">
      <c r="A355" s="1"/>
      <c r="B355" s="310"/>
      <c r="C355" s="2"/>
      <c r="D355" s="311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7"/>
      <c r="X355" s="327"/>
      <c r="Y355" s="327"/>
      <c r="Z355" s="327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5">
      <c r="A356" s="1"/>
      <c r="B356" s="310"/>
      <c r="C356" s="2"/>
      <c r="D356" s="311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7"/>
      <c r="X356" s="327"/>
      <c r="Y356" s="327"/>
      <c r="Z356" s="327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5">
      <c r="A357" s="1"/>
      <c r="B357" s="310"/>
      <c r="C357" s="2"/>
      <c r="D357" s="311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7"/>
      <c r="X357" s="327"/>
      <c r="Y357" s="327"/>
      <c r="Z357" s="327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5">
      <c r="A358" s="1"/>
      <c r="B358" s="310"/>
      <c r="C358" s="2"/>
      <c r="D358" s="311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7"/>
      <c r="X358" s="327"/>
      <c r="Y358" s="327"/>
      <c r="Z358" s="327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5">
      <c r="A359" s="1"/>
      <c r="B359" s="310"/>
      <c r="C359" s="2"/>
      <c r="D359" s="311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7"/>
      <c r="X359" s="327"/>
      <c r="Y359" s="327"/>
      <c r="Z359" s="327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5">
      <c r="A360" s="1"/>
      <c r="B360" s="310"/>
      <c r="C360" s="2"/>
      <c r="D360" s="311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7"/>
      <c r="X360" s="327"/>
      <c r="Y360" s="327"/>
      <c r="Z360" s="327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5">
      <c r="A361" s="1"/>
      <c r="B361" s="310"/>
      <c r="C361" s="2"/>
      <c r="D361" s="311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7"/>
      <c r="X361" s="327"/>
      <c r="Y361" s="327"/>
      <c r="Z361" s="327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5">
      <c r="A362" s="1"/>
      <c r="B362" s="310"/>
      <c r="C362" s="2"/>
      <c r="D362" s="311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7"/>
      <c r="X362" s="327"/>
      <c r="Y362" s="327"/>
      <c r="Z362" s="327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5">
      <c r="A363" s="1"/>
      <c r="B363" s="310"/>
      <c r="C363" s="2"/>
      <c r="D363" s="311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7"/>
      <c r="X363" s="327"/>
      <c r="Y363" s="327"/>
      <c r="Z363" s="327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5">
      <c r="A364" s="1"/>
      <c r="B364" s="310"/>
      <c r="C364" s="2"/>
      <c r="D364" s="311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7"/>
      <c r="X364" s="327"/>
      <c r="Y364" s="327"/>
      <c r="Z364" s="327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5">
      <c r="A365" s="1"/>
      <c r="B365" s="310"/>
      <c r="C365" s="2"/>
      <c r="D365" s="311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7"/>
      <c r="X365" s="327"/>
      <c r="Y365" s="327"/>
      <c r="Z365" s="327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5">
      <c r="A366" s="1"/>
      <c r="B366" s="310"/>
      <c r="C366" s="2"/>
      <c r="D366" s="311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7"/>
      <c r="X366" s="327"/>
      <c r="Y366" s="327"/>
      <c r="Z366" s="327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5">
      <c r="A367" s="1"/>
      <c r="B367" s="310"/>
      <c r="C367" s="2"/>
      <c r="D367" s="311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7"/>
      <c r="X367" s="327"/>
      <c r="Y367" s="327"/>
      <c r="Z367" s="327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5">
      <c r="A368" s="1"/>
      <c r="B368" s="310"/>
      <c r="C368" s="2"/>
      <c r="D368" s="311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7"/>
      <c r="X368" s="327"/>
      <c r="Y368" s="327"/>
      <c r="Z368" s="327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5">
      <c r="A369" s="1"/>
      <c r="B369" s="310"/>
      <c r="C369" s="2"/>
      <c r="D369" s="311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7"/>
      <c r="X369" s="327"/>
      <c r="Y369" s="327"/>
      <c r="Z369" s="327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5">
      <c r="A370" s="1"/>
      <c r="B370" s="310"/>
      <c r="C370" s="2"/>
      <c r="D370" s="311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7"/>
      <c r="X370" s="327"/>
      <c r="Y370" s="327"/>
      <c r="Z370" s="327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5">
      <c r="A371" s="1"/>
      <c r="B371" s="310"/>
      <c r="C371" s="2"/>
      <c r="D371" s="311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7"/>
      <c r="X371" s="327"/>
      <c r="Y371" s="327"/>
      <c r="Z371" s="327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5">
      <c r="A372" s="1"/>
      <c r="B372" s="310"/>
      <c r="C372" s="2"/>
      <c r="D372" s="311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7"/>
      <c r="X372" s="327"/>
      <c r="Y372" s="327"/>
      <c r="Z372" s="327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5">
      <c r="A373" s="1"/>
      <c r="B373" s="310"/>
      <c r="C373" s="2"/>
      <c r="D373" s="311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7"/>
      <c r="X373" s="327"/>
      <c r="Y373" s="327"/>
      <c r="Z373" s="327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5">
      <c r="A374" s="1"/>
      <c r="B374" s="310"/>
      <c r="C374" s="2"/>
      <c r="D374" s="311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7"/>
      <c r="X374" s="327"/>
      <c r="Y374" s="327"/>
      <c r="Z374" s="327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5">
      <c r="A375" s="1"/>
      <c r="B375" s="310"/>
      <c r="C375" s="2"/>
      <c r="D375" s="311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7"/>
      <c r="X375" s="327"/>
      <c r="Y375" s="327"/>
      <c r="Z375" s="327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5">
      <c r="A376" s="1"/>
      <c r="B376" s="310"/>
      <c r="C376" s="2"/>
      <c r="D376" s="311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7"/>
      <c r="X376" s="327"/>
      <c r="Y376" s="327"/>
      <c r="Z376" s="327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5">
      <c r="A377" s="1"/>
      <c r="B377" s="310"/>
      <c r="C377" s="2"/>
      <c r="D377" s="311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7"/>
      <c r="X377" s="327"/>
      <c r="Y377" s="327"/>
      <c r="Z377" s="327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5">
      <c r="A378" s="1"/>
      <c r="B378" s="310"/>
      <c r="C378" s="2"/>
      <c r="D378" s="311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7"/>
      <c r="X378" s="327"/>
      <c r="Y378" s="327"/>
      <c r="Z378" s="327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5">
      <c r="A379" s="1"/>
      <c r="B379" s="310"/>
      <c r="C379" s="2"/>
      <c r="D379" s="311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7"/>
      <c r="X379" s="327"/>
      <c r="Y379" s="327"/>
      <c r="Z379" s="327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5">
      <c r="A380" s="1"/>
      <c r="B380" s="310"/>
      <c r="C380" s="2"/>
      <c r="D380" s="311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7"/>
      <c r="X380" s="327"/>
      <c r="Y380" s="327"/>
      <c r="Z380" s="327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5">
      <c r="A381" s="1"/>
      <c r="B381" s="310"/>
      <c r="C381" s="2"/>
      <c r="D381" s="311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7"/>
      <c r="X381" s="327"/>
      <c r="Y381" s="327"/>
      <c r="Z381" s="327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5">
      <c r="A382" s="1"/>
      <c r="B382" s="310"/>
      <c r="C382" s="2"/>
      <c r="D382" s="311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7"/>
      <c r="X382" s="327"/>
      <c r="Y382" s="327"/>
      <c r="Z382" s="327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5">
      <c r="A383" s="1"/>
      <c r="B383" s="310"/>
      <c r="C383" s="2"/>
      <c r="D383" s="311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7"/>
      <c r="X383" s="327"/>
      <c r="Y383" s="327"/>
      <c r="Z383" s="327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5">
      <c r="A384" s="1"/>
      <c r="B384" s="310"/>
      <c r="C384" s="2"/>
      <c r="D384" s="311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7"/>
      <c r="X384" s="327"/>
      <c r="Y384" s="327"/>
      <c r="Z384" s="327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5">
      <c r="A385" s="1"/>
      <c r="B385" s="310"/>
      <c r="C385" s="2"/>
      <c r="D385" s="311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7"/>
      <c r="X385" s="327"/>
      <c r="Y385" s="327"/>
      <c r="Z385" s="327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5">
      <c r="A386" s="1"/>
      <c r="B386" s="310"/>
      <c r="C386" s="2"/>
      <c r="D386" s="311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7"/>
      <c r="X386" s="327"/>
      <c r="Y386" s="327"/>
      <c r="Z386" s="327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5">
      <c r="A387" s="1"/>
      <c r="B387" s="310"/>
      <c r="C387" s="2"/>
      <c r="D387" s="311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7"/>
      <c r="X387" s="327"/>
      <c r="Y387" s="327"/>
      <c r="Z387" s="327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5">
      <c r="A388" s="1"/>
      <c r="B388" s="310"/>
      <c r="C388" s="2"/>
      <c r="D388" s="311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7"/>
      <c r="X388" s="327"/>
      <c r="Y388" s="327"/>
      <c r="Z388" s="327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5">
      <c r="A389" s="1"/>
      <c r="B389" s="310"/>
      <c r="C389" s="2"/>
      <c r="D389" s="311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7"/>
      <c r="X389" s="327"/>
      <c r="Y389" s="327"/>
      <c r="Z389" s="327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5">
      <c r="A390" s="1"/>
      <c r="B390" s="310"/>
      <c r="C390" s="2"/>
      <c r="D390" s="311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7"/>
      <c r="X390" s="327"/>
      <c r="Y390" s="327"/>
      <c r="Z390" s="327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5">
      <c r="A391" s="1"/>
      <c r="B391" s="310"/>
      <c r="C391" s="2"/>
      <c r="D391" s="311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7"/>
      <c r="X391" s="327"/>
      <c r="Y391" s="327"/>
      <c r="Z391" s="327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5">
      <c r="A392" s="1"/>
      <c r="B392" s="310"/>
      <c r="C392" s="2"/>
      <c r="D392" s="311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7"/>
      <c r="X392" s="327"/>
      <c r="Y392" s="327"/>
      <c r="Z392" s="327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5">
      <c r="A393" s="1"/>
      <c r="B393" s="310"/>
      <c r="C393" s="2"/>
      <c r="D393" s="311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7"/>
      <c r="X393" s="327"/>
      <c r="Y393" s="327"/>
      <c r="Z393" s="327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5">
      <c r="A394" s="1"/>
      <c r="B394" s="310"/>
      <c r="C394" s="2"/>
      <c r="D394" s="311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7"/>
      <c r="X394" s="327"/>
      <c r="Y394" s="327"/>
      <c r="Z394" s="327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5">
      <c r="A395" s="1"/>
      <c r="B395" s="310"/>
      <c r="C395" s="2"/>
      <c r="D395" s="311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27"/>
      <c r="X395" s="327"/>
      <c r="Y395" s="327"/>
      <c r="Z395" s="327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5">
      <c r="A396" s="1"/>
      <c r="B396" s="310"/>
      <c r="C396" s="2"/>
      <c r="D396" s="311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27"/>
      <c r="X396" s="327"/>
      <c r="Y396" s="327"/>
      <c r="Z396" s="327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35">
      <c r="A397" s="1"/>
      <c r="B397" s="310"/>
      <c r="C397" s="2"/>
      <c r="D397" s="311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27"/>
      <c r="X397" s="327"/>
      <c r="Y397" s="327"/>
      <c r="Z397" s="327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35">
      <c r="A398" s="1"/>
      <c r="B398" s="1"/>
      <c r="C398" s="2"/>
      <c r="D398" s="311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27"/>
      <c r="X398" s="327"/>
      <c r="Y398" s="327"/>
      <c r="Z398" s="327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35">
      <c r="A399" s="1"/>
      <c r="B399" s="1"/>
      <c r="C399" s="2"/>
      <c r="D399" s="311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27"/>
      <c r="X399" s="327"/>
      <c r="Y399" s="327"/>
      <c r="Z399" s="327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35">
      <c r="A400" s="1"/>
      <c r="B400" s="1"/>
      <c r="C400" s="2"/>
      <c r="D400" s="311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27"/>
      <c r="X400" s="327"/>
      <c r="Y400" s="327"/>
      <c r="Z400" s="327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35">
      <c r="A401" s="1"/>
      <c r="B401" s="1"/>
      <c r="C401" s="2"/>
      <c r="D401" s="311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327"/>
      <c r="X401" s="327"/>
      <c r="Y401" s="327"/>
      <c r="Z401" s="327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35">
      <c r="A402" s="1"/>
      <c r="B402" s="1"/>
      <c r="C402" s="2"/>
      <c r="D402" s="311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327"/>
      <c r="X402" s="327"/>
      <c r="Y402" s="327"/>
      <c r="Z402" s="327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3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33" ht="15.75" customHeight="1" x14ac:dyDescent="0.3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33" ht="15.75" customHeight="1" x14ac:dyDescent="0.3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33" ht="15.75" customHeight="1" x14ac:dyDescent="0.3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33" ht="15.75" customHeight="1" x14ac:dyDescent="0.3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33" ht="15.75" customHeight="1" x14ac:dyDescent="0.3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33" ht="15.75" customHeight="1" x14ac:dyDescent="0.3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33" ht="15.75" customHeight="1" x14ac:dyDescent="0.3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33" ht="15.75" customHeight="1" x14ac:dyDescent="0.3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33" ht="15.75" customHeight="1" x14ac:dyDescent="0.3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33" ht="15.75" customHeight="1" x14ac:dyDescent="0.3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33" ht="15.75" customHeight="1" x14ac:dyDescent="0.3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33" ht="15.75" customHeight="1" x14ac:dyDescent="0.3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33" ht="15.75" customHeight="1" x14ac:dyDescent="0.3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3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3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3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3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3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3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35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35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</sheetData>
  <mergeCells count="30">
    <mergeCell ref="A109:D109"/>
    <mergeCell ref="Q7:V7"/>
    <mergeCell ref="W7:Z7"/>
    <mergeCell ref="AA7:AA9"/>
    <mergeCell ref="Q8:S8"/>
    <mergeCell ref="T8:V8"/>
    <mergeCell ref="W8:W9"/>
    <mergeCell ref="X8:X9"/>
    <mergeCell ref="Y8:Z8"/>
    <mergeCell ref="N8:P8"/>
    <mergeCell ref="E8:G8"/>
    <mergeCell ref="H8:J8"/>
    <mergeCell ref="E71:G72"/>
    <mergeCell ref="H71:J72"/>
    <mergeCell ref="G201:J201"/>
    <mergeCell ref="K7:P7"/>
    <mergeCell ref="A1:E1"/>
    <mergeCell ref="A7:A9"/>
    <mergeCell ref="B7:B9"/>
    <mergeCell ref="C7:C9"/>
    <mergeCell ref="D7:D9"/>
    <mergeCell ref="E7:J7"/>
    <mergeCell ref="E2:L2"/>
    <mergeCell ref="E3:O3"/>
    <mergeCell ref="E4:O4"/>
    <mergeCell ref="E5:O5"/>
    <mergeCell ref="A163:D163"/>
    <mergeCell ref="A196:C196"/>
    <mergeCell ref="A197:C197"/>
    <mergeCell ref="K8:M8"/>
  </mergeCells>
  <phoneticPr fontId="40" type="noConversion"/>
  <pageMargins left="0" right="0" top="0" bottom="0" header="0" footer="0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CDB2-0B0E-44A7-8FE8-434370830B84}">
  <dimension ref="A1:I75"/>
  <sheetViews>
    <sheetView topLeftCell="A14" zoomScale="50" zoomScaleNormal="50" workbookViewId="0">
      <selection activeCell="A35" sqref="A35"/>
    </sheetView>
  </sheetViews>
  <sheetFormatPr defaultRowHeight="14.5" x14ac:dyDescent="0.35"/>
  <cols>
    <col min="1" max="1" width="26" customWidth="1"/>
    <col min="2" max="2" width="27.7265625" customWidth="1"/>
    <col min="3" max="3" width="23.90625" customWidth="1"/>
    <col min="4" max="4" width="21.7265625" customWidth="1"/>
    <col min="5" max="5" width="21.90625" customWidth="1"/>
    <col min="6" max="6" width="21.08984375" customWidth="1"/>
    <col min="7" max="7" width="20.1796875" customWidth="1"/>
    <col min="8" max="8" width="24" customWidth="1"/>
    <col min="9" max="9" width="31.36328125" customWidth="1"/>
  </cols>
  <sheetData>
    <row r="1" spans="1:9" x14ac:dyDescent="0.35">
      <c r="A1" s="328"/>
      <c r="B1" s="328"/>
      <c r="C1" s="329"/>
      <c r="D1" s="328"/>
      <c r="E1" s="329"/>
      <c r="F1" s="328"/>
      <c r="G1" s="328"/>
      <c r="H1" s="5"/>
      <c r="I1" s="330" t="s">
        <v>326</v>
      </c>
    </row>
    <row r="2" spans="1:9" x14ac:dyDescent="0.35">
      <c r="A2" s="328"/>
      <c r="B2" s="328"/>
      <c r="C2" s="329"/>
      <c r="D2" s="328"/>
      <c r="E2" s="329"/>
      <c r="F2" s="328"/>
      <c r="G2" s="476" t="s">
        <v>327</v>
      </c>
      <c r="H2" s="418"/>
      <c r="I2" s="418"/>
    </row>
    <row r="3" spans="1:9" x14ac:dyDescent="0.35">
      <c r="A3" s="328"/>
      <c r="B3" s="328"/>
      <c r="C3" s="329"/>
      <c r="D3" s="328"/>
      <c r="E3" s="329"/>
      <c r="F3" s="328"/>
      <c r="G3" s="328"/>
      <c r="H3" s="5"/>
      <c r="I3" s="5"/>
    </row>
    <row r="4" spans="1:9" ht="15.5" x14ac:dyDescent="0.45">
      <c r="A4" s="477" t="s">
        <v>328</v>
      </c>
      <c r="B4" s="418"/>
      <c r="C4" s="418"/>
      <c r="D4" s="418"/>
      <c r="E4" s="418"/>
      <c r="F4" s="418"/>
      <c r="G4" s="418"/>
      <c r="H4" s="418"/>
      <c r="I4" s="418"/>
    </row>
    <row r="5" spans="1:9" ht="15.5" x14ac:dyDescent="0.45">
      <c r="A5" s="477" t="s">
        <v>329</v>
      </c>
      <c r="B5" s="418"/>
      <c r="C5" s="418"/>
      <c r="D5" s="418"/>
      <c r="E5" s="418"/>
      <c r="F5" s="418"/>
      <c r="G5" s="418"/>
      <c r="H5" s="418"/>
      <c r="I5" s="418"/>
    </row>
    <row r="6" spans="1:9" ht="15.5" x14ac:dyDescent="0.45">
      <c r="A6" s="477" t="s">
        <v>458</v>
      </c>
      <c r="B6" s="418"/>
      <c r="C6" s="418"/>
      <c r="D6" s="418"/>
      <c r="E6" s="418"/>
      <c r="F6" s="418"/>
      <c r="G6" s="418"/>
      <c r="H6" s="418"/>
      <c r="I6" s="418"/>
    </row>
    <row r="7" spans="1:9" ht="15.5" x14ac:dyDescent="0.45">
      <c r="A7" s="478" t="s">
        <v>330</v>
      </c>
      <c r="B7" s="418"/>
      <c r="C7" s="418"/>
      <c r="D7" s="418"/>
      <c r="E7" s="418"/>
      <c r="F7" s="418"/>
      <c r="G7" s="418"/>
      <c r="H7" s="418"/>
      <c r="I7" s="418"/>
    </row>
    <row r="8" spans="1:9" x14ac:dyDescent="0.35">
      <c r="A8" s="328"/>
      <c r="B8" s="328"/>
      <c r="C8" s="329"/>
      <c r="D8" s="328"/>
      <c r="E8" s="329"/>
      <c r="F8" s="328"/>
      <c r="G8" s="328"/>
      <c r="H8" s="5"/>
      <c r="I8" s="5"/>
    </row>
    <row r="9" spans="1:9" x14ac:dyDescent="0.35">
      <c r="A9" s="479" t="s">
        <v>331</v>
      </c>
      <c r="B9" s="455"/>
      <c r="C9" s="480"/>
      <c r="D9" s="481" t="s">
        <v>332</v>
      </c>
      <c r="E9" s="455"/>
      <c r="F9" s="455"/>
      <c r="G9" s="455"/>
      <c r="H9" s="455"/>
      <c r="I9" s="480"/>
    </row>
    <row r="10" spans="1:9" ht="107" customHeight="1" x14ac:dyDescent="0.35">
      <c r="A10" s="331" t="s">
        <v>333</v>
      </c>
      <c r="B10" s="331" t="s">
        <v>334</v>
      </c>
      <c r="C10" s="332" t="s">
        <v>335</v>
      </c>
      <c r="D10" s="331" t="s">
        <v>336</v>
      </c>
      <c r="E10" s="332" t="s">
        <v>337</v>
      </c>
      <c r="F10" s="331" t="s">
        <v>338</v>
      </c>
      <c r="G10" s="331" t="s">
        <v>339</v>
      </c>
      <c r="H10" s="331" t="s">
        <v>340</v>
      </c>
      <c r="I10" s="331" t="s">
        <v>341</v>
      </c>
    </row>
    <row r="11" spans="1:9" ht="153.5" customHeight="1" x14ac:dyDescent="0.35">
      <c r="A11" s="341" t="s">
        <v>342</v>
      </c>
      <c r="B11" s="356" t="s">
        <v>73</v>
      </c>
      <c r="C11" s="357">
        <v>2520</v>
      </c>
      <c r="D11" s="358" t="s">
        <v>462</v>
      </c>
      <c r="E11" s="359" t="s">
        <v>463</v>
      </c>
      <c r="F11" s="359">
        <f>C11</f>
        <v>2520</v>
      </c>
      <c r="G11" s="356" t="s">
        <v>464</v>
      </c>
      <c r="H11" s="359" t="s">
        <v>465</v>
      </c>
      <c r="I11" s="359">
        <f>C11</f>
        <v>2520</v>
      </c>
    </row>
    <row r="12" spans="1:9" ht="140" x14ac:dyDescent="0.35">
      <c r="A12" s="341" t="s">
        <v>438</v>
      </c>
      <c r="B12" s="356" t="s">
        <v>73</v>
      </c>
      <c r="C12" s="357">
        <v>2400</v>
      </c>
      <c r="D12" s="358" t="s">
        <v>466</v>
      </c>
      <c r="E12" s="359" t="s">
        <v>463</v>
      </c>
      <c r="F12" s="359">
        <f t="shared" ref="F12:F53" si="0">C12</f>
        <v>2400</v>
      </c>
      <c r="G12" s="356" t="s">
        <v>464</v>
      </c>
      <c r="H12" s="359" t="s">
        <v>465</v>
      </c>
      <c r="I12" s="359">
        <f t="shared" ref="I12:I53" si="1">C12</f>
        <v>2400</v>
      </c>
    </row>
    <row r="13" spans="1:9" ht="150" customHeight="1" x14ac:dyDescent="0.35">
      <c r="A13" s="341" t="s">
        <v>439</v>
      </c>
      <c r="B13" s="356" t="s">
        <v>73</v>
      </c>
      <c r="C13" s="357">
        <v>2400</v>
      </c>
      <c r="D13" s="358" t="s">
        <v>467</v>
      </c>
      <c r="E13" s="359" t="s">
        <v>463</v>
      </c>
      <c r="F13" s="359">
        <f t="shared" si="0"/>
        <v>2400</v>
      </c>
      <c r="G13" s="356" t="s">
        <v>464</v>
      </c>
      <c r="H13" s="359" t="s">
        <v>465</v>
      </c>
      <c r="I13" s="359">
        <f t="shared" si="1"/>
        <v>2400</v>
      </c>
    </row>
    <row r="14" spans="1:9" ht="155.5" customHeight="1" x14ac:dyDescent="0.35">
      <c r="A14" s="341" t="s">
        <v>440</v>
      </c>
      <c r="B14" s="356" t="s">
        <v>73</v>
      </c>
      <c r="C14" s="357">
        <v>1800</v>
      </c>
      <c r="D14" s="358" t="s">
        <v>468</v>
      </c>
      <c r="E14" s="359" t="s">
        <v>463</v>
      </c>
      <c r="F14" s="359">
        <f t="shared" si="0"/>
        <v>1800</v>
      </c>
      <c r="G14" s="356" t="s">
        <v>464</v>
      </c>
      <c r="H14" s="359" t="s">
        <v>465</v>
      </c>
      <c r="I14" s="359">
        <f t="shared" si="1"/>
        <v>1800</v>
      </c>
    </row>
    <row r="15" spans="1:9" ht="142.5" customHeight="1" x14ac:dyDescent="0.35">
      <c r="A15" s="341" t="s">
        <v>441</v>
      </c>
      <c r="B15" s="356" t="s">
        <v>73</v>
      </c>
      <c r="C15" s="357">
        <v>1200</v>
      </c>
      <c r="D15" s="358" t="s">
        <v>469</v>
      </c>
      <c r="E15" s="359" t="s">
        <v>463</v>
      </c>
      <c r="F15" s="359">
        <f t="shared" si="0"/>
        <v>1200</v>
      </c>
      <c r="G15" s="356" t="s">
        <v>464</v>
      </c>
      <c r="H15" s="359" t="s">
        <v>465</v>
      </c>
      <c r="I15" s="359">
        <f t="shared" si="1"/>
        <v>1200</v>
      </c>
    </row>
    <row r="16" spans="1:9" ht="77" customHeight="1" x14ac:dyDescent="0.35">
      <c r="A16" s="341" t="s">
        <v>398</v>
      </c>
      <c r="B16" s="360" t="s">
        <v>95</v>
      </c>
      <c r="C16" s="357">
        <v>2270.4</v>
      </c>
      <c r="D16" s="356" t="s">
        <v>470</v>
      </c>
      <c r="E16" s="359" t="s">
        <v>463</v>
      </c>
      <c r="F16" s="359">
        <f t="shared" si="0"/>
        <v>2270.4</v>
      </c>
      <c r="G16" s="356" t="s">
        <v>464</v>
      </c>
      <c r="H16" s="359" t="s">
        <v>471</v>
      </c>
      <c r="I16" s="359">
        <f>C16</f>
        <v>2270.4</v>
      </c>
    </row>
    <row r="17" spans="1:9" ht="176.5" customHeight="1" x14ac:dyDescent="0.35">
      <c r="A17" s="341" t="s">
        <v>342</v>
      </c>
      <c r="B17" s="356" t="s">
        <v>73</v>
      </c>
      <c r="C17" s="357">
        <v>2520</v>
      </c>
      <c r="D17" s="358" t="s">
        <v>462</v>
      </c>
      <c r="E17" s="359" t="s">
        <v>472</v>
      </c>
      <c r="F17" s="359">
        <f t="shared" si="0"/>
        <v>2520</v>
      </c>
      <c r="G17" s="356" t="s">
        <v>473</v>
      </c>
      <c r="H17" s="359" t="s">
        <v>474</v>
      </c>
      <c r="I17" s="359">
        <f>126+453.6+338.66</f>
        <v>918.26</v>
      </c>
    </row>
    <row r="18" spans="1:9" ht="170.5" customHeight="1" x14ac:dyDescent="0.35">
      <c r="A18" s="341" t="s">
        <v>438</v>
      </c>
      <c r="B18" s="356" t="s">
        <v>73</v>
      </c>
      <c r="C18" s="357">
        <v>2400</v>
      </c>
      <c r="D18" s="358" t="s">
        <v>466</v>
      </c>
      <c r="E18" s="359" t="s">
        <v>472</v>
      </c>
      <c r="F18" s="359">
        <f t="shared" si="0"/>
        <v>2400</v>
      </c>
      <c r="G18" s="356" t="s">
        <v>473</v>
      </c>
      <c r="H18" s="359" t="s">
        <v>474</v>
      </c>
      <c r="I18" s="359">
        <f>120+432+315</f>
        <v>867</v>
      </c>
    </row>
    <row r="19" spans="1:9" ht="176.5" customHeight="1" x14ac:dyDescent="0.35">
      <c r="A19" s="341" t="s">
        <v>439</v>
      </c>
      <c r="B19" s="356" t="s">
        <v>73</v>
      </c>
      <c r="C19" s="357">
        <v>2400</v>
      </c>
      <c r="D19" s="358" t="s">
        <v>467</v>
      </c>
      <c r="E19" s="359" t="s">
        <v>472</v>
      </c>
      <c r="F19" s="359">
        <f t="shared" si="0"/>
        <v>2400</v>
      </c>
      <c r="G19" s="356" t="s">
        <v>473</v>
      </c>
      <c r="H19" s="359" t="s">
        <v>474</v>
      </c>
      <c r="I19" s="359">
        <f>120+432+315</f>
        <v>867</v>
      </c>
    </row>
    <row r="20" spans="1:9" ht="180.5" customHeight="1" x14ac:dyDescent="0.35">
      <c r="A20" s="341" t="s">
        <v>440</v>
      </c>
      <c r="B20" s="356" t="s">
        <v>73</v>
      </c>
      <c r="C20" s="357">
        <v>1800</v>
      </c>
      <c r="D20" s="358" t="s">
        <v>468</v>
      </c>
      <c r="E20" s="359" t="s">
        <v>472</v>
      </c>
      <c r="F20" s="359">
        <f t="shared" si="0"/>
        <v>1800</v>
      </c>
      <c r="G20" s="356" t="s">
        <v>473</v>
      </c>
      <c r="H20" s="359" t="s">
        <v>474</v>
      </c>
      <c r="I20" s="359">
        <f>90+324+235</f>
        <v>649</v>
      </c>
    </row>
    <row r="21" spans="1:9" ht="177.5" customHeight="1" x14ac:dyDescent="0.35">
      <c r="A21" s="341" t="s">
        <v>442</v>
      </c>
      <c r="B21" s="356" t="s">
        <v>73</v>
      </c>
      <c r="C21" s="357">
        <v>1200</v>
      </c>
      <c r="D21" s="358" t="s">
        <v>475</v>
      </c>
      <c r="E21" s="359" t="s">
        <v>472</v>
      </c>
      <c r="F21" s="359">
        <f t="shared" si="0"/>
        <v>1200</v>
      </c>
      <c r="G21" s="356" t="s">
        <v>473</v>
      </c>
      <c r="H21" s="359" t="s">
        <v>474</v>
      </c>
      <c r="I21" s="359">
        <f>75+270+160</f>
        <v>505</v>
      </c>
    </row>
    <row r="22" spans="1:9" ht="174.5" customHeight="1" x14ac:dyDescent="0.35">
      <c r="A22" s="341" t="s">
        <v>441</v>
      </c>
      <c r="B22" s="356" t="s">
        <v>73</v>
      </c>
      <c r="C22" s="357">
        <v>1500</v>
      </c>
      <c r="D22" s="358" t="s">
        <v>469</v>
      </c>
      <c r="E22" s="359" t="s">
        <v>472</v>
      </c>
      <c r="F22" s="359">
        <f t="shared" si="0"/>
        <v>1500</v>
      </c>
      <c r="G22" s="356" t="s">
        <v>473</v>
      </c>
      <c r="H22" s="359" t="s">
        <v>474</v>
      </c>
      <c r="I22" s="359">
        <f>60+216+200</f>
        <v>476</v>
      </c>
    </row>
    <row r="23" spans="1:9" ht="169.5" customHeight="1" x14ac:dyDescent="0.35">
      <c r="A23" s="341" t="s">
        <v>443</v>
      </c>
      <c r="B23" s="356" t="s">
        <v>73</v>
      </c>
      <c r="C23" s="357">
        <v>1000</v>
      </c>
      <c r="D23" s="358" t="s">
        <v>476</v>
      </c>
      <c r="E23" s="359" t="s">
        <v>472</v>
      </c>
      <c r="F23" s="359">
        <f t="shared" si="0"/>
        <v>1000</v>
      </c>
      <c r="G23" s="356" t="s">
        <v>473</v>
      </c>
      <c r="H23" s="359" t="s">
        <v>474</v>
      </c>
      <c r="I23" s="359">
        <f>50+180+130</f>
        <v>360</v>
      </c>
    </row>
    <row r="24" spans="1:9" ht="76" customHeight="1" x14ac:dyDescent="0.35">
      <c r="A24" s="393" t="s">
        <v>398</v>
      </c>
      <c r="B24" s="394" t="s">
        <v>95</v>
      </c>
      <c r="C24" s="395">
        <v>2820.4</v>
      </c>
      <c r="D24" s="396" t="s">
        <v>470</v>
      </c>
      <c r="E24" s="397" t="s">
        <v>472</v>
      </c>
      <c r="F24" s="397">
        <f t="shared" si="0"/>
        <v>2820.4</v>
      </c>
      <c r="G24" s="396" t="s">
        <v>473</v>
      </c>
      <c r="H24" s="397" t="s">
        <v>477</v>
      </c>
      <c r="I24" s="397">
        <f>C24</f>
        <v>2820.4</v>
      </c>
    </row>
    <row r="25" spans="1:9" ht="84" customHeight="1" x14ac:dyDescent="0.35">
      <c r="A25" s="341" t="s">
        <v>342</v>
      </c>
      <c r="B25" s="356" t="s">
        <v>73</v>
      </c>
      <c r="C25" s="357">
        <v>1260</v>
      </c>
      <c r="D25" s="358" t="s">
        <v>462</v>
      </c>
      <c r="E25" s="359" t="s">
        <v>478</v>
      </c>
      <c r="F25" s="359">
        <f>C25</f>
        <v>1260</v>
      </c>
      <c r="G25" s="356" t="s">
        <v>479</v>
      </c>
      <c r="H25" s="357"/>
      <c r="I25" s="359">
        <v>0</v>
      </c>
    </row>
    <row r="26" spans="1:9" ht="83" customHeight="1" x14ac:dyDescent="0.35">
      <c r="A26" s="341" t="s">
        <v>438</v>
      </c>
      <c r="B26" s="356" t="s">
        <v>73</v>
      </c>
      <c r="C26" s="357">
        <v>1200</v>
      </c>
      <c r="D26" s="358" t="s">
        <v>466</v>
      </c>
      <c r="E26" s="359" t="s">
        <v>478</v>
      </c>
      <c r="F26" s="359">
        <f>C26</f>
        <v>1200</v>
      </c>
      <c r="G26" s="356" t="s">
        <v>479</v>
      </c>
      <c r="H26" s="357"/>
      <c r="I26" s="359">
        <v>0</v>
      </c>
    </row>
    <row r="27" spans="1:9" ht="89" customHeight="1" x14ac:dyDescent="0.35">
      <c r="A27" s="341" t="s">
        <v>439</v>
      </c>
      <c r="B27" s="356" t="s">
        <v>73</v>
      </c>
      <c r="C27" s="357">
        <v>1200</v>
      </c>
      <c r="D27" s="358" t="s">
        <v>467</v>
      </c>
      <c r="E27" s="359" t="s">
        <v>478</v>
      </c>
      <c r="F27" s="359">
        <f t="shared" ref="F27:F32" si="2">C27</f>
        <v>1200</v>
      </c>
      <c r="G27" s="356" t="s">
        <v>479</v>
      </c>
      <c r="H27" s="357"/>
      <c r="I27" s="359">
        <v>0</v>
      </c>
    </row>
    <row r="28" spans="1:9" ht="84" customHeight="1" x14ac:dyDescent="0.35">
      <c r="A28" s="341" t="s">
        <v>440</v>
      </c>
      <c r="B28" s="356" t="s">
        <v>73</v>
      </c>
      <c r="C28" s="357">
        <v>900</v>
      </c>
      <c r="D28" s="358" t="s">
        <v>468</v>
      </c>
      <c r="E28" s="359" t="s">
        <v>478</v>
      </c>
      <c r="F28" s="359">
        <f t="shared" si="2"/>
        <v>900</v>
      </c>
      <c r="G28" s="356" t="s">
        <v>479</v>
      </c>
      <c r="H28" s="357"/>
      <c r="I28" s="359">
        <v>0</v>
      </c>
    </row>
    <row r="29" spans="1:9" ht="93" customHeight="1" x14ac:dyDescent="0.35">
      <c r="A29" s="341" t="s">
        <v>442</v>
      </c>
      <c r="B29" s="356" t="s">
        <v>73</v>
      </c>
      <c r="C29" s="357">
        <v>600</v>
      </c>
      <c r="D29" s="358" t="s">
        <v>475</v>
      </c>
      <c r="E29" s="359" t="s">
        <v>478</v>
      </c>
      <c r="F29" s="359">
        <f t="shared" si="2"/>
        <v>600</v>
      </c>
      <c r="G29" s="356" t="s">
        <v>479</v>
      </c>
      <c r="H29" s="357"/>
      <c r="I29" s="359">
        <v>0</v>
      </c>
    </row>
    <row r="30" spans="1:9" ht="82" customHeight="1" x14ac:dyDescent="0.35">
      <c r="A30" s="341" t="s">
        <v>441</v>
      </c>
      <c r="B30" s="356" t="s">
        <v>73</v>
      </c>
      <c r="C30" s="357">
        <v>1500</v>
      </c>
      <c r="D30" s="358" t="s">
        <v>469</v>
      </c>
      <c r="E30" s="359" t="s">
        <v>478</v>
      </c>
      <c r="F30" s="359">
        <f t="shared" si="2"/>
        <v>1500</v>
      </c>
      <c r="G30" s="356" t="s">
        <v>479</v>
      </c>
      <c r="H30" s="357"/>
      <c r="I30" s="359">
        <v>0</v>
      </c>
    </row>
    <row r="31" spans="1:9" ht="86" customHeight="1" x14ac:dyDescent="0.35">
      <c r="A31" s="341" t="s">
        <v>443</v>
      </c>
      <c r="B31" s="356" t="s">
        <v>73</v>
      </c>
      <c r="C31" s="357">
        <v>1000</v>
      </c>
      <c r="D31" s="358" t="s">
        <v>480</v>
      </c>
      <c r="E31" s="359" t="s">
        <v>478</v>
      </c>
      <c r="F31" s="359">
        <f t="shared" si="2"/>
        <v>1000</v>
      </c>
      <c r="G31" s="356" t="s">
        <v>479</v>
      </c>
      <c r="H31" s="357"/>
      <c r="I31" s="359">
        <v>0</v>
      </c>
    </row>
    <row r="32" spans="1:9" ht="90" customHeight="1" x14ac:dyDescent="0.35">
      <c r="A32" s="341" t="s">
        <v>398</v>
      </c>
      <c r="B32" s="360" t="s">
        <v>95</v>
      </c>
      <c r="C32" s="357">
        <v>1685.2</v>
      </c>
      <c r="D32" s="356" t="s">
        <v>481</v>
      </c>
      <c r="E32" s="359" t="s">
        <v>478</v>
      </c>
      <c r="F32" s="359">
        <f t="shared" si="2"/>
        <v>1685.2</v>
      </c>
      <c r="G32" s="356" t="s">
        <v>479</v>
      </c>
      <c r="H32" s="359"/>
      <c r="I32" s="359">
        <v>0</v>
      </c>
    </row>
    <row r="33" spans="1:9" ht="92" customHeight="1" x14ac:dyDescent="0.35">
      <c r="A33" s="341" t="s">
        <v>399</v>
      </c>
      <c r="B33" s="358" t="s">
        <v>376</v>
      </c>
      <c r="C33" s="357">
        <v>77994</v>
      </c>
      <c r="D33" s="356" t="s">
        <v>482</v>
      </c>
      <c r="E33" s="359" t="s">
        <v>416</v>
      </c>
      <c r="F33" s="359">
        <f t="shared" si="0"/>
        <v>77994</v>
      </c>
      <c r="G33" s="356" t="s">
        <v>414</v>
      </c>
      <c r="H33" s="359" t="s">
        <v>483</v>
      </c>
      <c r="I33" s="359">
        <f t="shared" si="1"/>
        <v>77994</v>
      </c>
    </row>
    <row r="34" spans="1:9" ht="97" customHeight="1" x14ac:dyDescent="0.35">
      <c r="A34" s="341" t="s">
        <v>444</v>
      </c>
      <c r="B34" s="356" t="s">
        <v>377</v>
      </c>
      <c r="C34" s="357">
        <v>20970</v>
      </c>
      <c r="D34" s="470" t="s">
        <v>484</v>
      </c>
      <c r="E34" s="472" t="s">
        <v>417</v>
      </c>
      <c r="F34" s="359">
        <f t="shared" si="0"/>
        <v>20970</v>
      </c>
      <c r="G34" s="470" t="s">
        <v>409</v>
      </c>
      <c r="H34" s="472" t="s">
        <v>485</v>
      </c>
      <c r="I34" s="359">
        <f t="shared" si="1"/>
        <v>20970</v>
      </c>
    </row>
    <row r="35" spans="1:9" ht="143" customHeight="1" x14ac:dyDescent="0.35">
      <c r="A35" s="341" t="s">
        <v>445</v>
      </c>
      <c r="B35" s="356" t="s">
        <v>378</v>
      </c>
      <c r="C35" s="357">
        <v>40469.94</v>
      </c>
      <c r="D35" s="471"/>
      <c r="E35" s="473"/>
      <c r="F35" s="359">
        <f t="shared" si="0"/>
        <v>40469.94</v>
      </c>
      <c r="G35" s="471"/>
      <c r="H35" s="473"/>
      <c r="I35" s="359">
        <f t="shared" si="1"/>
        <v>40469.94</v>
      </c>
    </row>
    <row r="36" spans="1:9" ht="58" customHeight="1" x14ac:dyDescent="0.35">
      <c r="A36" s="341" t="s">
        <v>446</v>
      </c>
      <c r="B36" s="384" t="s">
        <v>379</v>
      </c>
      <c r="C36" s="357">
        <v>17259</v>
      </c>
      <c r="D36" s="356" t="s">
        <v>482</v>
      </c>
      <c r="E36" s="359" t="s">
        <v>416</v>
      </c>
      <c r="F36" s="359">
        <f t="shared" si="0"/>
        <v>17259</v>
      </c>
      <c r="G36" s="356" t="s">
        <v>414</v>
      </c>
      <c r="H36" s="359" t="s">
        <v>483</v>
      </c>
      <c r="I36" s="359">
        <f t="shared" si="1"/>
        <v>17259</v>
      </c>
    </row>
    <row r="37" spans="1:9" ht="58" customHeight="1" x14ac:dyDescent="0.35">
      <c r="A37" s="341" t="s">
        <v>447</v>
      </c>
      <c r="B37" s="385" t="s">
        <v>433</v>
      </c>
      <c r="C37" s="357">
        <v>747</v>
      </c>
      <c r="D37" s="356" t="s">
        <v>482</v>
      </c>
      <c r="E37" s="359" t="s">
        <v>418</v>
      </c>
      <c r="F37" s="359">
        <f t="shared" si="0"/>
        <v>747</v>
      </c>
      <c r="G37" s="356" t="s">
        <v>413</v>
      </c>
      <c r="H37" s="359" t="s">
        <v>486</v>
      </c>
      <c r="I37" s="359">
        <f t="shared" si="1"/>
        <v>747</v>
      </c>
    </row>
    <row r="38" spans="1:9" ht="71" customHeight="1" x14ac:dyDescent="0.35">
      <c r="A38" s="341" t="s">
        <v>448</v>
      </c>
      <c r="B38" s="356" t="s">
        <v>380</v>
      </c>
      <c r="C38" s="357">
        <v>1000</v>
      </c>
      <c r="D38" s="470" t="s">
        <v>487</v>
      </c>
      <c r="E38" s="472" t="s">
        <v>419</v>
      </c>
      <c r="F38" s="359">
        <f t="shared" si="0"/>
        <v>1000</v>
      </c>
      <c r="G38" s="470" t="s">
        <v>410</v>
      </c>
      <c r="H38" s="472" t="s">
        <v>488</v>
      </c>
      <c r="I38" s="359">
        <f t="shared" si="1"/>
        <v>1000</v>
      </c>
    </row>
    <row r="39" spans="1:9" ht="79" customHeight="1" x14ac:dyDescent="0.35">
      <c r="A39" s="341" t="s">
        <v>449</v>
      </c>
      <c r="B39" s="356" t="s">
        <v>381</v>
      </c>
      <c r="C39" s="357">
        <v>12100</v>
      </c>
      <c r="D39" s="474"/>
      <c r="E39" s="475"/>
      <c r="F39" s="359">
        <f t="shared" si="0"/>
        <v>12100</v>
      </c>
      <c r="G39" s="474"/>
      <c r="H39" s="475"/>
      <c r="I39" s="359">
        <f t="shared" si="1"/>
        <v>12100</v>
      </c>
    </row>
    <row r="40" spans="1:9" ht="61" customHeight="1" x14ac:dyDescent="0.35">
      <c r="A40" s="341" t="s">
        <v>450</v>
      </c>
      <c r="B40" s="356" t="s">
        <v>489</v>
      </c>
      <c r="C40" s="357">
        <v>2600</v>
      </c>
      <c r="D40" s="474"/>
      <c r="E40" s="475"/>
      <c r="F40" s="359">
        <f t="shared" si="0"/>
        <v>2600</v>
      </c>
      <c r="G40" s="474"/>
      <c r="H40" s="475"/>
      <c r="I40" s="359">
        <f t="shared" si="1"/>
        <v>2600</v>
      </c>
    </row>
    <row r="41" spans="1:9" ht="75" customHeight="1" x14ac:dyDescent="0.35">
      <c r="A41" s="341" t="s">
        <v>451</v>
      </c>
      <c r="B41" s="356" t="s">
        <v>383</v>
      </c>
      <c r="C41" s="357">
        <v>400</v>
      </c>
      <c r="D41" s="474"/>
      <c r="E41" s="473"/>
      <c r="F41" s="359">
        <f t="shared" si="0"/>
        <v>400</v>
      </c>
      <c r="G41" s="471"/>
      <c r="H41" s="473"/>
      <c r="I41" s="359">
        <f t="shared" si="1"/>
        <v>400</v>
      </c>
    </row>
    <row r="42" spans="1:9" ht="123" customHeight="1" x14ac:dyDescent="0.35">
      <c r="A42" s="341" t="s">
        <v>452</v>
      </c>
      <c r="B42" s="386" t="s">
        <v>490</v>
      </c>
      <c r="C42" s="398">
        <v>23000</v>
      </c>
      <c r="D42" s="399" t="s">
        <v>487</v>
      </c>
      <c r="E42" s="400" t="s">
        <v>420</v>
      </c>
      <c r="F42" s="359">
        <f t="shared" si="0"/>
        <v>23000</v>
      </c>
      <c r="G42" s="356" t="s">
        <v>411</v>
      </c>
      <c r="H42" s="359" t="s">
        <v>491</v>
      </c>
      <c r="I42" s="359">
        <f t="shared" si="1"/>
        <v>23000</v>
      </c>
    </row>
    <row r="43" spans="1:9" ht="64" customHeight="1" x14ac:dyDescent="0.35">
      <c r="A43" s="341" t="s">
        <v>453</v>
      </c>
      <c r="B43" s="386" t="s">
        <v>385</v>
      </c>
      <c r="C43" s="357">
        <v>29100</v>
      </c>
      <c r="D43" s="401" t="s">
        <v>492</v>
      </c>
      <c r="E43" s="359" t="s">
        <v>421</v>
      </c>
      <c r="F43" s="359">
        <v>29100</v>
      </c>
      <c r="G43" s="356" t="s">
        <v>460</v>
      </c>
      <c r="H43" s="359"/>
      <c r="I43" s="359">
        <v>0</v>
      </c>
    </row>
    <row r="44" spans="1:9" ht="69" customHeight="1" x14ac:dyDescent="0.35">
      <c r="A44" s="341" t="s">
        <v>454</v>
      </c>
      <c r="B44" s="356" t="s">
        <v>386</v>
      </c>
      <c r="C44" s="357">
        <v>5119.9799999999996</v>
      </c>
      <c r="D44" s="356" t="s">
        <v>484</v>
      </c>
      <c r="E44" s="359" t="s">
        <v>422</v>
      </c>
      <c r="F44" s="359">
        <f t="shared" si="0"/>
        <v>5119.9799999999996</v>
      </c>
      <c r="G44" s="356" t="s">
        <v>415</v>
      </c>
      <c r="H44" s="359" t="s">
        <v>493</v>
      </c>
      <c r="I44" s="359">
        <f t="shared" si="1"/>
        <v>5119.9799999999996</v>
      </c>
    </row>
    <row r="45" spans="1:9" ht="86" customHeight="1" x14ac:dyDescent="0.35">
      <c r="A45" s="341" t="s">
        <v>455</v>
      </c>
      <c r="B45" s="387" t="s">
        <v>387</v>
      </c>
      <c r="C45" s="357">
        <v>4800</v>
      </c>
      <c r="D45" s="356" t="str">
        <f>D44</f>
        <v>ТОВ "ПРИВАТІНВЕСТ" (ЄДРПОУ 21550555)</v>
      </c>
      <c r="E45" s="359" t="s">
        <v>423</v>
      </c>
      <c r="F45" s="359">
        <f t="shared" si="0"/>
        <v>4800</v>
      </c>
      <c r="G45" s="356" t="s">
        <v>407</v>
      </c>
      <c r="H45" s="359" t="s">
        <v>494</v>
      </c>
      <c r="I45" s="359">
        <f t="shared" si="1"/>
        <v>4800</v>
      </c>
    </row>
    <row r="46" spans="1:9" ht="79" customHeight="1" x14ac:dyDescent="0.35">
      <c r="A46" s="341" t="s">
        <v>459</v>
      </c>
      <c r="B46" s="356" t="s">
        <v>389</v>
      </c>
      <c r="C46" s="357">
        <v>18799.02</v>
      </c>
      <c r="D46" s="356" t="str">
        <f>D45</f>
        <v>ТОВ "ПРИВАТІНВЕСТ" (ЄДРПОУ 21550555)</v>
      </c>
      <c r="E46" s="359" t="s">
        <v>424</v>
      </c>
      <c r="F46" s="359">
        <f t="shared" si="0"/>
        <v>18799.02</v>
      </c>
      <c r="G46" s="356" t="s">
        <v>408</v>
      </c>
      <c r="H46" s="359" t="s">
        <v>495</v>
      </c>
      <c r="I46" s="359">
        <f t="shared" si="1"/>
        <v>18799.02</v>
      </c>
    </row>
    <row r="47" spans="1:9" ht="68" customHeight="1" x14ac:dyDescent="0.35">
      <c r="A47" s="341" t="s">
        <v>457</v>
      </c>
      <c r="B47" s="356" t="s">
        <v>390</v>
      </c>
      <c r="C47" s="357">
        <v>16899</v>
      </c>
      <c r="D47" s="356" t="s">
        <v>496</v>
      </c>
      <c r="E47" s="359" t="s">
        <v>425</v>
      </c>
      <c r="F47" s="359">
        <f t="shared" si="0"/>
        <v>16899</v>
      </c>
      <c r="G47" s="356" t="s">
        <v>406</v>
      </c>
      <c r="H47" s="359" t="s">
        <v>497</v>
      </c>
      <c r="I47" s="359">
        <f t="shared" si="1"/>
        <v>16899</v>
      </c>
    </row>
    <row r="48" spans="1:9" ht="106" customHeight="1" x14ac:dyDescent="0.35">
      <c r="A48" s="341" t="s">
        <v>400</v>
      </c>
      <c r="B48" s="388" t="s">
        <v>498</v>
      </c>
      <c r="C48" s="359">
        <v>17377.060000000001</v>
      </c>
      <c r="D48" s="356" t="s">
        <v>499</v>
      </c>
      <c r="E48" s="359" t="s">
        <v>426</v>
      </c>
      <c r="F48" s="359">
        <v>17377.060000000001</v>
      </c>
      <c r="G48" s="356" t="s">
        <v>434</v>
      </c>
      <c r="H48" s="359"/>
      <c r="I48" s="359">
        <v>0</v>
      </c>
    </row>
    <row r="49" spans="1:9" ht="66" customHeight="1" x14ac:dyDescent="0.35">
      <c r="A49" s="361" t="s">
        <v>401</v>
      </c>
      <c r="B49" s="389" t="s">
        <v>391</v>
      </c>
      <c r="C49" s="357">
        <v>7994</v>
      </c>
      <c r="D49" s="356" t="s">
        <v>500</v>
      </c>
      <c r="E49" s="359" t="s">
        <v>427</v>
      </c>
      <c r="F49" s="359">
        <f t="shared" si="0"/>
        <v>7994</v>
      </c>
      <c r="G49" s="356" t="s">
        <v>412</v>
      </c>
      <c r="H49" s="359" t="s">
        <v>501</v>
      </c>
      <c r="I49" s="359">
        <f t="shared" si="1"/>
        <v>7994</v>
      </c>
    </row>
    <row r="50" spans="1:9" ht="56" customHeight="1" x14ac:dyDescent="0.35">
      <c r="A50" s="361" t="s">
        <v>502</v>
      </c>
      <c r="B50" s="390" t="s">
        <v>392</v>
      </c>
      <c r="C50" s="362">
        <v>6600</v>
      </c>
      <c r="D50" s="356" t="s">
        <v>503</v>
      </c>
      <c r="E50" s="359" t="s">
        <v>428</v>
      </c>
      <c r="F50" s="359">
        <f t="shared" si="0"/>
        <v>6600</v>
      </c>
      <c r="G50" s="356" t="s">
        <v>404</v>
      </c>
      <c r="H50" s="359" t="s">
        <v>504</v>
      </c>
      <c r="I50" s="359">
        <f t="shared" si="1"/>
        <v>6600</v>
      </c>
    </row>
    <row r="51" spans="1:9" ht="124.5" customHeight="1" x14ac:dyDescent="0.35">
      <c r="A51" s="361" t="s">
        <v>505</v>
      </c>
      <c r="B51" s="390" t="s">
        <v>393</v>
      </c>
      <c r="C51" s="362">
        <v>2355</v>
      </c>
      <c r="D51" s="356" t="s">
        <v>506</v>
      </c>
      <c r="E51" s="359" t="s">
        <v>429</v>
      </c>
      <c r="F51" s="359">
        <f t="shared" si="0"/>
        <v>2355</v>
      </c>
      <c r="G51" s="356" t="s">
        <v>507</v>
      </c>
      <c r="H51" s="359" t="s">
        <v>508</v>
      </c>
      <c r="I51" s="359">
        <f t="shared" si="1"/>
        <v>2355</v>
      </c>
    </row>
    <row r="52" spans="1:9" ht="91" customHeight="1" x14ac:dyDescent="0.35">
      <c r="A52" s="361" t="s">
        <v>509</v>
      </c>
      <c r="B52" s="390" t="s">
        <v>394</v>
      </c>
      <c r="C52" s="362">
        <v>6000</v>
      </c>
      <c r="D52" s="356" t="s">
        <v>510</v>
      </c>
      <c r="E52" s="359" t="s">
        <v>430</v>
      </c>
      <c r="F52" s="359">
        <v>6000</v>
      </c>
      <c r="G52" s="356" t="s">
        <v>511</v>
      </c>
      <c r="H52" s="357"/>
      <c r="I52" s="359">
        <v>0</v>
      </c>
    </row>
    <row r="53" spans="1:9" ht="70" customHeight="1" x14ac:dyDescent="0.35">
      <c r="A53" s="361" t="s">
        <v>512</v>
      </c>
      <c r="B53" s="390" t="s">
        <v>395</v>
      </c>
      <c r="C53" s="362">
        <v>840</v>
      </c>
      <c r="D53" s="356" t="s">
        <v>513</v>
      </c>
      <c r="E53" s="359" t="s">
        <v>431</v>
      </c>
      <c r="F53" s="359">
        <f t="shared" si="0"/>
        <v>840</v>
      </c>
      <c r="G53" s="356" t="s">
        <v>405</v>
      </c>
      <c r="H53" s="359" t="s">
        <v>514</v>
      </c>
      <c r="I53" s="359">
        <f t="shared" si="1"/>
        <v>840</v>
      </c>
    </row>
    <row r="54" spans="1:9" x14ac:dyDescent="0.35">
      <c r="A54" s="363"/>
      <c r="B54" s="391"/>
      <c r="C54" s="364"/>
      <c r="D54" s="365"/>
      <c r="E54" s="366"/>
      <c r="F54" s="367"/>
      <c r="G54" s="365"/>
      <c r="H54" s="366"/>
      <c r="I54" s="367"/>
    </row>
    <row r="55" spans="1:9" x14ac:dyDescent="0.35">
      <c r="A55" s="363"/>
      <c r="B55" s="391"/>
      <c r="C55" s="364"/>
      <c r="D55" s="365"/>
      <c r="E55" s="366"/>
      <c r="F55" s="367"/>
      <c r="G55" s="365"/>
      <c r="H55" s="366"/>
      <c r="I55" s="367"/>
    </row>
    <row r="56" spans="1:9" x14ac:dyDescent="0.35">
      <c r="A56" s="456" t="s">
        <v>343</v>
      </c>
      <c r="B56" s="457"/>
      <c r="C56" s="368">
        <f>SUM(C11:C53)</f>
        <v>350000</v>
      </c>
      <c r="D56" s="369">
        <f>SUM(D11:D49)</f>
        <v>0</v>
      </c>
      <c r="E56" s="369">
        <f>SUM(E11:E49)</f>
        <v>0</v>
      </c>
      <c r="F56" s="367">
        <f>SUM(F11:F55)</f>
        <v>350000</v>
      </c>
      <c r="G56" s="369">
        <f>SUM(G11:G49)</f>
        <v>0</v>
      </c>
      <c r="H56" s="369">
        <f>SUM(H11:H49)</f>
        <v>0</v>
      </c>
      <c r="I56" s="369">
        <f>SUM(I11:I55)</f>
        <v>280000</v>
      </c>
    </row>
    <row r="57" spans="1:9" x14ac:dyDescent="0.35">
      <c r="A57" s="458" t="s">
        <v>402</v>
      </c>
      <c r="B57" s="459"/>
      <c r="C57" s="460"/>
      <c r="D57" s="461" t="s">
        <v>332</v>
      </c>
      <c r="E57" s="462"/>
      <c r="F57" s="462"/>
      <c r="G57" s="462"/>
      <c r="H57" s="462"/>
      <c r="I57" s="460"/>
    </row>
    <row r="58" spans="1:9" ht="73" customHeight="1" x14ac:dyDescent="0.35">
      <c r="A58" s="402" t="s">
        <v>456</v>
      </c>
      <c r="B58" s="381" t="s">
        <v>388</v>
      </c>
      <c r="C58" s="382">
        <v>53000</v>
      </c>
      <c r="D58" s="381" t="s">
        <v>515</v>
      </c>
      <c r="E58" s="383" t="s">
        <v>432</v>
      </c>
      <c r="F58" s="403">
        <f>C58</f>
        <v>53000</v>
      </c>
      <c r="G58" s="381" t="s">
        <v>516</v>
      </c>
      <c r="H58" s="359" t="s">
        <v>517</v>
      </c>
      <c r="I58" s="383">
        <f>F58</f>
        <v>53000</v>
      </c>
    </row>
    <row r="59" spans="1:9" ht="61" customHeight="1" x14ac:dyDescent="0.35">
      <c r="A59" s="341" t="s">
        <v>518</v>
      </c>
      <c r="B59" s="354" t="s">
        <v>289</v>
      </c>
      <c r="C59" s="382">
        <v>12000</v>
      </c>
      <c r="D59" s="370" t="s">
        <v>519</v>
      </c>
      <c r="E59" s="382" t="s">
        <v>520</v>
      </c>
      <c r="F59" s="403">
        <f>C59</f>
        <v>12000</v>
      </c>
      <c r="G59" s="381" t="s">
        <v>521</v>
      </c>
      <c r="H59" s="383" t="s">
        <v>522</v>
      </c>
      <c r="I59" s="383">
        <f>F59</f>
        <v>12000</v>
      </c>
    </row>
    <row r="60" spans="1:9" x14ac:dyDescent="0.35">
      <c r="A60" s="372"/>
      <c r="B60" s="370"/>
      <c r="C60" s="371"/>
      <c r="D60" s="370"/>
      <c r="E60" s="371"/>
      <c r="F60" s="370"/>
      <c r="G60" s="370"/>
      <c r="H60" s="371"/>
      <c r="I60" s="370"/>
    </row>
    <row r="61" spans="1:9" x14ac:dyDescent="0.35">
      <c r="A61" s="372"/>
      <c r="B61" s="370"/>
      <c r="C61" s="371"/>
      <c r="D61" s="370"/>
      <c r="E61" s="371"/>
      <c r="F61" s="370"/>
      <c r="G61" s="370"/>
      <c r="H61" s="371"/>
      <c r="I61" s="370"/>
    </row>
    <row r="62" spans="1:9" x14ac:dyDescent="0.35">
      <c r="A62" s="372"/>
      <c r="B62" s="370"/>
      <c r="C62" s="371"/>
      <c r="D62" s="370"/>
      <c r="E62" s="371"/>
      <c r="F62" s="370"/>
      <c r="G62" s="370"/>
      <c r="H62" s="371"/>
      <c r="I62" s="370"/>
    </row>
    <row r="63" spans="1:9" x14ac:dyDescent="0.35">
      <c r="A63" s="463" t="s">
        <v>343</v>
      </c>
      <c r="B63" s="462"/>
      <c r="C63" s="373">
        <f>C58+C59</f>
        <v>65000</v>
      </c>
      <c r="D63" s="373">
        <f>SUM(D58:D59)</f>
        <v>0</v>
      </c>
      <c r="E63" s="373">
        <f>SUM(E58:E59)</f>
        <v>0</v>
      </c>
      <c r="F63" s="373">
        <f t="shared" ref="F63" si="3">F58+F59</f>
        <v>65000</v>
      </c>
      <c r="G63" s="373"/>
      <c r="H63" s="373"/>
      <c r="I63" s="373">
        <f t="shared" ref="I63" si="4">I58+I59</f>
        <v>65000</v>
      </c>
    </row>
    <row r="64" spans="1:9" x14ac:dyDescent="0.35">
      <c r="A64" s="464" t="s">
        <v>344</v>
      </c>
      <c r="B64" s="465"/>
      <c r="C64" s="466"/>
      <c r="D64" s="467" t="s">
        <v>332</v>
      </c>
      <c r="E64" s="468"/>
      <c r="F64" s="468"/>
      <c r="G64" s="468"/>
      <c r="H64" s="468"/>
      <c r="I64" s="469"/>
    </row>
    <row r="65" spans="1:9" x14ac:dyDescent="0.35">
      <c r="A65" s="404"/>
      <c r="B65" s="365"/>
      <c r="C65" s="366"/>
      <c r="D65" s="365"/>
      <c r="E65" s="366"/>
      <c r="F65" s="365"/>
      <c r="G65" s="365"/>
      <c r="H65" s="366"/>
      <c r="I65" s="365"/>
    </row>
    <row r="66" spans="1:9" x14ac:dyDescent="0.35">
      <c r="A66" s="374"/>
      <c r="B66" s="365"/>
      <c r="C66" s="366"/>
      <c r="D66" s="365"/>
      <c r="E66" s="366"/>
      <c r="F66" s="365"/>
      <c r="G66" s="365"/>
      <c r="H66" s="366"/>
      <c r="I66" s="365"/>
    </row>
    <row r="67" spans="1:9" x14ac:dyDescent="0.35">
      <c r="A67" s="374"/>
      <c r="B67" s="365"/>
      <c r="C67" s="366"/>
      <c r="D67" s="365"/>
      <c r="E67" s="366"/>
      <c r="F67" s="365"/>
      <c r="G67" s="365"/>
      <c r="H67" s="366"/>
      <c r="I67" s="365"/>
    </row>
    <row r="68" spans="1:9" x14ac:dyDescent="0.35">
      <c r="A68" s="374"/>
      <c r="B68" s="365"/>
      <c r="C68" s="366"/>
      <c r="D68" s="365"/>
      <c r="E68" s="366"/>
      <c r="F68" s="365"/>
      <c r="G68" s="365"/>
      <c r="H68" s="366"/>
      <c r="I68" s="365"/>
    </row>
    <row r="69" spans="1:9" x14ac:dyDescent="0.35">
      <c r="A69" s="374"/>
      <c r="B69" s="365"/>
      <c r="C69" s="366"/>
      <c r="D69" s="365"/>
      <c r="E69" s="366"/>
      <c r="F69" s="365"/>
      <c r="G69" s="365"/>
      <c r="H69" s="366"/>
      <c r="I69" s="365"/>
    </row>
    <row r="70" spans="1:9" x14ac:dyDescent="0.35">
      <c r="A70" s="454" t="s">
        <v>343</v>
      </c>
      <c r="B70" s="455"/>
      <c r="C70" s="369">
        <f>SUM(C65:C69)</f>
        <v>0</v>
      </c>
      <c r="D70" s="375"/>
      <c r="E70" s="369"/>
      <c r="F70" s="369">
        <f>SUM(F65:F69)</f>
        <v>0</v>
      </c>
      <c r="G70" s="375"/>
      <c r="H70" s="369"/>
      <c r="I70" s="369">
        <f>SUM(I65:I69)</f>
        <v>0</v>
      </c>
    </row>
    <row r="71" spans="1:9" x14ac:dyDescent="0.35">
      <c r="A71" s="454" t="s">
        <v>345</v>
      </c>
      <c r="B71" s="455"/>
      <c r="C71" s="369">
        <f>SUM(C56+C63+C70)</f>
        <v>415000</v>
      </c>
      <c r="D71" s="375"/>
      <c r="E71" s="369"/>
      <c r="F71" s="369">
        <f>SUM(F56+F63+F70)</f>
        <v>415000</v>
      </c>
      <c r="G71" s="375"/>
      <c r="H71" s="369"/>
      <c r="I71" s="369">
        <f>SUM(I56+I63+I70)</f>
        <v>345000</v>
      </c>
    </row>
    <row r="72" spans="1:9" x14ac:dyDescent="0.35">
      <c r="A72" s="376"/>
      <c r="B72" s="376"/>
      <c r="C72" s="377"/>
      <c r="D72" s="376"/>
      <c r="E72" s="377"/>
      <c r="F72" s="376"/>
      <c r="G72" s="376"/>
      <c r="H72" s="376"/>
      <c r="I72" s="376"/>
    </row>
    <row r="73" spans="1:9" x14ac:dyDescent="0.35">
      <c r="A73" s="378"/>
      <c r="B73" s="378"/>
      <c r="C73" s="379"/>
      <c r="D73" s="378"/>
      <c r="E73" s="379"/>
      <c r="F73" s="378"/>
      <c r="G73" s="378"/>
      <c r="H73" s="380"/>
      <c r="I73" s="380"/>
    </row>
    <row r="74" spans="1:9" x14ac:dyDescent="0.35">
      <c r="A74" s="378"/>
      <c r="B74" s="378"/>
      <c r="C74" s="379"/>
      <c r="D74" s="378"/>
      <c r="E74" s="379"/>
      <c r="F74" s="378"/>
      <c r="G74" s="378"/>
      <c r="H74" s="380"/>
      <c r="I74" s="380"/>
    </row>
    <row r="75" spans="1:9" x14ac:dyDescent="0.35">
      <c r="A75" s="378"/>
      <c r="B75" s="378"/>
      <c r="C75" s="379"/>
      <c r="D75" s="378"/>
      <c r="E75" s="379"/>
      <c r="F75" s="378"/>
      <c r="G75" s="378"/>
      <c r="H75" s="380"/>
      <c r="I75" s="380"/>
    </row>
  </sheetData>
  <mergeCells count="23">
    <mergeCell ref="A9:C9"/>
    <mergeCell ref="D9:I9"/>
    <mergeCell ref="G2:I2"/>
    <mergeCell ref="A4:I4"/>
    <mergeCell ref="A5:I5"/>
    <mergeCell ref="A6:I6"/>
    <mergeCell ref="A7:I7"/>
    <mergeCell ref="D34:D35"/>
    <mergeCell ref="E34:E35"/>
    <mergeCell ref="G34:G35"/>
    <mergeCell ref="H34:H35"/>
    <mergeCell ref="D38:D41"/>
    <mergeCell ref="E38:E41"/>
    <mergeCell ref="G38:G41"/>
    <mergeCell ref="H38:H41"/>
    <mergeCell ref="A70:B70"/>
    <mergeCell ref="A71:B71"/>
    <mergeCell ref="A56:B56"/>
    <mergeCell ref="A57:C57"/>
    <mergeCell ref="D57:I57"/>
    <mergeCell ref="A63:B63"/>
    <mergeCell ref="A64:C64"/>
    <mergeCell ref="D64:I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bibli</cp:lastModifiedBy>
  <cp:lastPrinted>2025-11-17T09:44:12Z</cp:lastPrinted>
  <dcterms:created xsi:type="dcterms:W3CDTF">2020-11-14T13:09:40Z</dcterms:created>
  <dcterms:modified xsi:type="dcterms:W3CDTF">2025-11-18T11:10:09Z</dcterms:modified>
</cp:coreProperties>
</file>