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лена работа\УКФ\УКФ 2025\Крим і Карпати\ЗВІТУВАННЯ _Крим і Карпати. Традиції і сучасність\"/>
    </mc:Choice>
  </mc:AlternateContent>
  <xr:revisionPtr revIDLastSave="0" documentId="13_ncr:1_{74B8C027-BEE5-41CB-9C53-348C5DD9D7B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definedNames>
    <definedName name="_xlnm.Print_Area" localSheetId="2">'Реєстр документів'!$B$1:$K$78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bXkc08FA2wybaycK7f86uyFA9Ic41EjibgVRGwvI/A="/>
    </ext>
  </extLst>
</workbook>
</file>

<file path=xl/calcChain.xml><?xml version="1.0" encoding="utf-8"?>
<calcChain xmlns="http://schemas.openxmlformats.org/spreadsheetml/2006/main">
  <c r="V135" i="2" l="1"/>
  <c r="S135" i="2"/>
  <c r="P135" i="2"/>
  <c r="M135" i="2"/>
  <c r="J135" i="2"/>
  <c r="X135" i="2" s="1"/>
  <c r="G135" i="2"/>
  <c r="W135" i="2" s="1"/>
  <c r="Y135" i="2" s="1"/>
  <c r="Z135" i="2" s="1"/>
  <c r="V134" i="2"/>
  <c r="V133" i="2" s="1"/>
  <c r="V142" i="2" s="1"/>
  <c r="S134" i="2"/>
  <c r="P134" i="2"/>
  <c r="X134" i="2" s="1"/>
  <c r="M134" i="2"/>
  <c r="J134" i="2"/>
  <c r="G134" i="2"/>
  <c r="W134" i="2" s="1"/>
  <c r="J69" i="3"/>
  <c r="G69" i="3"/>
  <c r="D69" i="3"/>
  <c r="J66" i="3"/>
  <c r="G66" i="3"/>
  <c r="D66" i="3"/>
  <c r="G51" i="3"/>
  <c r="D51" i="3"/>
  <c r="D70" i="3" s="1"/>
  <c r="J49" i="3"/>
  <c r="J51" i="3" s="1"/>
  <c r="J70" i="3" s="1"/>
  <c r="J30" i="3"/>
  <c r="J15" i="3"/>
  <c r="J13" i="3"/>
  <c r="J12" i="3"/>
  <c r="W226" i="2"/>
  <c r="V226" i="2"/>
  <c r="S226" i="2"/>
  <c r="P226" i="2"/>
  <c r="M226" i="2"/>
  <c r="J226" i="2"/>
  <c r="X226" i="2" s="1"/>
  <c r="G226" i="2"/>
  <c r="V225" i="2"/>
  <c r="S225" i="2"/>
  <c r="J225" i="2"/>
  <c r="X225" i="2" s="1"/>
  <c r="G225" i="2"/>
  <c r="X224" i="2"/>
  <c r="V224" i="2"/>
  <c r="S224" i="2"/>
  <c r="P224" i="2"/>
  <c r="M224" i="2"/>
  <c r="J224" i="2"/>
  <c r="G224" i="2"/>
  <c r="W224" i="2" s="1"/>
  <c r="Y224" i="2" s="1"/>
  <c r="Z224" i="2" s="1"/>
  <c r="V223" i="2"/>
  <c r="X223" i="2" s="1"/>
  <c r="S223" i="2"/>
  <c r="W223" i="2" s="1"/>
  <c r="Y223" i="2" s="1"/>
  <c r="Z223" i="2" s="1"/>
  <c r="P223" i="2"/>
  <c r="M223" i="2"/>
  <c r="J223" i="2"/>
  <c r="G223" i="2"/>
  <c r="V222" i="2"/>
  <c r="X222" i="2" s="1"/>
  <c r="S222" i="2"/>
  <c r="P222" i="2"/>
  <c r="M222" i="2"/>
  <c r="W222" i="2" s="1"/>
  <c r="J222" i="2"/>
  <c r="G222" i="2"/>
  <c r="W221" i="2"/>
  <c r="V221" i="2"/>
  <c r="S221" i="2"/>
  <c r="P221" i="2"/>
  <c r="M221" i="2"/>
  <c r="J221" i="2"/>
  <c r="G221" i="2"/>
  <c r="V220" i="2"/>
  <c r="S220" i="2"/>
  <c r="P220" i="2"/>
  <c r="M220" i="2"/>
  <c r="J220" i="2"/>
  <c r="X220" i="2" s="1"/>
  <c r="G220" i="2"/>
  <c r="W220" i="2" s="1"/>
  <c r="Y220" i="2" s="1"/>
  <c r="Z220" i="2" s="1"/>
  <c r="V219" i="2"/>
  <c r="S219" i="2"/>
  <c r="P219" i="2"/>
  <c r="M219" i="2"/>
  <c r="J219" i="2"/>
  <c r="X219" i="2" s="1"/>
  <c r="G219" i="2"/>
  <c r="X218" i="2"/>
  <c r="V218" i="2"/>
  <c r="S218" i="2"/>
  <c r="P218" i="2"/>
  <c r="M218" i="2"/>
  <c r="J218" i="2"/>
  <c r="G218" i="2"/>
  <c r="W218" i="2" s="1"/>
  <c r="Y218" i="2" s="1"/>
  <c r="Z218" i="2" s="1"/>
  <c r="V217" i="2"/>
  <c r="X217" i="2" s="1"/>
  <c r="S217" i="2"/>
  <c r="W217" i="2" s="1"/>
  <c r="Y217" i="2" s="1"/>
  <c r="Z217" i="2" s="1"/>
  <c r="P217" i="2"/>
  <c r="M217" i="2"/>
  <c r="J217" i="2"/>
  <c r="G217" i="2"/>
  <c r="V216" i="2"/>
  <c r="X216" i="2" s="1"/>
  <c r="S216" i="2"/>
  <c r="P216" i="2"/>
  <c r="M216" i="2"/>
  <c r="W216" i="2" s="1"/>
  <c r="Y216" i="2" s="1"/>
  <c r="Z216" i="2" s="1"/>
  <c r="J216" i="2"/>
  <c r="G216" i="2"/>
  <c r="V215" i="2"/>
  <c r="S215" i="2"/>
  <c r="P215" i="2"/>
  <c r="M215" i="2"/>
  <c r="J215" i="2"/>
  <c r="G215" i="2"/>
  <c r="W215" i="2" s="1"/>
  <c r="V214" i="2"/>
  <c r="S214" i="2"/>
  <c r="P214" i="2"/>
  <c r="M214" i="2"/>
  <c r="J214" i="2"/>
  <c r="X214" i="2" s="1"/>
  <c r="G214" i="2"/>
  <c r="W214" i="2" s="1"/>
  <c r="Y214" i="2" s="1"/>
  <c r="Z214" i="2" s="1"/>
  <c r="V213" i="2"/>
  <c r="S213" i="2"/>
  <c r="P213" i="2"/>
  <c r="M213" i="2"/>
  <c r="J213" i="2"/>
  <c r="X213" i="2" s="1"/>
  <c r="G213" i="2"/>
  <c r="X212" i="2"/>
  <c r="W212" i="2"/>
  <c r="Y212" i="2" s="1"/>
  <c r="Z212" i="2" s="1"/>
  <c r="V212" i="2"/>
  <c r="S212" i="2"/>
  <c r="P212" i="2"/>
  <c r="M212" i="2"/>
  <c r="J212" i="2"/>
  <c r="G212" i="2"/>
  <c r="V211" i="2"/>
  <c r="X211" i="2" s="1"/>
  <c r="S211" i="2"/>
  <c r="W211" i="2" s="1"/>
  <c r="P211" i="2"/>
  <c r="M211" i="2"/>
  <c r="J211" i="2"/>
  <c r="G211" i="2"/>
  <c r="V210" i="2"/>
  <c r="X210" i="2" s="1"/>
  <c r="S210" i="2"/>
  <c r="P210" i="2"/>
  <c r="M210" i="2"/>
  <c r="W210" i="2" s="1"/>
  <c r="J210" i="2"/>
  <c r="G210" i="2"/>
  <c r="V209" i="2"/>
  <c r="S209" i="2"/>
  <c r="P209" i="2"/>
  <c r="M209" i="2"/>
  <c r="J209" i="2"/>
  <c r="G209" i="2"/>
  <c r="W209" i="2" s="1"/>
  <c r="V208" i="2"/>
  <c r="S208" i="2"/>
  <c r="P208" i="2"/>
  <c r="M208" i="2"/>
  <c r="J208" i="2"/>
  <c r="X208" i="2" s="1"/>
  <c r="G208" i="2"/>
  <c r="V207" i="2"/>
  <c r="S207" i="2"/>
  <c r="P207" i="2"/>
  <c r="M207" i="2"/>
  <c r="M206" i="2" s="1"/>
  <c r="J207" i="2"/>
  <c r="X207" i="2" s="1"/>
  <c r="G207" i="2"/>
  <c r="T206" i="2"/>
  <c r="Q206" i="2"/>
  <c r="N206" i="2"/>
  <c r="N227" i="2" s="1"/>
  <c r="K206" i="2"/>
  <c r="J206" i="2"/>
  <c r="H206" i="2"/>
  <c r="H227" i="2" s="1"/>
  <c r="E206" i="2"/>
  <c r="V205" i="2"/>
  <c r="S205" i="2"/>
  <c r="S202" i="2" s="1"/>
  <c r="P205" i="2"/>
  <c r="M205" i="2"/>
  <c r="J205" i="2"/>
  <c r="G205" i="2"/>
  <c r="W205" i="2" s="1"/>
  <c r="Y204" i="2"/>
  <c r="Z204" i="2" s="1"/>
  <c r="V204" i="2"/>
  <c r="S204" i="2"/>
  <c r="P204" i="2"/>
  <c r="M204" i="2"/>
  <c r="M202" i="2" s="1"/>
  <c r="J204" i="2"/>
  <c r="X204" i="2" s="1"/>
  <c r="G204" i="2"/>
  <c r="W204" i="2" s="1"/>
  <c r="X203" i="2"/>
  <c r="W203" i="2"/>
  <c r="Y203" i="2" s="1"/>
  <c r="Z203" i="2" s="1"/>
  <c r="V203" i="2"/>
  <c r="S203" i="2"/>
  <c r="P203" i="2"/>
  <c r="M203" i="2"/>
  <c r="J203" i="2"/>
  <c r="G203" i="2"/>
  <c r="V202" i="2"/>
  <c r="T202" i="2"/>
  <c r="Q202" i="2"/>
  <c r="N202" i="2"/>
  <c r="K202" i="2"/>
  <c r="K227" i="2" s="1"/>
  <c r="J202" i="2"/>
  <c r="H202" i="2"/>
  <c r="E202" i="2"/>
  <c r="V201" i="2"/>
  <c r="S201" i="2"/>
  <c r="P201" i="2"/>
  <c r="M201" i="2"/>
  <c r="J201" i="2"/>
  <c r="X201" i="2" s="1"/>
  <c r="G201" i="2"/>
  <c r="W201" i="2" s="1"/>
  <c r="Y201" i="2" s="1"/>
  <c r="Z201" i="2" s="1"/>
  <c r="Z200" i="2"/>
  <c r="X200" i="2"/>
  <c r="V200" i="2"/>
  <c r="S200" i="2"/>
  <c r="P200" i="2"/>
  <c r="M200" i="2"/>
  <c r="J200" i="2"/>
  <c r="G200" i="2"/>
  <c r="W200" i="2" s="1"/>
  <c r="Y200" i="2" s="1"/>
  <c r="X199" i="2"/>
  <c r="W199" i="2"/>
  <c r="V199" i="2"/>
  <c r="S199" i="2"/>
  <c r="P199" i="2"/>
  <c r="M199" i="2"/>
  <c r="J199" i="2"/>
  <c r="G199" i="2"/>
  <c r="V198" i="2"/>
  <c r="S198" i="2"/>
  <c r="P198" i="2"/>
  <c r="M198" i="2"/>
  <c r="J198" i="2"/>
  <c r="G198" i="2"/>
  <c r="V197" i="2"/>
  <c r="S197" i="2"/>
  <c r="P197" i="2"/>
  <c r="M197" i="2"/>
  <c r="J197" i="2"/>
  <c r="G197" i="2"/>
  <c r="W197" i="2" s="1"/>
  <c r="V196" i="2"/>
  <c r="S196" i="2"/>
  <c r="S195" i="2" s="1"/>
  <c r="P196" i="2"/>
  <c r="M196" i="2"/>
  <c r="J196" i="2"/>
  <c r="G196" i="2"/>
  <c r="T195" i="2"/>
  <c r="Q195" i="2"/>
  <c r="Q227" i="2" s="1"/>
  <c r="N195" i="2"/>
  <c r="K195" i="2"/>
  <c r="J195" i="2"/>
  <c r="H195" i="2"/>
  <c r="E195" i="2"/>
  <c r="V194" i="2"/>
  <c r="V190" i="2" s="1"/>
  <c r="S194" i="2"/>
  <c r="P194" i="2"/>
  <c r="M194" i="2"/>
  <c r="J194" i="2"/>
  <c r="G194" i="2"/>
  <c r="W194" i="2" s="1"/>
  <c r="V193" i="2"/>
  <c r="S193" i="2"/>
  <c r="S190" i="2" s="1"/>
  <c r="P193" i="2"/>
  <c r="M193" i="2"/>
  <c r="J193" i="2"/>
  <c r="G193" i="2"/>
  <c r="V192" i="2"/>
  <c r="S192" i="2"/>
  <c r="P192" i="2"/>
  <c r="M192" i="2"/>
  <c r="M190" i="2" s="1"/>
  <c r="J192" i="2"/>
  <c r="X192" i="2" s="1"/>
  <c r="G192" i="2"/>
  <c r="X191" i="2"/>
  <c r="V191" i="2"/>
  <c r="S191" i="2"/>
  <c r="P191" i="2"/>
  <c r="M191" i="2"/>
  <c r="J191" i="2"/>
  <c r="G191" i="2"/>
  <c r="T190" i="2"/>
  <c r="Q190" i="2"/>
  <c r="N190" i="2"/>
  <c r="K190" i="2"/>
  <c r="J190" i="2"/>
  <c r="H190" i="2"/>
  <c r="E190" i="2"/>
  <c r="T188" i="2"/>
  <c r="Q188" i="2"/>
  <c r="N188" i="2"/>
  <c r="M188" i="2"/>
  <c r="K188" i="2"/>
  <c r="J188" i="2"/>
  <c r="H188" i="2"/>
  <c r="E188" i="2"/>
  <c r="W187" i="2"/>
  <c r="V187" i="2"/>
  <c r="S187" i="2"/>
  <c r="P187" i="2"/>
  <c r="M187" i="2"/>
  <c r="J187" i="2"/>
  <c r="G187" i="2"/>
  <c r="V186" i="2"/>
  <c r="S186" i="2"/>
  <c r="S188" i="2" s="1"/>
  <c r="P186" i="2"/>
  <c r="M186" i="2"/>
  <c r="J186" i="2"/>
  <c r="G186" i="2"/>
  <c r="W186" i="2" s="1"/>
  <c r="Y185" i="2"/>
  <c r="Z185" i="2" s="1"/>
  <c r="V185" i="2"/>
  <c r="V188" i="2" s="1"/>
  <c r="S185" i="2"/>
  <c r="P185" i="2"/>
  <c r="M185" i="2"/>
  <c r="J185" i="2"/>
  <c r="X185" i="2" s="1"/>
  <c r="G185" i="2"/>
  <c r="W185" i="2" s="1"/>
  <c r="X184" i="2"/>
  <c r="W184" i="2"/>
  <c r="V184" i="2"/>
  <c r="S184" i="2"/>
  <c r="P184" i="2"/>
  <c r="M184" i="2"/>
  <c r="J184" i="2"/>
  <c r="G184" i="2"/>
  <c r="X182" i="2"/>
  <c r="V182" i="2"/>
  <c r="T182" i="2"/>
  <c r="Q182" i="2"/>
  <c r="N182" i="2"/>
  <c r="K182" i="2"/>
  <c r="J182" i="2"/>
  <c r="H182" i="2"/>
  <c r="E182" i="2"/>
  <c r="V181" i="2"/>
  <c r="S181" i="2"/>
  <c r="P181" i="2"/>
  <c r="M181" i="2"/>
  <c r="M182" i="2" s="1"/>
  <c r="J181" i="2"/>
  <c r="X181" i="2" s="1"/>
  <c r="G181" i="2"/>
  <c r="W181" i="2" s="1"/>
  <c r="Y181" i="2" s="1"/>
  <c r="Z181" i="2" s="1"/>
  <c r="X180" i="2"/>
  <c r="V180" i="2"/>
  <c r="S180" i="2"/>
  <c r="S182" i="2" s="1"/>
  <c r="P180" i="2"/>
  <c r="P182" i="2" s="1"/>
  <c r="M180" i="2"/>
  <c r="J180" i="2"/>
  <c r="G180" i="2"/>
  <c r="T178" i="2"/>
  <c r="Q178" i="2"/>
  <c r="N178" i="2"/>
  <c r="K178" i="2"/>
  <c r="J178" i="2"/>
  <c r="H178" i="2"/>
  <c r="G178" i="2"/>
  <c r="E178" i="2"/>
  <c r="Y177" i="2"/>
  <c r="Z177" i="2" s="1"/>
  <c r="V177" i="2"/>
  <c r="S177" i="2"/>
  <c r="P177" i="2"/>
  <c r="M177" i="2"/>
  <c r="J177" i="2"/>
  <c r="X177" i="2" s="1"/>
  <c r="G177" i="2"/>
  <c r="W177" i="2" s="1"/>
  <c r="X176" i="2"/>
  <c r="W176" i="2"/>
  <c r="Y176" i="2" s="1"/>
  <c r="Z176" i="2" s="1"/>
  <c r="V176" i="2"/>
  <c r="S176" i="2"/>
  <c r="P176" i="2"/>
  <c r="M176" i="2"/>
  <c r="J176" i="2"/>
  <c r="G176" i="2"/>
  <c r="X175" i="2"/>
  <c r="W175" i="2"/>
  <c r="Y175" i="2" s="1"/>
  <c r="Z175" i="2" s="1"/>
  <c r="V175" i="2"/>
  <c r="S175" i="2"/>
  <c r="P175" i="2"/>
  <c r="M175" i="2"/>
  <c r="J175" i="2"/>
  <c r="G175" i="2"/>
  <c r="V174" i="2"/>
  <c r="V178" i="2" s="1"/>
  <c r="S174" i="2"/>
  <c r="P174" i="2"/>
  <c r="X174" i="2" s="1"/>
  <c r="M174" i="2"/>
  <c r="W174" i="2" s="1"/>
  <c r="J174" i="2"/>
  <c r="G174" i="2"/>
  <c r="W173" i="2"/>
  <c r="V173" i="2"/>
  <c r="S173" i="2"/>
  <c r="S178" i="2" s="1"/>
  <c r="P173" i="2"/>
  <c r="P178" i="2" s="1"/>
  <c r="M173" i="2"/>
  <c r="J173" i="2"/>
  <c r="G173" i="2"/>
  <c r="T171" i="2"/>
  <c r="Q171" i="2"/>
  <c r="N171" i="2"/>
  <c r="K171" i="2"/>
  <c r="H171" i="2"/>
  <c r="E171" i="2"/>
  <c r="V170" i="2"/>
  <c r="S170" i="2"/>
  <c r="P170" i="2"/>
  <c r="X170" i="2" s="1"/>
  <c r="M170" i="2"/>
  <c r="W170" i="2" s="1"/>
  <c r="Y170" i="2" s="1"/>
  <c r="Z170" i="2" s="1"/>
  <c r="J170" i="2"/>
  <c r="G170" i="2"/>
  <c r="W169" i="2"/>
  <c r="V169" i="2"/>
  <c r="S169" i="2"/>
  <c r="P169" i="2"/>
  <c r="M169" i="2"/>
  <c r="J169" i="2"/>
  <c r="V168" i="2"/>
  <c r="S168" i="2"/>
  <c r="P168" i="2"/>
  <c r="M168" i="2"/>
  <c r="J168" i="2"/>
  <c r="G168" i="2"/>
  <c r="W168" i="2" s="1"/>
  <c r="X167" i="2"/>
  <c r="V167" i="2"/>
  <c r="S167" i="2"/>
  <c r="P167" i="2"/>
  <c r="M167" i="2"/>
  <c r="J167" i="2"/>
  <c r="G167" i="2"/>
  <c r="W167" i="2" s="1"/>
  <c r="Y167" i="2" s="1"/>
  <c r="Z167" i="2" s="1"/>
  <c r="X166" i="2"/>
  <c r="W166" i="2"/>
  <c r="Y166" i="2" s="1"/>
  <c r="Z166" i="2" s="1"/>
  <c r="V166" i="2"/>
  <c r="S166" i="2"/>
  <c r="P166" i="2"/>
  <c r="M166" i="2"/>
  <c r="J166" i="2"/>
  <c r="G166" i="2"/>
  <c r="W165" i="2"/>
  <c r="V165" i="2"/>
  <c r="S165" i="2"/>
  <c r="S171" i="2" s="1"/>
  <c r="P165" i="2"/>
  <c r="M165" i="2"/>
  <c r="J165" i="2"/>
  <c r="J171" i="2" s="1"/>
  <c r="G165" i="2"/>
  <c r="G171" i="2" s="1"/>
  <c r="T163" i="2"/>
  <c r="Q163" i="2"/>
  <c r="N163" i="2"/>
  <c r="K163" i="2"/>
  <c r="H163" i="2"/>
  <c r="E163" i="2"/>
  <c r="W162" i="2"/>
  <c r="V162" i="2"/>
  <c r="X162" i="2" s="1"/>
  <c r="Y162" i="2" s="1"/>
  <c r="Z162" i="2" s="1"/>
  <c r="S162" i="2"/>
  <c r="P162" i="2"/>
  <c r="M162" i="2"/>
  <c r="J162" i="2"/>
  <c r="G162" i="2"/>
  <c r="W161" i="2"/>
  <c r="V161" i="2"/>
  <c r="S161" i="2"/>
  <c r="P161" i="2"/>
  <c r="M161" i="2"/>
  <c r="J161" i="2"/>
  <c r="G161" i="2"/>
  <c r="X160" i="2"/>
  <c r="V160" i="2"/>
  <c r="S160" i="2"/>
  <c r="S163" i="2" s="1"/>
  <c r="P160" i="2"/>
  <c r="M160" i="2"/>
  <c r="W160" i="2" s="1"/>
  <c r="J160" i="2"/>
  <c r="G160" i="2"/>
  <c r="V159" i="2"/>
  <c r="S159" i="2"/>
  <c r="P159" i="2"/>
  <c r="M159" i="2"/>
  <c r="J159" i="2"/>
  <c r="X159" i="2" s="1"/>
  <c r="G159" i="2"/>
  <c r="V158" i="2"/>
  <c r="S158" i="2"/>
  <c r="P158" i="2"/>
  <c r="P163" i="2" s="1"/>
  <c r="M158" i="2"/>
  <c r="J158" i="2"/>
  <c r="G158" i="2"/>
  <c r="X157" i="2"/>
  <c r="V157" i="2"/>
  <c r="S157" i="2"/>
  <c r="P157" i="2"/>
  <c r="M157" i="2"/>
  <c r="M163" i="2" s="1"/>
  <c r="J157" i="2"/>
  <c r="G157" i="2"/>
  <c r="T155" i="2"/>
  <c r="Q155" i="2"/>
  <c r="N155" i="2"/>
  <c r="K155" i="2"/>
  <c r="H155" i="2"/>
  <c r="E155" i="2"/>
  <c r="Z154" i="2"/>
  <c r="V154" i="2"/>
  <c r="S154" i="2"/>
  <c r="P154" i="2"/>
  <c r="M154" i="2"/>
  <c r="J154" i="2"/>
  <c r="X154" i="2" s="1"/>
  <c r="G154" i="2"/>
  <c r="W154" i="2" s="1"/>
  <c r="Y154" i="2" s="1"/>
  <c r="X153" i="2"/>
  <c r="Y153" i="2" s="1"/>
  <c r="Z153" i="2" s="1"/>
  <c r="V153" i="2"/>
  <c r="S153" i="2"/>
  <c r="P153" i="2"/>
  <c r="M153" i="2"/>
  <c r="J153" i="2"/>
  <c r="G153" i="2"/>
  <c r="W153" i="2" s="1"/>
  <c r="X152" i="2"/>
  <c r="W152" i="2"/>
  <c r="Y152" i="2" s="1"/>
  <c r="Z152" i="2" s="1"/>
  <c r="V152" i="2"/>
  <c r="S152" i="2"/>
  <c r="P152" i="2"/>
  <c r="M152" i="2"/>
  <c r="J152" i="2"/>
  <c r="G152" i="2"/>
  <c r="V151" i="2"/>
  <c r="S151" i="2"/>
  <c r="W151" i="2" s="1"/>
  <c r="P151" i="2"/>
  <c r="X151" i="2" s="1"/>
  <c r="M151" i="2"/>
  <c r="J151" i="2"/>
  <c r="G151" i="2"/>
  <c r="W150" i="2"/>
  <c r="V150" i="2"/>
  <c r="S150" i="2"/>
  <c r="P150" i="2"/>
  <c r="M150" i="2"/>
  <c r="J150" i="2"/>
  <c r="X150" i="2" s="1"/>
  <c r="G150" i="2"/>
  <c r="V149" i="2"/>
  <c r="S149" i="2"/>
  <c r="P149" i="2"/>
  <c r="M149" i="2"/>
  <c r="J149" i="2"/>
  <c r="G149" i="2"/>
  <c r="V148" i="2"/>
  <c r="S148" i="2"/>
  <c r="P148" i="2"/>
  <c r="M148" i="2"/>
  <c r="J148" i="2"/>
  <c r="X148" i="2" s="1"/>
  <c r="G148" i="2"/>
  <c r="W148" i="2" s="1"/>
  <c r="Y148" i="2" s="1"/>
  <c r="Z148" i="2" s="1"/>
  <c r="X147" i="2"/>
  <c r="Y147" i="2" s="1"/>
  <c r="Z147" i="2" s="1"/>
  <c r="V147" i="2"/>
  <c r="S147" i="2"/>
  <c r="P147" i="2"/>
  <c r="M147" i="2"/>
  <c r="J147" i="2"/>
  <c r="G147" i="2"/>
  <c r="W147" i="2" s="1"/>
  <c r="X146" i="2"/>
  <c r="W146" i="2"/>
  <c r="Y146" i="2" s="1"/>
  <c r="Z146" i="2" s="1"/>
  <c r="V146" i="2"/>
  <c r="S146" i="2"/>
  <c r="P146" i="2"/>
  <c r="M146" i="2"/>
  <c r="J146" i="2"/>
  <c r="G146" i="2"/>
  <c r="V145" i="2"/>
  <c r="V155" i="2" s="1"/>
  <c r="S145" i="2"/>
  <c r="W145" i="2" s="1"/>
  <c r="P145" i="2"/>
  <c r="M145" i="2"/>
  <c r="J145" i="2"/>
  <c r="G145" i="2"/>
  <c r="W144" i="2"/>
  <c r="V144" i="2"/>
  <c r="S144" i="2"/>
  <c r="P144" i="2"/>
  <c r="M144" i="2"/>
  <c r="J144" i="2"/>
  <c r="J155" i="2" s="1"/>
  <c r="G144" i="2"/>
  <c r="Q142" i="2"/>
  <c r="V141" i="2"/>
  <c r="S141" i="2"/>
  <c r="W141" i="2" s="1"/>
  <c r="P141" i="2"/>
  <c r="M141" i="2"/>
  <c r="J141" i="2"/>
  <c r="G141" i="2"/>
  <c r="X140" i="2"/>
  <c r="V140" i="2"/>
  <c r="S140" i="2"/>
  <c r="P140" i="2"/>
  <c r="M140" i="2"/>
  <c r="W140" i="2" s="1"/>
  <c r="J140" i="2"/>
  <c r="G140" i="2"/>
  <c r="V139" i="2"/>
  <c r="V137" i="2" s="1"/>
  <c r="S139" i="2"/>
  <c r="P139" i="2"/>
  <c r="M139" i="2"/>
  <c r="J139" i="2"/>
  <c r="G139" i="2"/>
  <c r="V138" i="2"/>
  <c r="S138" i="2"/>
  <c r="P138" i="2"/>
  <c r="M138" i="2"/>
  <c r="J138" i="2"/>
  <c r="X138" i="2" s="1"/>
  <c r="G138" i="2"/>
  <c r="W138" i="2" s="1"/>
  <c r="T137" i="2"/>
  <c r="Q137" i="2"/>
  <c r="P137" i="2"/>
  <c r="N137" i="2"/>
  <c r="N142" i="2" s="1"/>
  <c r="K137" i="2"/>
  <c r="H137" i="2"/>
  <c r="G137" i="2"/>
  <c r="V136" i="2"/>
  <c r="S136" i="2"/>
  <c r="P136" i="2"/>
  <c r="M136" i="2"/>
  <c r="J136" i="2"/>
  <c r="X136" i="2" s="1"/>
  <c r="G136" i="2"/>
  <c r="S133" i="2"/>
  <c r="T133" i="2"/>
  <c r="Q133" i="2"/>
  <c r="N133" i="2"/>
  <c r="K133" i="2"/>
  <c r="H133" i="2"/>
  <c r="E133" i="2"/>
  <c r="V132" i="2"/>
  <c r="S132" i="2"/>
  <c r="P132" i="2"/>
  <c r="M132" i="2"/>
  <c r="J132" i="2"/>
  <c r="X132" i="2" s="1"/>
  <c r="G132" i="2"/>
  <c r="V131" i="2"/>
  <c r="S131" i="2"/>
  <c r="P131" i="2"/>
  <c r="P129" i="2" s="1"/>
  <c r="M131" i="2"/>
  <c r="J131" i="2"/>
  <c r="X131" i="2" s="1"/>
  <c r="G131" i="2"/>
  <c r="W131" i="2" s="1"/>
  <c r="V130" i="2"/>
  <c r="V129" i="2" s="1"/>
  <c r="S130" i="2"/>
  <c r="P130" i="2"/>
  <c r="M130" i="2"/>
  <c r="J130" i="2"/>
  <c r="X130" i="2" s="1"/>
  <c r="G130" i="2"/>
  <c r="T129" i="2"/>
  <c r="S129" i="2"/>
  <c r="Q129" i="2"/>
  <c r="N129" i="2"/>
  <c r="K129" i="2"/>
  <c r="H129" i="2"/>
  <c r="E129" i="2"/>
  <c r="V126" i="2"/>
  <c r="X126" i="2" s="1"/>
  <c r="S126" i="2"/>
  <c r="W126" i="2" s="1"/>
  <c r="Y126" i="2" s="1"/>
  <c r="Z126" i="2" s="1"/>
  <c r="P126" i="2"/>
  <c r="M126" i="2"/>
  <c r="J126" i="2"/>
  <c r="G126" i="2"/>
  <c r="V125" i="2"/>
  <c r="X125" i="2" s="1"/>
  <c r="S125" i="2"/>
  <c r="P125" i="2"/>
  <c r="M125" i="2"/>
  <c r="J125" i="2"/>
  <c r="G125" i="2"/>
  <c r="W125" i="2" s="1"/>
  <c r="Y125" i="2" s="1"/>
  <c r="Z125" i="2" s="1"/>
  <c r="V124" i="2"/>
  <c r="V123" i="2" s="1"/>
  <c r="S124" i="2"/>
  <c r="P124" i="2"/>
  <c r="P123" i="2" s="1"/>
  <c r="M124" i="2"/>
  <c r="M123" i="2" s="1"/>
  <c r="J124" i="2"/>
  <c r="G124" i="2"/>
  <c r="T123" i="2"/>
  <c r="Q123" i="2"/>
  <c r="N123" i="2"/>
  <c r="K123" i="2"/>
  <c r="H123" i="2"/>
  <c r="E123" i="2"/>
  <c r="Y122" i="2"/>
  <c r="Z122" i="2" s="1"/>
  <c r="V122" i="2"/>
  <c r="X122" i="2" s="1"/>
  <c r="S122" i="2"/>
  <c r="P122" i="2"/>
  <c r="M122" i="2"/>
  <c r="J122" i="2"/>
  <c r="G122" i="2"/>
  <c r="W122" i="2" s="1"/>
  <c r="V121" i="2"/>
  <c r="V119" i="2" s="1"/>
  <c r="S121" i="2"/>
  <c r="P121" i="2"/>
  <c r="P119" i="2" s="1"/>
  <c r="M121" i="2"/>
  <c r="J121" i="2"/>
  <c r="G121" i="2"/>
  <c r="W121" i="2" s="1"/>
  <c r="V120" i="2"/>
  <c r="S120" i="2"/>
  <c r="P120" i="2"/>
  <c r="M120" i="2"/>
  <c r="J120" i="2"/>
  <c r="G120" i="2"/>
  <c r="T119" i="2"/>
  <c r="Q119" i="2"/>
  <c r="N119" i="2"/>
  <c r="M119" i="2"/>
  <c r="K119" i="2"/>
  <c r="H119" i="2"/>
  <c r="E119" i="2"/>
  <c r="V118" i="2"/>
  <c r="S118" i="2"/>
  <c r="P118" i="2"/>
  <c r="M118" i="2"/>
  <c r="M115" i="2" s="1"/>
  <c r="M127" i="2" s="1"/>
  <c r="J118" i="2"/>
  <c r="G118" i="2"/>
  <c r="V117" i="2"/>
  <c r="S117" i="2"/>
  <c r="S115" i="2" s="1"/>
  <c r="P117" i="2"/>
  <c r="M117" i="2"/>
  <c r="J117" i="2"/>
  <c r="X117" i="2" s="1"/>
  <c r="G117" i="2"/>
  <c r="W117" i="2" s="1"/>
  <c r="V116" i="2"/>
  <c r="V115" i="2" s="1"/>
  <c r="S116" i="2"/>
  <c r="P116" i="2"/>
  <c r="M116" i="2"/>
  <c r="W116" i="2" s="1"/>
  <c r="J116" i="2"/>
  <c r="X116" i="2" s="1"/>
  <c r="G116" i="2"/>
  <c r="T115" i="2"/>
  <c r="Q115" i="2"/>
  <c r="N115" i="2"/>
  <c r="K115" i="2"/>
  <c r="J115" i="2"/>
  <c r="H115" i="2"/>
  <c r="E115" i="2"/>
  <c r="K113" i="2"/>
  <c r="V112" i="2"/>
  <c r="X112" i="2" s="1"/>
  <c r="S112" i="2"/>
  <c r="P112" i="2"/>
  <c r="M112" i="2"/>
  <c r="J112" i="2"/>
  <c r="G112" i="2"/>
  <c r="V111" i="2"/>
  <c r="S111" i="2"/>
  <c r="P111" i="2"/>
  <c r="P109" i="2" s="1"/>
  <c r="M111" i="2"/>
  <c r="J111" i="2"/>
  <c r="G111" i="2"/>
  <c r="W111" i="2" s="1"/>
  <c r="V110" i="2"/>
  <c r="S110" i="2"/>
  <c r="P110" i="2"/>
  <c r="M110" i="2"/>
  <c r="J110" i="2"/>
  <c r="G110" i="2"/>
  <c r="T109" i="2"/>
  <c r="Q109" i="2"/>
  <c r="N109" i="2"/>
  <c r="M109" i="2"/>
  <c r="K109" i="2"/>
  <c r="H109" i="2"/>
  <c r="E109" i="2"/>
  <c r="E113" i="2" s="1"/>
  <c r="V108" i="2"/>
  <c r="S108" i="2"/>
  <c r="P108" i="2"/>
  <c r="M108" i="2"/>
  <c r="J108" i="2"/>
  <c r="G108" i="2"/>
  <c r="V107" i="2"/>
  <c r="S107" i="2"/>
  <c r="S105" i="2" s="1"/>
  <c r="P107" i="2"/>
  <c r="M107" i="2"/>
  <c r="J107" i="2"/>
  <c r="X107" i="2" s="1"/>
  <c r="G107" i="2"/>
  <c r="W107" i="2" s="1"/>
  <c r="V106" i="2"/>
  <c r="V105" i="2" s="1"/>
  <c r="S106" i="2"/>
  <c r="P106" i="2"/>
  <c r="M106" i="2"/>
  <c r="W106" i="2" s="1"/>
  <c r="J106" i="2"/>
  <c r="X106" i="2" s="1"/>
  <c r="G106" i="2"/>
  <c r="T105" i="2"/>
  <c r="Q105" i="2"/>
  <c r="N105" i="2"/>
  <c r="N113" i="2" s="1"/>
  <c r="M105" i="2"/>
  <c r="K105" i="2"/>
  <c r="H105" i="2"/>
  <c r="E105" i="2"/>
  <c r="V104" i="2"/>
  <c r="S104" i="2"/>
  <c r="P104" i="2"/>
  <c r="P101" i="2" s="1"/>
  <c r="M104" i="2"/>
  <c r="J104" i="2"/>
  <c r="G104" i="2"/>
  <c r="W104" i="2" s="1"/>
  <c r="V103" i="2"/>
  <c r="S103" i="2"/>
  <c r="P103" i="2"/>
  <c r="M103" i="2"/>
  <c r="J103" i="2"/>
  <c r="X103" i="2" s="1"/>
  <c r="G103" i="2"/>
  <c r="Y102" i="2"/>
  <c r="Z102" i="2" s="1"/>
  <c r="X102" i="2"/>
  <c r="W102" i="2"/>
  <c r="V102" i="2"/>
  <c r="S102" i="2"/>
  <c r="P102" i="2"/>
  <c r="M102" i="2"/>
  <c r="J102" i="2"/>
  <c r="G102" i="2"/>
  <c r="V101" i="2"/>
  <c r="T101" i="2"/>
  <c r="Q101" i="2"/>
  <c r="N101" i="2"/>
  <c r="K101" i="2"/>
  <c r="J101" i="2"/>
  <c r="H101" i="2"/>
  <c r="E101" i="2"/>
  <c r="Y100" i="2"/>
  <c r="Z100" i="2" s="1"/>
  <c r="V100" i="2"/>
  <c r="S100" i="2"/>
  <c r="P100" i="2"/>
  <c r="M100" i="2"/>
  <c r="W100" i="2" s="1"/>
  <c r="J100" i="2"/>
  <c r="X100" i="2" s="1"/>
  <c r="G100" i="2"/>
  <c r="Y99" i="2"/>
  <c r="Z99" i="2" s="1"/>
  <c r="X99" i="2"/>
  <c r="V99" i="2"/>
  <c r="S99" i="2"/>
  <c r="P99" i="2"/>
  <c r="M99" i="2"/>
  <c r="J99" i="2"/>
  <c r="G99" i="2"/>
  <c r="W99" i="2" s="1"/>
  <c r="W98" i="2"/>
  <c r="V98" i="2"/>
  <c r="X98" i="2" s="1"/>
  <c r="S98" i="2"/>
  <c r="P98" i="2"/>
  <c r="M98" i="2"/>
  <c r="J98" i="2"/>
  <c r="G98" i="2"/>
  <c r="V97" i="2"/>
  <c r="S97" i="2"/>
  <c r="P97" i="2"/>
  <c r="X97" i="2" s="1"/>
  <c r="M97" i="2"/>
  <c r="J97" i="2"/>
  <c r="G97" i="2"/>
  <c r="V96" i="2"/>
  <c r="S96" i="2"/>
  <c r="P96" i="2"/>
  <c r="M96" i="2"/>
  <c r="J96" i="2"/>
  <c r="G96" i="2"/>
  <c r="W96" i="2" s="1"/>
  <c r="V95" i="2"/>
  <c r="S95" i="2"/>
  <c r="P95" i="2"/>
  <c r="M95" i="2"/>
  <c r="J95" i="2"/>
  <c r="G95" i="2"/>
  <c r="W95" i="2" s="1"/>
  <c r="V94" i="2"/>
  <c r="S94" i="2"/>
  <c r="P94" i="2"/>
  <c r="M94" i="2"/>
  <c r="W94" i="2" s="1"/>
  <c r="Y94" i="2" s="1"/>
  <c r="Z94" i="2" s="1"/>
  <c r="J94" i="2"/>
  <c r="X94" i="2" s="1"/>
  <c r="G94" i="2"/>
  <c r="X93" i="2"/>
  <c r="V93" i="2"/>
  <c r="S93" i="2"/>
  <c r="P93" i="2"/>
  <c r="M93" i="2"/>
  <c r="J93" i="2"/>
  <c r="G93" i="2"/>
  <c r="W93" i="2" s="1"/>
  <c r="Y93" i="2" s="1"/>
  <c r="Z93" i="2" s="1"/>
  <c r="W92" i="2"/>
  <c r="Y92" i="2" s="1"/>
  <c r="Z92" i="2" s="1"/>
  <c r="V92" i="2"/>
  <c r="X92" i="2" s="1"/>
  <c r="S92" i="2"/>
  <c r="P92" i="2"/>
  <c r="M92" i="2"/>
  <c r="J92" i="2"/>
  <c r="G92" i="2"/>
  <c r="V91" i="2"/>
  <c r="S91" i="2"/>
  <c r="P91" i="2"/>
  <c r="X91" i="2" s="1"/>
  <c r="M91" i="2"/>
  <c r="J91" i="2"/>
  <c r="G91" i="2"/>
  <c r="V90" i="2"/>
  <c r="S90" i="2"/>
  <c r="P90" i="2"/>
  <c r="M90" i="2"/>
  <c r="J90" i="2"/>
  <c r="G90" i="2"/>
  <c r="W90" i="2" s="1"/>
  <c r="V89" i="2"/>
  <c r="S89" i="2"/>
  <c r="P89" i="2"/>
  <c r="M89" i="2"/>
  <c r="J89" i="2"/>
  <c r="G89" i="2"/>
  <c r="W89" i="2" s="1"/>
  <c r="V88" i="2"/>
  <c r="S88" i="2"/>
  <c r="P88" i="2"/>
  <c r="M88" i="2"/>
  <c r="W88" i="2" s="1"/>
  <c r="Y88" i="2" s="1"/>
  <c r="Z88" i="2" s="1"/>
  <c r="J88" i="2"/>
  <c r="X88" i="2" s="1"/>
  <c r="G88" i="2"/>
  <c r="Y87" i="2"/>
  <c r="Z87" i="2" s="1"/>
  <c r="X87" i="2"/>
  <c r="V87" i="2"/>
  <c r="S87" i="2"/>
  <c r="P87" i="2"/>
  <c r="M87" i="2"/>
  <c r="J87" i="2"/>
  <c r="G87" i="2"/>
  <c r="W87" i="2" s="1"/>
  <c r="W86" i="2"/>
  <c r="V86" i="2"/>
  <c r="X86" i="2" s="1"/>
  <c r="S86" i="2"/>
  <c r="P86" i="2"/>
  <c r="M86" i="2"/>
  <c r="J86" i="2"/>
  <c r="G86" i="2"/>
  <c r="V85" i="2"/>
  <c r="S85" i="2"/>
  <c r="P85" i="2"/>
  <c r="M85" i="2"/>
  <c r="J85" i="2"/>
  <c r="G85" i="2"/>
  <c r="V84" i="2"/>
  <c r="S84" i="2"/>
  <c r="P84" i="2"/>
  <c r="M84" i="2"/>
  <c r="J84" i="2"/>
  <c r="G84" i="2"/>
  <c r="V83" i="2"/>
  <c r="S83" i="2"/>
  <c r="P83" i="2"/>
  <c r="M83" i="2"/>
  <c r="J83" i="2"/>
  <c r="G83" i="2"/>
  <c r="W83" i="2" s="1"/>
  <c r="Y82" i="2"/>
  <c r="Z82" i="2" s="1"/>
  <c r="V82" i="2"/>
  <c r="S82" i="2"/>
  <c r="P82" i="2"/>
  <c r="M82" i="2"/>
  <c r="W82" i="2" s="1"/>
  <c r="J82" i="2"/>
  <c r="X82" i="2" s="1"/>
  <c r="G82" i="2"/>
  <c r="V81" i="2"/>
  <c r="S81" i="2"/>
  <c r="P81" i="2"/>
  <c r="X81" i="2" s="1"/>
  <c r="M81" i="2"/>
  <c r="J81" i="2"/>
  <c r="G81" i="2"/>
  <c r="W81" i="2" s="1"/>
  <c r="Y81" i="2" s="1"/>
  <c r="Z81" i="2" s="1"/>
  <c r="W80" i="2"/>
  <c r="V80" i="2"/>
  <c r="S80" i="2"/>
  <c r="P80" i="2"/>
  <c r="M80" i="2"/>
  <c r="J80" i="2"/>
  <c r="X80" i="2" s="1"/>
  <c r="G80" i="2"/>
  <c r="V79" i="2"/>
  <c r="S79" i="2"/>
  <c r="P79" i="2"/>
  <c r="X79" i="2" s="1"/>
  <c r="M79" i="2"/>
  <c r="M64" i="2" s="1"/>
  <c r="J79" i="2"/>
  <c r="G79" i="2"/>
  <c r="V78" i="2"/>
  <c r="S78" i="2"/>
  <c r="P78" i="2"/>
  <c r="M78" i="2"/>
  <c r="J78" i="2"/>
  <c r="G78" i="2"/>
  <c r="W78" i="2" s="1"/>
  <c r="X77" i="2"/>
  <c r="V77" i="2"/>
  <c r="S77" i="2"/>
  <c r="S64" i="2" s="1"/>
  <c r="P77" i="2"/>
  <c r="M77" i="2"/>
  <c r="J77" i="2"/>
  <c r="G77" i="2"/>
  <c r="V76" i="2"/>
  <c r="S76" i="2"/>
  <c r="P76" i="2"/>
  <c r="M76" i="2"/>
  <c r="W76" i="2" s="1"/>
  <c r="J76" i="2"/>
  <c r="X76" i="2" s="1"/>
  <c r="Y76" i="2" s="1"/>
  <c r="Z76" i="2" s="1"/>
  <c r="G76" i="2"/>
  <c r="X75" i="2"/>
  <c r="W75" i="2"/>
  <c r="Y75" i="2" s="1"/>
  <c r="Z75" i="2" s="1"/>
  <c r="V75" i="2"/>
  <c r="S75" i="2"/>
  <c r="P75" i="2"/>
  <c r="M75" i="2"/>
  <c r="J75" i="2"/>
  <c r="G75" i="2"/>
  <c r="X74" i="2"/>
  <c r="V74" i="2"/>
  <c r="S74" i="2"/>
  <c r="P74" i="2"/>
  <c r="M74" i="2"/>
  <c r="W74" i="2" s="1"/>
  <c r="J74" i="2"/>
  <c r="G74" i="2"/>
  <c r="V73" i="2"/>
  <c r="S73" i="2"/>
  <c r="P73" i="2"/>
  <c r="X73" i="2" s="1"/>
  <c r="M73" i="2"/>
  <c r="J73" i="2"/>
  <c r="G73" i="2"/>
  <c r="V72" i="2"/>
  <c r="S72" i="2"/>
  <c r="P72" i="2"/>
  <c r="M72" i="2"/>
  <c r="J72" i="2"/>
  <c r="G72" i="2"/>
  <c r="W72" i="2" s="1"/>
  <c r="V71" i="2"/>
  <c r="S71" i="2"/>
  <c r="P71" i="2"/>
  <c r="M71" i="2"/>
  <c r="J71" i="2"/>
  <c r="G71" i="2"/>
  <c r="W70" i="2"/>
  <c r="V70" i="2"/>
  <c r="S70" i="2"/>
  <c r="P70" i="2"/>
  <c r="M70" i="2"/>
  <c r="J70" i="2"/>
  <c r="G70" i="2"/>
  <c r="W69" i="2"/>
  <c r="Y69" i="2" s="1"/>
  <c r="Z69" i="2" s="1"/>
  <c r="V69" i="2"/>
  <c r="S69" i="2"/>
  <c r="P69" i="2"/>
  <c r="X69" i="2" s="1"/>
  <c r="M69" i="2"/>
  <c r="J69" i="2"/>
  <c r="G69" i="2"/>
  <c r="W68" i="2"/>
  <c r="V68" i="2"/>
  <c r="X68" i="2" s="1"/>
  <c r="S68" i="2"/>
  <c r="P68" i="2"/>
  <c r="M68" i="2"/>
  <c r="J68" i="2"/>
  <c r="G68" i="2"/>
  <c r="V67" i="2"/>
  <c r="S67" i="2"/>
  <c r="P67" i="2"/>
  <c r="X67" i="2" s="1"/>
  <c r="M67" i="2"/>
  <c r="J67" i="2"/>
  <c r="G67" i="2"/>
  <c r="W66" i="2"/>
  <c r="V66" i="2"/>
  <c r="S66" i="2"/>
  <c r="P66" i="2"/>
  <c r="M66" i="2"/>
  <c r="J66" i="2"/>
  <c r="G66" i="2"/>
  <c r="V65" i="2"/>
  <c r="S65" i="2"/>
  <c r="P65" i="2"/>
  <c r="P64" i="2" s="1"/>
  <c r="M65" i="2"/>
  <c r="J65" i="2"/>
  <c r="G65" i="2"/>
  <c r="T64" i="2"/>
  <c r="Q64" i="2"/>
  <c r="N64" i="2"/>
  <c r="K64" i="2"/>
  <c r="H64" i="2"/>
  <c r="E64" i="2"/>
  <c r="V63" i="2"/>
  <c r="S63" i="2"/>
  <c r="P63" i="2"/>
  <c r="M63" i="2"/>
  <c r="M60" i="2" s="1"/>
  <c r="J63" i="2"/>
  <c r="G63" i="2"/>
  <c r="X62" i="2"/>
  <c r="V62" i="2"/>
  <c r="S62" i="2"/>
  <c r="P62" i="2"/>
  <c r="M62" i="2"/>
  <c r="J62" i="2"/>
  <c r="G62" i="2"/>
  <c r="W62" i="2" s="1"/>
  <c r="Y62" i="2" s="1"/>
  <c r="Z62" i="2" s="1"/>
  <c r="W61" i="2"/>
  <c r="V61" i="2"/>
  <c r="S61" i="2"/>
  <c r="P61" i="2"/>
  <c r="P60" i="2" s="1"/>
  <c r="M61" i="2"/>
  <c r="J61" i="2"/>
  <c r="G61" i="2"/>
  <c r="V60" i="2"/>
  <c r="T60" i="2"/>
  <c r="T113" i="2" s="1"/>
  <c r="S60" i="2"/>
  <c r="Q60" i="2"/>
  <c r="N60" i="2"/>
  <c r="K60" i="2"/>
  <c r="J60" i="2"/>
  <c r="H60" i="2"/>
  <c r="E60" i="2"/>
  <c r="T58" i="2"/>
  <c r="K58" i="2"/>
  <c r="H58" i="2"/>
  <c r="V57" i="2"/>
  <c r="V55" i="2" s="1"/>
  <c r="V58" i="2" s="1"/>
  <c r="S57" i="2"/>
  <c r="P57" i="2"/>
  <c r="M57" i="2"/>
  <c r="V56" i="2"/>
  <c r="S56" i="2"/>
  <c r="S55" i="2" s="1"/>
  <c r="S58" i="2" s="1"/>
  <c r="P56" i="2"/>
  <c r="P55" i="2" s="1"/>
  <c r="P58" i="2" s="1"/>
  <c r="M56" i="2"/>
  <c r="T55" i="2"/>
  <c r="Q55" i="2"/>
  <c r="N55" i="2"/>
  <c r="N58" i="2" s="1"/>
  <c r="M55" i="2"/>
  <c r="M58" i="2" s="1"/>
  <c r="K55" i="2"/>
  <c r="V54" i="2"/>
  <c r="S54" i="2"/>
  <c r="S51" i="2" s="1"/>
  <c r="P54" i="2"/>
  <c r="X54" i="2" s="1"/>
  <c r="M54" i="2"/>
  <c r="J54" i="2"/>
  <c r="G54" i="2"/>
  <c r="G51" i="2" s="1"/>
  <c r="G58" i="2" s="1"/>
  <c r="W53" i="2"/>
  <c r="V53" i="2"/>
  <c r="S53" i="2"/>
  <c r="P53" i="2"/>
  <c r="M53" i="2"/>
  <c r="J53" i="2"/>
  <c r="G53" i="2"/>
  <c r="X52" i="2"/>
  <c r="V52" i="2"/>
  <c r="S52" i="2"/>
  <c r="P52" i="2"/>
  <c r="P51" i="2" s="1"/>
  <c r="M52" i="2"/>
  <c r="J52" i="2"/>
  <c r="G52" i="2"/>
  <c r="V51" i="2"/>
  <c r="T51" i="2"/>
  <c r="Q51" i="2"/>
  <c r="Q58" i="2" s="1"/>
  <c r="N51" i="2"/>
  <c r="M51" i="2"/>
  <c r="K51" i="2"/>
  <c r="H51" i="2"/>
  <c r="E51" i="2"/>
  <c r="E58" i="2" s="1"/>
  <c r="X48" i="2"/>
  <c r="Y48" i="2" s="1"/>
  <c r="Z48" i="2" s="1"/>
  <c r="W48" i="2"/>
  <c r="V48" i="2"/>
  <c r="S48" i="2"/>
  <c r="P48" i="2"/>
  <c r="M48" i="2"/>
  <c r="J48" i="2"/>
  <c r="G48" i="2"/>
  <c r="W47" i="2"/>
  <c r="Y47" i="2" s="1"/>
  <c r="Z47" i="2" s="1"/>
  <c r="V47" i="2"/>
  <c r="S47" i="2"/>
  <c r="P47" i="2"/>
  <c r="M47" i="2"/>
  <c r="J47" i="2"/>
  <c r="X47" i="2" s="1"/>
  <c r="G47" i="2"/>
  <c r="G45" i="2" s="1"/>
  <c r="X46" i="2"/>
  <c r="X45" i="2" s="1"/>
  <c r="W46" i="2"/>
  <c r="V46" i="2"/>
  <c r="S46" i="2"/>
  <c r="P46" i="2"/>
  <c r="P45" i="2" s="1"/>
  <c r="M46" i="2"/>
  <c r="J46" i="2"/>
  <c r="G46" i="2"/>
  <c r="T45" i="2"/>
  <c r="T49" i="2" s="1"/>
  <c r="S45" i="2"/>
  <c r="Q45" i="2"/>
  <c r="Q49" i="2" s="1"/>
  <c r="N45" i="2"/>
  <c r="N49" i="2" s="1"/>
  <c r="M45" i="2"/>
  <c r="K45" i="2"/>
  <c r="J45" i="2"/>
  <c r="H45" i="2"/>
  <c r="H49" i="2" s="1"/>
  <c r="E45" i="2"/>
  <c r="V44" i="2"/>
  <c r="S44" i="2"/>
  <c r="W44" i="2" s="1"/>
  <c r="P44" i="2"/>
  <c r="M44" i="2"/>
  <c r="J44" i="2"/>
  <c r="J41" i="2" s="1"/>
  <c r="G44" i="2"/>
  <c r="V43" i="2"/>
  <c r="V41" i="2" s="1"/>
  <c r="S43" i="2"/>
  <c r="P43" i="2"/>
  <c r="M43" i="2"/>
  <c r="W43" i="2" s="1"/>
  <c r="J43" i="2"/>
  <c r="G43" i="2"/>
  <c r="V42" i="2"/>
  <c r="S42" i="2"/>
  <c r="S41" i="2" s="1"/>
  <c r="S49" i="2" s="1"/>
  <c r="P42" i="2"/>
  <c r="M42" i="2"/>
  <c r="J42" i="2"/>
  <c r="X42" i="2" s="1"/>
  <c r="G42" i="2"/>
  <c r="T41" i="2"/>
  <c r="Q41" i="2"/>
  <c r="P41" i="2"/>
  <c r="N41" i="2"/>
  <c r="M41" i="2"/>
  <c r="K41" i="2"/>
  <c r="K49" i="2" s="1"/>
  <c r="H41" i="2"/>
  <c r="E41" i="2"/>
  <c r="E49" i="2" s="1"/>
  <c r="V40" i="2"/>
  <c r="S40" i="2"/>
  <c r="P40" i="2"/>
  <c r="M40" i="2"/>
  <c r="W40" i="2" s="1"/>
  <c r="J40" i="2"/>
  <c r="X40" i="2" s="1"/>
  <c r="G40" i="2"/>
  <c r="V39" i="2"/>
  <c r="S39" i="2"/>
  <c r="P39" i="2"/>
  <c r="P37" i="2" s="1"/>
  <c r="M39" i="2"/>
  <c r="M37" i="2" s="1"/>
  <c r="J39" i="2"/>
  <c r="X39" i="2" s="1"/>
  <c r="Y39" i="2" s="1"/>
  <c r="Z39" i="2" s="1"/>
  <c r="G39" i="2"/>
  <c r="W39" i="2" s="1"/>
  <c r="V38" i="2"/>
  <c r="V37" i="2" s="1"/>
  <c r="S38" i="2"/>
  <c r="S37" i="2" s="1"/>
  <c r="P38" i="2"/>
  <c r="M38" i="2"/>
  <c r="J38" i="2"/>
  <c r="G38" i="2"/>
  <c r="T37" i="2"/>
  <c r="Q37" i="2"/>
  <c r="N37" i="2"/>
  <c r="K37" i="2"/>
  <c r="J37" i="2"/>
  <c r="H37" i="2"/>
  <c r="E37" i="2"/>
  <c r="W34" i="2"/>
  <c r="V34" i="2"/>
  <c r="S34" i="2"/>
  <c r="P34" i="2"/>
  <c r="M34" i="2"/>
  <c r="J34" i="2"/>
  <c r="G34" i="2"/>
  <c r="V33" i="2"/>
  <c r="S33" i="2"/>
  <c r="P33" i="2"/>
  <c r="X33" i="2" s="1"/>
  <c r="M33" i="2"/>
  <c r="M29" i="2" s="1"/>
  <c r="J33" i="2"/>
  <c r="G33" i="2"/>
  <c r="V32" i="2"/>
  <c r="S32" i="2"/>
  <c r="P32" i="2"/>
  <c r="M32" i="2"/>
  <c r="J32" i="2"/>
  <c r="G32" i="2"/>
  <c r="W32" i="2" s="1"/>
  <c r="X31" i="2"/>
  <c r="V31" i="2"/>
  <c r="S31" i="2"/>
  <c r="P31" i="2"/>
  <c r="M31" i="2"/>
  <c r="J31" i="2"/>
  <c r="G31" i="2"/>
  <c r="W31" i="2" s="1"/>
  <c r="W30" i="2"/>
  <c r="V30" i="2"/>
  <c r="S30" i="2"/>
  <c r="P30" i="2"/>
  <c r="M30" i="2"/>
  <c r="J30" i="2"/>
  <c r="X30" i="2" s="1"/>
  <c r="G30" i="2"/>
  <c r="T29" i="2"/>
  <c r="S29" i="2"/>
  <c r="Q29" i="2"/>
  <c r="N29" i="2"/>
  <c r="K29" i="2"/>
  <c r="H29" i="2"/>
  <c r="E29" i="2"/>
  <c r="V24" i="2"/>
  <c r="X24" i="2" s="1"/>
  <c r="S24" i="2"/>
  <c r="P24" i="2"/>
  <c r="M24" i="2"/>
  <c r="J24" i="2"/>
  <c r="G24" i="2"/>
  <c r="W24" i="2" s="1"/>
  <c r="X23" i="2"/>
  <c r="W23" i="2"/>
  <c r="Y23" i="2" s="1"/>
  <c r="Z23" i="2" s="1"/>
  <c r="V23" i="2"/>
  <c r="S23" i="2"/>
  <c r="P23" i="2"/>
  <c r="P21" i="2" s="1"/>
  <c r="N28" i="2" s="1"/>
  <c r="P28" i="2" s="1"/>
  <c r="M23" i="2"/>
  <c r="J23" i="2"/>
  <c r="G23" i="2"/>
  <c r="V22" i="2"/>
  <c r="V21" i="2" s="1"/>
  <c r="T28" i="2" s="1"/>
  <c r="V28" i="2" s="1"/>
  <c r="S22" i="2"/>
  <c r="W22" i="2" s="1"/>
  <c r="W21" i="2" s="1"/>
  <c r="P22" i="2"/>
  <c r="M22" i="2"/>
  <c r="J22" i="2"/>
  <c r="G22" i="2"/>
  <c r="T21" i="2"/>
  <c r="Q21" i="2"/>
  <c r="N21" i="2"/>
  <c r="M21" i="2"/>
  <c r="K28" i="2" s="1"/>
  <c r="M28" i="2" s="1"/>
  <c r="K21" i="2"/>
  <c r="H21" i="2"/>
  <c r="E21" i="2"/>
  <c r="X20" i="2"/>
  <c r="W20" i="2"/>
  <c r="V20" i="2"/>
  <c r="S20" i="2"/>
  <c r="P20" i="2"/>
  <c r="M20" i="2"/>
  <c r="J20" i="2"/>
  <c r="G20" i="2"/>
  <c r="V19" i="2"/>
  <c r="X19" i="2" s="1"/>
  <c r="S19" i="2"/>
  <c r="W19" i="2" s="1"/>
  <c r="P19" i="2"/>
  <c r="M19" i="2"/>
  <c r="J19" i="2"/>
  <c r="J17" i="2" s="1"/>
  <c r="H27" i="2" s="1"/>
  <c r="J27" i="2" s="1"/>
  <c r="G19" i="2"/>
  <c r="W18" i="2"/>
  <c r="V18" i="2"/>
  <c r="V17" i="2" s="1"/>
  <c r="T27" i="2" s="1"/>
  <c r="V27" i="2" s="1"/>
  <c r="S18" i="2"/>
  <c r="P18" i="2"/>
  <c r="M18" i="2"/>
  <c r="M17" i="2" s="1"/>
  <c r="K27" i="2" s="1"/>
  <c r="M27" i="2" s="1"/>
  <c r="J18" i="2"/>
  <c r="G18" i="2"/>
  <c r="T17" i="2"/>
  <c r="Q17" i="2"/>
  <c r="P17" i="2"/>
  <c r="N27" i="2" s="1"/>
  <c r="P27" i="2" s="1"/>
  <c r="N17" i="2"/>
  <c r="K17" i="2"/>
  <c r="H17" i="2"/>
  <c r="G17" i="2"/>
  <c r="E27" i="2" s="1"/>
  <c r="G27" i="2" s="1"/>
  <c r="E17" i="2"/>
  <c r="V16" i="2"/>
  <c r="S16" i="2"/>
  <c r="W16" i="2" s="1"/>
  <c r="Y16" i="2" s="1"/>
  <c r="Z16" i="2" s="1"/>
  <c r="P16" i="2"/>
  <c r="M16" i="2"/>
  <c r="J16" i="2"/>
  <c r="X16" i="2" s="1"/>
  <c r="G16" i="2"/>
  <c r="W15" i="2"/>
  <c r="V15" i="2"/>
  <c r="S15" i="2"/>
  <c r="P15" i="2"/>
  <c r="X15" i="2" s="1"/>
  <c r="M15" i="2"/>
  <c r="M13" i="2" s="1"/>
  <c r="J15" i="2"/>
  <c r="G15" i="2"/>
  <c r="V14" i="2"/>
  <c r="V13" i="2" s="1"/>
  <c r="S14" i="2"/>
  <c r="S13" i="2" s="1"/>
  <c r="P14" i="2"/>
  <c r="M14" i="2"/>
  <c r="J14" i="2"/>
  <c r="G14" i="2"/>
  <c r="T13" i="2"/>
  <c r="Q13" i="2"/>
  <c r="P13" i="2"/>
  <c r="N13" i="2"/>
  <c r="K13" i="2"/>
  <c r="J13" i="2"/>
  <c r="H26" i="2" s="1"/>
  <c r="J26" i="2" s="1"/>
  <c r="H13" i="2"/>
  <c r="E13" i="2"/>
  <c r="A5" i="2"/>
  <c r="A4" i="2"/>
  <c r="A3" i="2"/>
  <c r="A2" i="2"/>
  <c r="J30" i="1"/>
  <c r="H30" i="1"/>
  <c r="G30" i="1"/>
  <c r="F30" i="1"/>
  <c r="E30" i="1"/>
  <c r="D30" i="1"/>
  <c r="C30" i="1"/>
  <c r="J29" i="1"/>
  <c r="J28" i="1"/>
  <c r="J27" i="1"/>
  <c r="Y131" i="2" l="1"/>
  <c r="Z131" i="2" s="1"/>
  <c r="X129" i="2"/>
  <c r="E142" i="2"/>
  <c r="G129" i="2"/>
  <c r="W130" i="2"/>
  <c r="Y130" i="2" s="1"/>
  <c r="Z130" i="2" s="1"/>
  <c r="Y134" i="2"/>
  <c r="Z134" i="2" s="1"/>
  <c r="X133" i="2"/>
  <c r="P133" i="2"/>
  <c r="P142" i="2" s="1"/>
  <c r="J49" i="2"/>
  <c r="Y19" i="2"/>
  <c r="Z19" i="2" s="1"/>
  <c r="G49" i="2"/>
  <c r="M227" i="2"/>
  <c r="Y44" i="2"/>
  <c r="Z44" i="2" s="1"/>
  <c r="X27" i="2"/>
  <c r="Y21" i="2"/>
  <c r="Z21" i="2" s="1"/>
  <c r="S17" i="2"/>
  <c r="Q27" i="2" s="1"/>
  <c r="S27" i="2" s="1"/>
  <c r="W27" i="2" s="1"/>
  <c r="Y27" i="2" s="1"/>
  <c r="Z27" i="2" s="1"/>
  <c r="X22" i="2"/>
  <c r="X21" i="2" s="1"/>
  <c r="V29" i="2"/>
  <c r="X56" i="2"/>
  <c r="Y78" i="2"/>
  <c r="Z78" i="2" s="1"/>
  <c r="W118" i="2"/>
  <c r="Y151" i="2"/>
  <c r="Z151" i="2" s="1"/>
  <c r="V163" i="2"/>
  <c r="Q26" i="2"/>
  <c r="W17" i="2"/>
  <c r="T26" i="2"/>
  <c r="Y68" i="2"/>
  <c r="Z68" i="2" s="1"/>
  <c r="Y31" i="2"/>
  <c r="Z31" i="2" s="1"/>
  <c r="Y40" i="2"/>
  <c r="Z40" i="2" s="1"/>
  <c r="X65" i="2"/>
  <c r="X165" i="2"/>
  <c r="P171" i="2"/>
  <c r="Y24" i="2"/>
  <c r="Z24" i="2" s="1"/>
  <c r="N29" i="1"/>
  <c r="K26" i="2"/>
  <c r="S21" i="2"/>
  <c r="Q28" i="2" s="1"/>
  <c r="S28" i="2" s="1"/>
  <c r="Y22" i="2"/>
  <c r="Z22" i="2" s="1"/>
  <c r="X32" i="2"/>
  <c r="Y32" i="2" s="1"/>
  <c r="Z32" i="2" s="1"/>
  <c r="X43" i="2"/>
  <c r="Y43" i="2" s="1"/>
  <c r="Z43" i="2" s="1"/>
  <c r="X63" i="2"/>
  <c r="X78" i="2"/>
  <c r="Y86" i="2"/>
  <c r="Z86" i="2" s="1"/>
  <c r="Q113" i="2"/>
  <c r="Y116" i="2"/>
  <c r="Z116" i="2" s="1"/>
  <c r="W115" i="2"/>
  <c r="S123" i="2"/>
  <c r="J129" i="2"/>
  <c r="W188" i="2"/>
  <c r="Y188" i="2" s="1"/>
  <c r="Z188" i="2" s="1"/>
  <c r="Y184" i="2"/>
  <c r="Z184" i="2" s="1"/>
  <c r="Y222" i="2"/>
  <c r="Z222" i="2" s="1"/>
  <c r="J29" i="2"/>
  <c r="J64" i="2"/>
  <c r="X18" i="2"/>
  <c r="X17" i="2" s="1"/>
  <c r="Y186" i="2"/>
  <c r="Z186" i="2" s="1"/>
  <c r="Y30" i="2"/>
  <c r="Z30" i="2" s="1"/>
  <c r="X44" i="2"/>
  <c r="W108" i="2"/>
  <c r="Y108" i="2" s="1"/>
  <c r="Z108" i="2" s="1"/>
  <c r="W171" i="2"/>
  <c r="Y165" i="2"/>
  <c r="Z165" i="2" s="1"/>
  <c r="P188" i="2"/>
  <c r="W192" i="2"/>
  <c r="Y192" i="2" s="1"/>
  <c r="Z192" i="2" s="1"/>
  <c r="Y194" i="2"/>
  <c r="Z194" i="2" s="1"/>
  <c r="M49" i="2"/>
  <c r="Y104" i="2"/>
  <c r="Z104" i="2" s="1"/>
  <c r="M155" i="2"/>
  <c r="X38" i="2"/>
  <c r="X37" i="2" s="1"/>
  <c r="X49" i="2" s="1"/>
  <c r="Y20" i="2"/>
  <c r="Z20" i="2" s="1"/>
  <c r="X85" i="2"/>
  <c r="Y98" i="2"/>
  <c r="Z98" i="2" s="1"/>
  <c r="Y106" i="2"/>
  <c r="Z106" i="2" s="1"/>
  <c r="W105" i="2"/>
  <c r="V109" i="2"/>
  <c r="X120" i="2"/>
  <c r="X119" i="2" s="1"/>
  <c r="J119" i="2"/>
  <c r="G123" i="2"/>
  <c r="W124" i="2"/>
  <c r="Y199" i="2"/>
  <c r="Z199" i="2" s="1"/>
  <c r="W202" i="2"/>
  <c r="V206" i="2"/>
  <c r="Y211" i="2"/>
  <c r="Z211" i="2" s="1"/>
  <c r="Y46" i="2"/>
  <c r="Z46" i="2" s="1"/>
  <c r="W45" i="2"/>
  <c r="Y140" i="2"/>
  <c r="Z140" i="2" s="1"/>
  <c r="Y160" i="2"/>
  <c r="Z160" i="2" s="1"/>
  <c r="J227" i="2"/>
  <c r="W38" i="2"/>
  <c r="X41" i="2"/>
  <c r="P49" i="2"/>
  <c r="G64" i="2"/>
  <c r="W65" i="2"/>
  <c r="W77" i="2"/>
  <c r="Y77" i="2" s="1"/>
  <c r="Z77" i="2" s="1"/>
  <c r="X110" i="2"/>
  <c r="J109" i="2"/>
  <c r="J113" i="2" s="1"/>
  <c r="Y174" i="2"/>
  <c r="Z174" i="2" s="1"/>
  <c r="W178" i="2"/>
  <c r="W198" i="2"/>
  <c r="M195" i="2"/>
  <c r="W14" i="2"/>
  <c r="W54" i="2"/>
  <c r="Y54" i="2" s="1"/>
  <c r="Z54" i="2" s="1"/>
  <c r="W208" i="2"/>
  <c r="Y208" i="2" s="1"/>
  <c r="Z208" i="2" s="1"/>
  <c r="G206" i="2"/>
  <c r="X14" i="2"/>
  <c r="X13" i="2" s="1"/>
  <c r="G37" i="2"/>
  <c r="W63" i="2"/>
  <c r="Y63" i="2" s="1"/>
  <c r="Z63" i="2" s="1"/>
  <c r="V64" i="2"/>
  <c r="W84" i="2"/>
  <c r="G101" i="2"/>
  <c r="J105" i="2"/>
  <c r="G190" i="2"/>
  <c r="W191" i="2"/>
  <c r="P195" i="2"/>
  <c r="X198" i="2"/>
  <c r="X34" i="2"/>
  <c r="Y34" i="2" s="1"/>
  <c r="Z34" i="2" s="1"/>
  <c r="G41" i="2"/>
  <c r="W42" i="2"/>
  <c r="W112" i="2"/>
  <c r="Y112" i="2" s="1"/>
  <c r="Z112" i="2" s="1"/>
  <c r="V127" i="2"/>
  <c r="T142" i="2"/>
  <c r="M171" i="2"/>
  <c r="G202" i="2"/>
  <c r="Y15" i="2"/>
  <c r="Z15" i="2" s="1"/>
  <c r="G13" i="2"/>
  <c r="G21" i="2"/>
  <c r="E28" i="2" s="1"/>
  <c r="G28" i="2" s="1"/>
  <c r="W28" i="2" s="1"/>
  <c r="J21" i="2"/>
  <c r="H28" i="2" s="1"/>
  <c r="J28" i="2" s="1"/>
  <c r="X28" i="2" s="1"/>
  <c r="N26" i="2"/>
  <c r="G29" i="2"/>
  <c r="P29" i="2"/>
  <c r="W33" i="2"/>
  <c r="Y33" i="2" s="1"/>
  <c r="Z33" i="2" s="1"/>
  <c r="V45" i="2"/>
  <c r="V49" i="2" s="1"/>
  <c r="X57" i="2"/>
  <c r="G60" i="2"/>
  <c r="X71" i="2"/>
  <c r="Y74" i="2"/>
  <c r="Z74" i="2" s="1"/>
  <c r="Y80" i="2"/>
  <c r="Z80" i="2" s="1"/>
  <c r="W133" i="2"/>
  <c r="Y133" i="2" s="1"/>
  <c r="Z133" i="2" s="1"/>
  <c r="W149" i="2"/>
  <c r="Y149" i="2" s="1"/>
  <c r="Z149" i="2" s="1"/>
  <c r="Y150" i="2"/>
  <c r="Z150" i="2" s="1"/>
  <c r="W157" i="2"/>
  <c r="G163" i="2"/>
  <c r="G182" i="2"/>
  <c r="W180" i="2"/>
  <c r="Y210" i="2"/>
  <c r="Z210" i="2" s="1"/>
  <c r="X53" i="2"/>
  <c r="X51" i="2" s="1"/>
  <c r="J51" i="2"/>
  <c r="J58" i="2" s="1"/>
  <c r="X139" i="2"/>
  <c r="J137" i="2"/>
  <c r="Y107" i="2"/>
  <c r="Z107" i="2" s="1"/>
  <c r="G109" i="2"/>
  <c r="W110" i="2"/>
  <c r="Y117" i="2"/>
  <c r="Z117" i="2" s="1"/>
  <c r="G119" i="2"/>
  <c r="W120" i="2"/>
  <c r="Y138" i="2"/>
  <c r="Z138" i="2" s="1"/>
  <c r="W137" i="2"/>
  <c r="Y226" i="2"/>
  <c r="Z226" i="2" s="1"/>
  <c r="W57" i="2"/>
  <c r="X70" i="2"/>
  <c r="Y70" i="2" s="1"/>
  <c r="Z70" i="2" s="1"/>
  <c r="W73" i="2"/>
  <c r="Y73" i="2" s="1"/>
  <c r="Z73" i="2" s="1"/>
  <c r="H113" i="2"/>
  <c r="G133" i="2"/>
  <c r="G142" i="2" s="1"/>
  <c r="H142" i="2"/>
  <c r="M137" i="2"/>
  <c r="G188" i="2"/>
  <c r="W193" i="2"/>
  <c r="G195" i="2"/>
  <c r="W196" i="2"/>
  <c r="E227" i="2"/>
  <c r="P206" i="2"/>
  <c r="G70" i="3"/>
  <c r="M133" i="2"/>
  <c r="W52" i="2"/>
  <c r="X61" i="2"/>
  <c r="X60" i="2" s="1"/>
  <c r="X66" i="2"/>
  <c r="Y66" i="2" s="1"/>
  <c r="Z66" i="2" s="1"/>
  <c r="Y89" i="2"/>
  <c r="Z89" i="2" s="1"/>
  <c r="W103" i="2"/>
  <c r="Y103" i="2" s="1"/>
  <c r="Z103" i="2" s="1"/>
  <c r="M101" i="2"/>
  <c r="M113" i="2" s="1"/>
  <c r="P105" i="2"/>
  <c r="P113" i="2" s="1"/>
  <c r="P115" i="2"/>
  <c r="P127" i="2" s="1"/>
  <c r="P155" i="2"/>
  <c r="W158" i="2"/>
  <c r="X161" i="2"/>
  <c r="Y161" i="2" s="1"/>
  <c r="Z161" i="2" s="1"/>
  <c r="X169" i="2"/>
  <c r="Y169" i="2" s="1"/>
  <c r="Z169" i="2" s="1"/>
  <c r="X173" i="2"/>
  <c r="X178" i="2" s="1"/>
  <c r="X187" i="2"/>
  <c r="Y187" i="2" s="1"/>
  <c r="Z187" i="2" s="1"/>
  <c r="X193" i="2"/>
  <c r="X190" i="2" s="1"/>
  <c r="X196" i="2"/>
  <c r="P202" i="2"/>
  <c r="W207" i="2"/>
  <c r="S206" i="2"/>
  <c r="S227" i="2" s="1"/>
  <c r="W213" i="2"/>
  <c r="Y213" i="2" s="1"/>
  <c r="Z213" i="2" s="1"/>
  <c r="W219" i="2"/>
  <c r="Y219" i="2" s="1"/>
  <c r="Z219" i="2" s="1"/>
  <c r="W225" i="2"/>
  <c r="Y225" i="2" s="1"/>
  <c r="Z225" i="2" s="1"/>
  <c r="W79" i="2"/>
  <c r="Y79" i="2" s="1"/>
  <c r="Z79" i="2" s="1"/>
  <c r="X83" i="2"/>
  <c r="Y83" i="2" s="1"/>
  <c r="Z83" i="2" s="1"/>
  <c r="W85" i="2"/>
  <c r="Y85" i="2" s="1"/>
  <c r="Z85" i="2" s="1"/>
  <c r="X89" i="2"/>
  <c r="W91" i="2"/>
  <c r="Y91" i="2" s="1"/>
  <c r="Z91" i="2" s="1"/>
  <c r="X95" i="2"/>
  <c r="Y95" i="2" s="1"/>
  <c r="Z95" i="2" s="1"/>
  <c r="W97" i="2"/>
  <c r="Y97" i="2" s="1"/>
  <c r="Z97" i="2" s="1"/>
  <c r="G105" i="2"/>
  <c r="S109" i="2"/>
  <c r="G115" i="2"/>
  <c r="S119" i="2"/>
  <c r="S127" i="2" s="1"/>
  <c r="J133" i="2"/>
  <c r="K142" i="2"/>
  <c r="S137" i="2"/>
  <c r="S142" i="2" s="1"/>
  <c r="S155" i="2"/>
  <c r="X158" i="2"/>
  <c r="X163" i="2" s="1"/>
  <c r="M178" i="2"/>
  <c r="X209" i="2"/>
  <c r="X206" i="2" s="1"/>
  <c r="X215" i="2"/>
  <c r="Y215" i="2" s="1"/>
  <c r="Z215" i="2" s="1"/>
  <c r="X221" i="2"/>
  <c r="Y221" i="2" s="1"/>
  <c r="Z221" i="2" s="1"/>
  <c r="W56" i="2"/>
  <c r="X72" i="2"/>
  <c r="Y72" i="2" s="1"/>
  <c r="Z72" i="2" s="1"/>
  <c r="S101" i="2"/>
  <c r="X108" i="2"/>
  <c r="X105" i="2" s="1"/>
  <c r="X111" i="2"/>
  <c r="Y111" i="2" s="1"/>
  <c r="Z111" i="2" s="1"/>
  <c r="X118" i="2"/>
  <c r="X115" i="2" s="1"/>
  <c r="X127" i="2" s="1"/>
  <c r="X121" i="2"/>
  <c r="Y121" i="2" s="1"/>
  <c r="Z121" i="2" s="1"/>
  <c r="J123" i="2"/>
  <c r="J127" i="2" s="1"/>
  <c r="X124" i="2"/>
  <c r="X123" i="2" s="1"/>
  <c r="W132" i="2"/>
  <c r="Y132" i="2" s="1"/>
  <c r="Z132" i="2" s="1"/>
  <c r="M129" i="2"/>
  <c r="W136" i="2"/>
  <c r="Y136" i="2" s="1"/>
  <c r="Z136" i="2" s="1"/>
  <c r="W139" i="2"/>
  <c r="X144" i="2"/>
  <c r="X149" i="2"/>
  <c r="G155" i="2"/>
  <c r="J163" i="2"/>
  <c r="V195" i="2"/>
  <c r="X186" i="2"/>
  <c r="P190" i="2"/>
  <c r="X197" i="2"/>
  <c r="Y197" i="2" s="1"/>
  <c r="Z197" i="2" s="1"/>
  <c r="X205" i="2"/>
  <c r="Y205" i="2" s="1"/>
  <c r="Z205" i="2" s="1"/>
  <c r="X145" i="2"/>
  <c r="Y145" i="2" s="1"/>
  <c r="Z145" i="2" s="1"/>
  <c r="X168" i="2"/>
  <c r="Y168" i="2" s="1"/>
  <c r="Z168" i="2" s="1"/>
  <c r="X188" i="2"/>
  <c r="X194" i="2"/>
  <c r="W67" i="2"/>
  <c r="Y67" i="2" s="1"/>
  <c r="Z67" i="2" s="1"/>
  <c r="W71" i="2"/>
  <c r="Y71" i="2" s="1"/>
  <c r="Z71" i="2" s="1"/>
  <c r="X84" i="2"/>
  <c r="X90" i="2"/>
  <c r="Y90" i="2" s="1"/>
  <c r="Z90" i="2" s="1"/>
  <c r="X96" i="2"/>
  <c r="Y96" i="2" s="1"/>
  <c r="Z96" i="2" s="1"/>
  <c r="X104" i="2"/>
  <c r="X101" i="2" s="1"/>
  <c r="X141" i="2"/>
  <c r="Y141" i="2" s="1"/>
  <c r="Z141" i="2" s="1"/>
  <c r="W159" i="2"/>
  <c r="Y159" i="2" s="1"/>
  <c r="Z159" i="2" s="1"/>
  <c r="V171" i="2"/>
  <c r="T227" i="2"/>
  <c r="M142" i="2" l="1"/>
  <c r="Y105" i="2"/>
  <c r="Z105" i="2" s="1"/>
  <c r="X29" i="2"/>
  <c r="Y110" i="2"/>
  <c r="Z110" i="2" s="1"/>
  <c r="W109" i="2"/>
  <c r="Y191" i="2"/>
  <c r="Z191" i="2" s="1"/>
  <c r="W190" i="2"/>
  <c r="Y190" i="2" s="1"/>
  <c r="Z190" i="2" s="1"/>
  <c r="X155" i="2"/>
  <c r="G113" i="2"/>
  <c r="Y14" i="2"/>
  <c r="Z14" i="2" s="1"/>
  <c r="W13" i="2"/>
  <c r="Y202" i="2"/>
  <c r="Z202" i="2" s="1"/>
  <c r="Y61" i="2"/>
  <c r="Z61" i="2" s="1"/>
  <c r="M26" i="2"/>
  <c r="M25" i="2" s="1"/>
  <c r="M35" i="2" s="1"/>
  <c r="M228" i="2" s="1"/>
  <c r="M230" i="2" s="1"/>
  <c r="K25" i="2"/>
  <c r="V26" i="2"/>
  <c r="V25" i="2" s="1"/>
  <c r="V35" i="2" s="1"/>
  <c r="T25" i="2"/>
  <c r="Y209" i="2"/>
  <c r="Z209" i="2" s="1"/>
  <c r="Y120" i="2"/>
  <c r="Z120" i="2" s="1"/>
  <c r="W119" i="2"/>
  <c r="Y119" i="2" s="1"/>
  <c r="Z119" i="2" s="1"/>
  <c r="V227" i="2"/>
  <c r="Y173" i="2"/>
  <c r="Z173" i="2" s="1"/>
  <c r="Y115" i="2"/>
  <c r="Z115" i="2" s="1"/>
  <c r="G127" i="2"/>
  <c r="Y38" i="2"/>
  <c r="Z38" i="2" s="1"/>
  <c r="W37" i="2"/>
  <c r="Y37" i="2" s="1"/>
  <c r="Z37" i="2" s="1"/>
  <c r="Y17" i="2"/>
  <c r="Z17" i="2" s="1"/>
  <c r="Y45" i="2"/>
  <c r="Z45" i="2" s="1"/>
  <c r="Y139" i="2"/>
  <c r="Z139" i="2" s="1"/>
  <c r="S113" i="2"/>
  <c r="H25" i="2"/>
  <c r="W163" i="2"/>
  <c r="Y163" i="2" s="1"/>
  <c r="Z163" i="2" s="1"/>
  <c r="Y157" i="2"/>
  <c r="Z157" i="2" s="1"/>
  <c r="W129" i="2"/>
  <c r="Y129" i="2" s="1"/>
  <c r="Z129" i="2" s="1"/>
  <c r="W155" i="2"/>
  <c r="Y18" i="2"/>
  <c r="Z18" i="2" s="1"/>
  <c r="J25" i="2"/>
  <c r="J35" i="2" s="1"/>
  <c r="W101" i="2"/>
  <c r="Y101" i="2" s="1"/>
  <c r="Z101" i="2" s="1"/>
  <c r="Y158" i="2"/>
  <c r="Z158" i="2" s="1"/>
  <c r="W55" i="2"/>
  <c r="Y56" i="2"/>
  <c r="Z56" i="2" s="1"/>
  <c r="Y207" i="2"/>
  <c r="Z207" i="2" s="1"/>
  <c r="W206" i="2"/>
  <c r="P227" i="2"/>
  <c r="Y57" i="2"/>
  <c r="Z57" i="2" s="1"/>
  <c r="J142" i="2"/>
  <c r="Y198" i="2"/>
  <c r="Z198" i="2" s="1"/>
  <c r="Y124" i="2"/>
  <c r="Z124" i="2" s="1"/>
  <c r="W123" i="2"/>
  <c r="Y123" i="2" s="1"/>
  <c r="Z123" i="2" s="1"/>
  <c r="Y144" i="2"/>
  <c r="Z144" i="2" s="1"/>
  <c r="X202" i="2"/>
  <c r="W29" i="2"/>
  <c r="Y29" i="2" s="1"/>
  <c r="Z29" i="2" s="1"/>
  <c r="X137" i="2"/>
  <c r="X142" i="2" s="1"/>
  <c r="Y84" i="2"/>
  <c r="Z84" i="2" s="1"/>
  <c r="Y178" i="2"/>
  <c r="Z178" i="2" s="1"/>
  <c r="Q25" i="2"/>
  <c r="S26" i="2"/>
  <c r="S25" i="2" s="1"/>
  <c r="S35" i="2" s="1"/>
  <c r="S228" i="2" s="1"/>
  <c r="L27" i="1" s="1"/>
  <c r="X195" i="2"/>
  <c r="X227" i="2" s="1"/>
  <c r="Y196" i="2"/>
  <c r="Z196" i="2" s="1"/>
  <c r="W195" i="2"/>
  <c r="Y195" i="2" s="1"/>
  <c r="Z195" i="2" s="1"/>
  <c r="N25" i="2"/>
  <c r="P26" i="2"/>
  <c r="W60" i="2"/>
  <c r="Y60" i="2" s="1"/>
  <c r="Z60" i="2" s="1"/>
  <c r="X171" i="2"/>
  <c r="Y171" i="2" s="1"/>
  <c r="Z171" i="2" s="1"/>
  <c r="Y137" i="2"/>
  <c r="Z137" i="2" s="1"/>
  <c r="Y42" i="2"/>
  <c r="Z42" i="2" s="1"/>
  <c r="W41" i="2"/>
  <c r="Y41" i="2" s="1"/>
  <c r="Z41" i="2" s="1"/>
  <c r="Y53" i="2"/>
  <c r="Z53" i="2" s="1"/>
  <c r="X64" i="2"/>
  <c r="Y193" i="2"/>
  <c r="Z193" i="2" s="1"/>
  <c r="Y28" i="2"/>
  <c r="Z28" i="2" s="1"/>
  <c r="X109" i="2"/>
  <c r="V113" i="2"/>
  <c r="Y118" i="2"/>
  <c r="Z118" i="2" s="1"/>
  <c r="E26" i="2"/>
  <c r="G227" i="2"/>
  <c r="W64" i="2"/>
  <c r="Y65" i="2"/>
  <c r="Z65" i="2" s="1"/>
  <c r="Y52" i="2"/>
  <c r="Z52" i="2" s="1"/>
  <c r="W51" i="2"/>
  <c r="Y51" i="2" s="1"/>
  <c r="Z51" i="2" s="1"/>
  <c r="Y180" i="2"/>
  <c r="Z180" i="2" s="1"/>
  <c r="W182" i="2"/>
  <c r="Y182" i="2" s="1"/>
  <c r="Z182" i="2" s="1"/>
  <c r="X55" i="2"/>
  <c r="X58" i="2" s="1"/>
  <c r="J228" i="2" l="1"/>
  <c r="J230" i="2" s="1"/>
  <c r="W142" i="2"/>
  <c r="Y142" i="2" s="1"/>
  <c r="Z142" i="2" s="1"/>
  <c r="S230" i="2"/>
  <c r="N27" i="1"/>
  <c r="K27" i="1"/>
  <c r="W127" i="2"/>
  <c r="Y127" i="2" s="1"/>
  <c r="Z127" i="2" s="1"/>
  <c r="W227" i="2"/>
  <c r="Y227" i="2" s="1"/>
  <c r="Z227" i="2" s="1"/>
  <c r="Y206" i="2"/>
  <c r="Z206" i="2" s="1"/>
  <c r="Y13" i="2"/>
  <c r="Z13" i="2" s="1"/>
  <c r="G26" i="2"/>
  <c r="E25" i="2"/>
  <c r="W58" i="2"/>
  <c r="Y58" i="2" s="1"/>
  <c r="Z58" i="2" s="1"/>
  <c r="Y55" i="2"/>
  <c r="Z55" i="2" s="1"/>
  <c r="W49" i="2"/>
  <c r="Y49" i="2" s="1"/>
  <c r="Z49" i="2" s="1"/>
  <c r="X113" i="2"/>
  <c r="P25" i="2"/>
  <c r="P35" i="2" s="1"/>
  <c r="P228" i="2" s="1"/>
  <c r="P230" i="2" s="1"/>
  <c r="X26" i="2"/>
  <c r="X25" i="2" s="1"/>
  <c r="X35" i="2" s="1"/>
  <c r="X228" i="2" s="1"/>
  <c r="Y155" i="2"/>
  <c r="Z155" i="2" s="1"/>
  <c r="W113" i="2"/>
  <c r="Y113" i="2" s="1"/>
  <c r="Z113" i="2" s="1"/>
  <c r="Y109" i="2"/>
  <c r="Z109" i="2" s="1"/>
  <c r="V228" i="2"/>
  <c r="L28" i="1" s="1"/>
  <c r="Y64" i="2"/>
  <c r="Z64" i="2" s="1"/>
  <c r="G25" i="2" l="1"/>
  <c r="G35" i="2" s="1"/>
  <c r="G228" i="2" s="1"/>
  <c r="G230" i="2" s="1"/>
  <c r="W26" i="2"/>
  <c r="L30" i="1"/>
  <c r="V230" i="2"/>
  <c r="N28" i="1"/>
  <c r="K28" i="1" s="1"/>
  <c r="B27" i="1"/>
  <c r="I27" i="1"/>
  <c r="X230" i="2" l="1"/>
  <c r="K29" i="1"/>
  <c r="K30" i="1" s="1"/>
  <c r="B28" i="1"/>
  <c r="B29" i="1"/>
  <c r="N30" i="1"/>
  <c r="I29" i="1"/>
  <c r="I28" i="1"/>
  <c r="I30" i="1" s="1"/>
  <c r="M29" i="1"/>
  <c r="M30" i="1" s="1"/>
  <c r="W25" i="2"/>
  <c r="Y26" i="2"/>
  <c r="Z26" i="2" s="1"/>
  <c r="Y25" i="2" l="1"/>
  <c r="Z25" i="2" s="1"/>
  <c r="W35" i="2"/>
  <c r="B30" i="1"/>
  <c r="W228" i="2" l="1"/>
  <c r="W230" i="2" s="1"/>
  <c r="Y35" i="2"/>
  <c r="Y228" i="2" l="1"/>
  <c r="Z228" i="2" s="1"/>
  <c r="Z35" i="2"/>
</calcChain>
</file>

<file path=xl/sharedStrings.xml><?xml version="1.0" encoding="utf-8"?>
<sst xmlns="http://schemas.openxmlformats.org/spreadsheetml/2006/main" count="1137" uniqueCount="643">
  <si>
    <t xml:space="preserve">
</t>
  </si>
  <si>
    <t>Додаток № 4</t>
  </si>
  <si>
    <t>Назва конкурсної програми: Стійкість суспільства через культуру</t>
  </si>
  <si>
    <t>Назва ЛОТ-у: Культура корінних народів України</t>
  </si>
  <si>
    <t>Назва Грантоотримувача:  Фізична особа-підприємець Десятерик  Максим Валентинович</t>
  </si>
  <si>
    <t>Назва проєкту: Крим і Карпати. Традиції і сучасність</t>
  </si>
  <si>
    <t>Дата початку проєкту: 01.05 2025</t>
  </si>
  <si>
    <t>Дата завершення проєкту: 30.10.2025</t>
  </si>
  <si>
    <t xml:space="preserve">  ЗВІТ</t>
  </si>
  <si>
    <t xml:space="preserve">про надходження та використання коштів для реалізації проєкту </t>
  </si>
  <si>
    <t>за період з 01 травня  по 30 жовтня  2025 року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</si>
  <si>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</si>
  <si>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</si>
  <si>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</si>
  <si>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</si>
  <si>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</si>
  <si>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</si>
  <si>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</si>
  <si>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</si>
  <si>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</si>
  <si>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</si>
  <si>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</si>
  <si>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</si>
  <si>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</si>
  <si>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</si>
  <si>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</si>
  <si>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</si>
  <si>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</si>
  <si>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</si>
  <si>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</si>
  <si>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</si>
  <si>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</si>
  <si>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</si>
  <si>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</si>
  <si>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</si>
  <si>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</si>
  <si>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</si>
  <si>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</si>
  <si>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</si>
  <si>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</si>
  <si>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</si>
  <si>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</si>
  <si>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</si>
  <si>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Фізична особа-підприємець</t>
  </si>
  <si>
    <t xml:space="preserve"> Десятерик  Максим Валентинович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</si>
  <si>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</si>
  <si>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</si>
  <si>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</si>
  <si>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</si>
  <si>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</si>
  <si>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</si>
  <si>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</si>
  <si>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</si>
  <si>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</si>
  <si>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</si>
  <si>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</si>
  <si>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</si>
  <si>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</si>
  <si>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</si>
  <si>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</si>
  <si>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</si>
  <si>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</si>
  <si>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</si>
  <si>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</si>
  <si>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</si>
  <si>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</si>
  <si>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</si>
  <si>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</si>
  <si>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</si>
  <si>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</si>
  <si>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</si>
  <si>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</si>
  <si>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</si>
  <si>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</si>
  <si>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</si>
  <si>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</si>
  <si>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</si>
  <si>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</si>
  <si>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</si>
  <si>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</si>
  <si>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</si>
  <si>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</si>
  <si>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</si>
  <si>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</si>
  <si>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</si>
  <si>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</si>
  <si>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</si>
  <si>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</si>
  <si>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</si>
  <si>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</si>
  <si>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</si>
  <si>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</si>
  <si>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</si>
  <si>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</si>
  <si>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</si>
  <si>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</si>
  <si>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</si>
  <si>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</si>
  <si>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</si>
  <si>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</si>
  <si>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</si>
  <si>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</si>
  <si>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</si>
  <si>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</si>
  <si>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</si>
  <si>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</si>
  <si>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</si>
  <si>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Топалова Тензіле Едемівна, кримськотатарська художниця</t>
  </si>
  <si>
    <t>1.5.2</t>
  </si>
  <si>
    <t>Дутка Сергій Ярославович, майстер з виготовлення косівської кераміки</t>
  </si>
  <si>
    <t>1.5.3</t>
  </si>
  <si>
    <t>Десятерик Максим Валентинович, режисер-постановник</t>
  </si>
  <si>
    <t>1.5.4</t>
  </si>
  <si>
    <t>Батенєв Олександр Владиславович, художній куратор</t>
  </si>
  <si>
    <t>1.5.5</t>
  </si>
  <si>
    <t>Вінтоняк Віктор Михайлович, координатор проєкту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</si>
  <si>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</si>
  <si>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</si>
  <si>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</si>
  <si>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</si>
  <si>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</si>
  <si>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</si>
  <si>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</si>
  <si>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</si>
  <si>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</si>
  <si>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</si>
  <si>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</si>
  <si>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</si>
  <si>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</si>
  <si>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</si>
  <si>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</si>
  <si>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</si>
  <si>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</si>
  <si>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</si>
  <si>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</si>
  <si>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</si>
  <si>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</si>
  <si>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</si>
  <si>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</si>
  <si>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</si>
  <si>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</si>
  <si>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</si>
  <si>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</si>
  <si>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</si>
  <si>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</si>
  <si>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</si>
  <si>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</si>
  <si>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</si>
  <si>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</si>
  <si>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</si>
  <si>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</si>
  <si>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</si>
  <si>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</si>
  <si>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</si>
  <si>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</si>
  <si>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</si>
  <si>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</si>
  <si>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</si>
  <si>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</si>
  <si>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</si>
  <si>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</si>
  <si>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</si>
  <si>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</si>
  <si>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</si>
  <si>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</si>
  <si>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</si>
  <si>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</si>
  <si>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</si>
  <si>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</si>
  <si>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ARRI JUNIOR 650 W</t>
  </si>
  <si>
    <t>шт</t>
  </si>
  <si>
    <t>4.2.2</t>
  </si>
  <si>
    <t>KINOFLO 4ft x 4 bank</t>
  </si>
  <si>
    <t>4.2.3</t>
  </si>
  <si>
    <t>Dedolight 4 x150W /комплект/</t>
  </si>
  <si>
    <t>4.2.4</t>
  </si>
  <si>
    <t>Manfrotto / Avenger</t>
  </si>
  <si>
    <t>4.2.5</t>
  </si>
  <si>
    <t>Комутація</t>
  </si>
  <si>
    <t>4.2.6</t>
  </si>
  <si>
    <t>Sony fs7</t>
  </si>
  <si>
    <t>4.2.7</t>
  </si>
  <si>
    <t>Tv logic 5</t>
  </si>
  <si>
    <t>4.2.8</t>
  </si>
  <si>
    <t>Штатив</t>
  </si>
  <si>
    <t>4.2.9</t>
  </si>
  <si>
    <t>Об'єктиви (16,24,35,50,85,100,135 mm) SAMYANG</t>
  </si>
  <si>
    <t>4.2.10</t>
  </si>
  <si>
    <t>Follow focus</t>
  </si>
  <si>
    <t>4.2.11</t>
  </si>
  <si>
    <t>Vmount battery</t>
  </si>
  <si>
    <t>4.2.12</t>
  </si>
  <si>
    <t>XQD card 64 gb</t>
  </si>
  <si>
    <t>4.2.13</t>
  </si>
  <si>
    <t>Director monitor</t>
  </si>
  <si>
    <t>4.2.14</t>
  </si>
  <si>
    <t>Багатоканальний цифровий рекордер SaundDevice 778T</t>
  </si>
  <si>
    <t>4.2.15</t>
  </si>
  <si>
    <t>Мікрофон Boom mic in neumann 185</t>
  </si>
  <si>
    <t>4.2.16</t>
  </si>
  <si>
    <t>Петличний мікрофон Sennheiser 3000 + MKE 2 GOLD/SANKEN</t>
  </si>
  <si>
    <t>4.2.17</t>
  </si>
  <si>
    <t>4.2.18</t>
  </si>
  <si>
    <t>4.2.19</t>
  </si>
  <si>
    <t>Ферма</t>
  </si>
  <si>
    <t>4.2.20</t>
  </si>
  <si>
    <t>Комутация</t>
  </si>
  <si>
    <t>4.2.21</t>
  </si>
  <si>
    <t>Bem</t>
  </si>
  <si>
    <t>4.2.22</t>
  </si>
  <si>
    <t>Astera</t>
  </si>
  <si>
    <t>4.2.23</t>
  </si>
  <si>
    <t>Dynacord Xa FX12</t>
  </si>
  <si>
    <t>4.2.24</t>
  </si>
  <si>
    <t>Dynacord Xa FX20</t>
  </si>
  <si>
    <t>4.2.25</t>
  </si>
  <si>
    <t>Dynacord M 12</t>
  </si>
  <si>
    <t>4.2.26</t>
  </si>
  <si>
    <t>Dynacord Xa 4000</t>
  </si>
  <si>
    <t>4.2.27</t>
  </si>
  <si>
    <t>Dynacord CL 1600</t>
  </si>
  <si>
    <t>4.2.28</t>
  </si>
  <si>
    <t>Allen&amp;Heath Wizard WZ3 14:4:2</t>
  </si>
  <si>
    <t>4.2.29</t>
  </si>
  <si>
    <t>Sennheiser EW500-G2</t>
  </si>
  <si>
    <t>4.2.30</t>
  </si>
  <si>
    <t>4.2.31</t>
  </si>
  <si>
    <t>SHURE Beta57</t>
  </si>
  <si>
    <t>4.2.32</t>
  </si>
  <si>
    <t>AKG C 568</t>
  </si>
  <si>
    <t>4.2.33</t>
  </si>
  <si>
    <t>DPA 4088-F</t>
  </si>
  <si>
    <t>4.2.34</t>
  </si>
  <si>
    <t>SPEAKER STAND</t>
  </si>
  <si>
    <t>4.2.35</t>
  </si>
  <si>
    <t>MICROPHONE STAND</t>
  </si>
  <si>
    <t>4.2.36</t>
  </si>
  <si>
    <t>DURACELL AA</t>
  </si>
  <si>
    <t>4.3</t>
  </si>
  <si>
    <t>Оренда транспорту</t>
  </si>
  <si>
    <t>4.3.1</t>
  </si>
  <si>
    <t xml:space="preserve">Оренда легкового автомобіля </t>
  </si>
  <si>
    <t>годин</t>
  </si>
  <si>
    <t>4.3.2</t>
  </si>
  <si>
    <t>Оренда вантажного автомобіля МАN (Київ, Косів, Івано-Франківськ, 3150 км)</t>
  </si>
  <si>
    <t>4.3.3</t>
  </si>
  <si>
    <t>Оренда автобуса (із зазначенням маршруту, кілометражу/кількості годин)</t>
  </si>
  <si>
    <t>км (годин)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</si>
  <si>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</si>
  <si>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</si>
  <si>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</si>
  <si>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</si>
  <si>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</si>
  <si>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</si>
  <si>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</si>
  <si>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</si>
  <si>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</si>
  <si>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</si>
  <si>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</si>
  <si>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</si>
  <si>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</si>
  <si>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</si>
  <si>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</si>
  <si>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</si>
  <si>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</si>
  <si>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</si>
  <si>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</si>
  <si>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</si>
  <si>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</si>
  <si>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</si>
  <si>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</si>
  <si>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</si>
  <si>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</si>
  <si>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</si>
  <si>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</si>
  <si>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</si>
  <si>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</si>
  <si>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</si>
  <si>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</si>
  <si>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</si>
  <si>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</si>
  <si>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</si>
  <si>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</si>
  <si>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</si>
  <si>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Жорсткий диск зовнішній Western Digital
My Passport 2 TB Black
(WDBYVG0020BBK)</t>
  </si>
  <si>
    <t>6.1.2</t>
  </si>
  <si>
    <t>Флеш-накопичувач USB 3,2 128 GB Team C175 Eco (TC175ECO3128GG01</t>
  </si>
  <si>
    <t>6.1.3</t>
  </si>
  <si>
    <t>Найменування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</si>
  <si>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</si>
  <si>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</si>
  <si>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</si>
  <si>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</si>
  <si>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</si>
  <si>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</si>
  <si>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</si>
  <si>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</si>
  <si>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</si>
  <si>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</si>
  <si>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6.3.4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</si>
  <si>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</si>
  <si>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</si>
  <si>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</si>
  <si>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</si>
  <si>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</si>
  <si>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</si>
  <si>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</si>
  <si>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</si>
  <si>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</si>
  <si>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</si>
  <si>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</si>
  <si>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</si>
  <si>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</si>
  <si>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</si>
  <si>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</si>
  <si>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</si>
  <si>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</si>
  <si>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</si>
  <si>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</si>
  <si>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</si>
  <si>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</si>
  <si>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</si>
  <si>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</si>
  <si>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</si>
  <si>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</si>
  <si>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</si>
  <si>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</si>
  <si>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</si>
  <si>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</si>
  <si>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</si>
  <si>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</si>
  <si>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</si>
  <si>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</si>
  <si>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</si>
  <si>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</si>
  <si>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</si>
  <si>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</si>
  <si>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</si>
  <si>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</si>
  <si>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</si>
  <si>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</si>
  <si>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</si>
  <si>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</si>
  <si>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</si>
  <si>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</si>
  <si>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Послуги спеціаліста зі зв’язків з громадськістю з просування проєкту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</si>
  <si>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</si>
  <si>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</si>
  <si>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</si>
  <si>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</si>
  <si>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</si>
  <si>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</si>
  <si>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</si>
  <si>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</si>
  <si>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</si>
  <si>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</si>
  <si>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</si>
  <si>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</si>
  <si>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</si>
  <si>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</si>
  <si>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</si>
  <si>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</si>
  <si>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</si>
  <si>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</si>
  <si>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</si>
  <si>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</si>
  <si>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</si>
  <si>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</si>
  <si>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</si>
  <si>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</si>
  <si>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</si>
  <si>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</si>
  <si>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</si>
  <si>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</si>
  <si>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</si>
  <si>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</si>
  <si>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</si>
  <si>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Послуги монтажу відео</t>
  </si>
  <si>
    <t>13.2.2</t>
  </si>
  <si>
    <t>Послуги звукового зведення та саунд дизайну</t>
  </si>
  <si>
    <t>13.2.3</t>
  </si>
  <si>
    <t>Послуги тонування</t>
  </si>
  <si>
    <t>13.2.4</t>
  </si>
  <si>
    <t>Графічний дизайн</t>
  </si>
  <si>
    <t>13.2.5</t>
  </si>
  <si>
    <t xml:space="preserve">
Кольорокорекція та фіналізація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</si>
  <si>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</si>
  <si>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</si>
  <si>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</si>
  <si>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</si>
  <si>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</si>
  <si>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</si>
  <si>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</si>
  <si>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</si>
  <si>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</si>
  <si>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</si>
  <si>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</si>
  <si>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</si>
  <si>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</si>
  <si>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</si>
  <si>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 xml:space="preserve">місяців </t>
  </si>
  <si>
    <t>13.4.4</t>
  </si>
  <si>
    <t>Інші послуги банку (відповідно до тарифів обслуговуючого банку)</t>
  </si>
  <si>
    <t>13.4.5</t>
  </si>
  <si>
    <t>Дизайн айдентики проекту</t>
  </si>
  <si>
    <t>13.4.6</t>
  </si>
  <si>
    <t>Послуги сценариста</t>
  </si>
  <si>
    <t>13.4.7</t>
  </si>
  <si>
    <t>Послуги другого оператора</t>
  </si>
  <si>
    <t>13.4.8</t>
  </si>
  <si>
    <t>Послуги реквізитора-декоратора</t>
  </si>
  <si>
    <t>13.4.9</t>
  </si>
  <si>
    <t>Послуги звукооператора</t>
  </si>
  <si>
    <t>13.4.10</t>
  </si>
  <si>
    <t>Послуги плейбеку</t>
  </si>
  <si>
    <t>13.4.11</t>
  </si>
  <si>
    <t>Послуги майстра зі світла</t>
  </si>
  <si>
    <t>13.4.12</t>
  </si>
  <si>
    <t>Послуги механіка камери</t>
  </si>
  <si>
    <t>13.4.13</t>
  </si>
  <si>
    <t>Послуги гримера</t>
  </si>
  <si>
    <t>13.4.14</t>
  </si>
  <si>
    <t>Денк Денис Олександрович, куратор виставкової частини проєкту</t>
  </si>
  <si>
    <t>13.4.15</t>
  </si>
  <si>
    <t>Паценко Олексій Юрійович, історичний експерт</t>
  </si>
  <si>
    <t>13.4.16</t>
  </si>
  <si>
    <t>Створення оригінальної музичної теми проєкту та її інтерпретацій для адаптації до кожного епізоду проєкту</t>
  </si>
  <si>
    <t>13.4.17</t>
  </si>
  <si>
    <t>Корчага Микола Миколайович, послуги комунікаційного менеджера</t>
  </si>
  <si>
    <t>13.4.18</t>
  </si>
  <si>
    <t>Послуги журналістки з проведення інтерв'ю для написання статей та копірайтингу</t>
  </si>
  <si>
    <t>13.4.19</t>
  </si>
  <si>
    <t>13.4.20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</si>
  <si>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</si>
  <si>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</si>
  <si>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</si>
  <si>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</si>
  <si>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</si>
  <si>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</si>
  <si>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</si>
  <si>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</si>
  <si>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</si>
  <si>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</si>
  <si>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</si>
  <si>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від 01 травня 2025 року № 8INC31-01215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</si>
  <si>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</si>
  <si>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</si>
  <si>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</si>
  <si>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</si>
  <si>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</si>
  <si>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</si>
  <si>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</si>
  <si>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</si>
  <si>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</si>
  <si>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</si>
  <si>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</si>
  <si>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</si>
  <si>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</si>
  <si>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Підстаття: 1.5</t>
  </si>
  <si>
    <t>За договорами з фізичними особами-підприємцями</t>
  </si>
  <si>
    <t>Пункт: 1.5.1</t>
  </si>
  <si>
    <t>Топалова Тєнзілє Едемівна, кримськотатарська художниця</t>
  </si>
  <si>
    <t>ФОП Топалова Тензіле Едемівна
 3434803507</t>
  </si>
  <si>
    <t xml:space="preserve"> Дог.№3-АВ(КК)
 від 17.07.2025р., Дод.№1 від  17.07.2025р.</t>
  </si>
  <si>
    <t xml:space="preserve">АКТ б/н
 від "28"жовтня 2025 р. </t>
  </si>
  <si>
    <t>ПІ  № M145-X88C-TH06-CB80 від 21.07.2025
ПІ  № C8BP-K6A3-T54X-621T від 08.10.2025</t>
  </si>
  <si>
    <t>Пункт: 1.5.2</t>
  </si>
  <si>
    <t>Дутка Сергій Ярославович,
майстер з виготовлення косівської кераміки</t>
  </si>
  <si>
    <t>ФОП Дутка Сергій Ярославович
 3152107318</t>
  </si>
  <si>
    <t>Дог.№2-АВ(КК) від 01.05.2025р.,  Дод.№1 від 01.05.2025р.</t>
  </si>
  <si>
    <t>ПІ № M98E-PC4T-K693-XP8X від 21.07.2025
ПІ № E618-HKXE-28E5-XPCH від 29.08.2025
ПІ № 44H5-5AEB-H5CB-5907 від 10.10.2025</t>
  </si>
  <si>
    <t>Пункт: 1.5.3</t>
  </si>
  <si>
    <t>Десятерик Максим Валентинович,
режисер-постановник</t>
  </si>
  <si>
    <t>ФОП Десятерик Максим Валентинович
 2515602390</t>
  </si>
  <si>
    <t>зг. Наказу №2 від 01.05.2025р.</t>
  </si>
  <si>
    <t>ПІ  № P009-62HC-HX6P-K824 від 07.08.2025</t>
  </si>
  <si>
    <t>Пункт: 1.5.4</t>
  </si>
  <si>
    <t xml:space="preserve"> ФОП Батенєв Олександр
 Владиславович
 2199020139</t>
  </si>
  <si>
    <t xml:space="preserve"> Дог.№1-П(КК)
 від 01.05.2025р., Дод.№1 від  01.05.2025р.</t>
  </si>
  <si>
    <t>ПІ  № BHCK-409P-PPXA-B731 від 07.08.2025 
ПІ  № 6MHK-K1HB-6P32-MB3E від 27.08.2025
ПІ  № A5M9-HH41-XEEH-EE2C від 02.09.2025</t>
  </si>
  <si>
    <t>Пункт: 1.5.5</t>
  </si>
  <si>
    <t>Вінтоняк Віктор Михайлович, 
координатор проєкту</t>
  </si>
  <si>
    <t>ФОП Вінтоняк Віктор Михайлович
2359002270</t>
  </si>
  <si>
    <t>Дог 2-П (КК) від 01.05.25
Дод 1 від 01.05.25</t>
  </si>
  <si>
    <t>ПІ</t>
  </si>
  <si>
    <t>-</t>
  </si>
  <si>
    <t>Підстаття: 4.2</t>
  </si>
  <si>
    <t>Пункт: 4.2.1</t>
  </si>
  <si>
    <t xml:space="preserve">Оренди техніки, обладнання та інструменту </t>
  </si>
  <si>
    <t>ФОП Щербина Олег Михайлович
 2609900756</t>
  </si>
  <si>
    <t>Договору № 10-П (КК) від 28.08.2025, Дод.№1 від 28.07.2025р</t>
  </si>
  <si>
    <t>АКТ б/н
 від "01"вересня 2025 р. 
АКТ б/н
 від "13"жовтня 2025 р.</t>
  </si>
  <si>
    <t>ПІ № 8A8X-4CC7-BMBB-TXX8 від 31.07.2025</t>
  </si>
  <si>
    <t>Підстаття: 4.3</t>
  </si>
  <si>
    <t>Пункт: 4.3.2</t>
  </si>
  <si>
    <t xml:space="preserve"> ФОП Чернявська Галина Володимирівна
 2147612948</t>
  </si>
  <si>
    <t>Дог.№11-П(КК) від 01.08.2025р., Дод.№1 від 01.08.2025р.</t>
  </si>
  <si>
    <t xml:space="preserve">АКТ б/н
 від "13"жовтня 2025 р. </t>
  </si>
  <si>
    <t>ПІ № 8B0P-294A-T572-E634 від 07.08.2025</t>
  </si>
  <si>
    <t>Підстаття: 5.1</t>
  </si>
  <si>
    <t>Пункт: 5.1.1</t>
  </si>
  <si>
    <t>ФОП Логін Тамара Василівна
2960106029</t>
  </si>
  <si>
    <t xml:space="preserve"> Дог. №12-П(КК) від 01.08.2025р., Дод.
 №1 від 01.08.2025р.</t>
  </si>
  <si>
    <t xml:space="preserve">АКТ б/н
 від "01"вересня  2025 р. </t>
  </si>
  <si>
    <t>ПІ № 7P2P-BB9X-8K84-4C13 від 07.08.2025</t>
  </si>
  <si>
    <t>Стаття: 6.2</t>
  </si>
  <si>
    <t>Пункт: 6.2.1</t>
  </si>
  <si>
    <t>Зовнішній жорсткий диск 2,5" USB 2,0 TB WD My Passport Black (WDBYVG0020BBK-WESN)</t>
  </si>
  <si>
    <t>ТОВ "КЛІК ОФЛАЙН" 
45370838</t>
  </si>
  <si>
    <t>Рахунок №75337 від 10.09.2025р.</t>
  </si>
  <si>
    <t>Видаткова накладна 
№ 75337   від 15 вересня 2025 року
Акт списания товаров № 1 від 16.09.2025</t>
  </si>
  <si>
    <t>ПІ  № P1AA-028K-1BHK-EPEC від 11.09.2025</t>
  </si>
  <si>
    <t>Пункт: 6.2.2</t>
  </si>
  <si>
    <t>Стаття: 9</t>
  </si>
  <si>
    <t>Пункт: 9.1</t>
  </si>
  <si>
    <t>ФОП Лисовський Роман Васильович
 2972112037</t>
  </si>
  <si>
    <t xml:space="preserve"> Дог. №13-П(КК) від 01.08.2025р., Дод.
 №1 від 01.08.2025р.</t>
  </si>
  <si>
    <t>ПІ  № 4AB4-TPHH-302M-4E88 від 29.08.2025</t>
  </si>
  <si>
    <t xml:space="preserve"> ФОП Танабаш Андрій Вікторович
 2749109912</t>
  </si>
  <si>
    <t xml:space="preserve"> SMM, SO(SEO) зг.
 Дог.№8-П(КК) від 23.06.2025р.,
 Дод.№1 від 23.06.2025р.</t>
  </si>
  <si>
    <t>ПІ № 921E-4T4X-B513-8274 від 08.09.2025</t>
  </si>
  <si>
    <t>Підстаття:  13.1</t>
  </si>
  <si>
    <t>Пункт: 13.1.1</t>
  </si>
  <si>
    <t>ФОП Шелея Наталія Володимирівна
2424302889</t>
  </si>
  <si>
    <t>Дог.№3-П(КК) від 01.05.2025р.,
 Дод.№1 від 01.05.2025р.</t>
  </si>
  <si>
    <t>ПІ № X8TM-1KPA-TEB5-EB4M від 15.08.2025
ПІ № 29M1-9026-5000-TB0M від 09.10.2025</t>
  </si>
  <si>
    <t>Пункт: 13.1.2</t>
  </si>
  <si>
    <t>ФОП Гладчук Ігор Миколайович
3336911293</t>
  </si>
  <si>
    <t xml:space="preserve"> Дог.  №4-П(КК) від 01.05.2025р., Дод.№1
 від 01.05.2025р.</t>
  </si>
  <si>
    <t>ПІ № X3HX-7P78-3E0X-TA6M від 03.09.2025</t>
  </si>
  <si>
    <t>Підстаття: 13.2</t>
  </si>
  <si>
    <t>Пункт: 13.2.1</t>
  </si>
  <si>
    <t>ФОП Шамін Олексій Костянтинович
 3251017971</t>
  </si>
  <si>
    <t>Дог.№23-П(КК) від 01.09.2025р.,
Дод.№1 від 01.09.2025р.</t>
  </si>
  <si>
    <t xml:space="preserve">АКТ б/н
 від "30"вересня 2025 р. </t>
  </si>
  <si>
    <t>ПІ№ 0PHX-79K6-AMXB-3078 від 09.10.2025</t>
  </si>
  <si>
    <t>Пункт: 13.2.2</t>
  </si>
  <si>
    <t>ФОП Кандиба Віталій Вікторович
3122906132</t>
  </si>
  <si>
    <t>Дог.№24-
П(КК) від 01.09.2025р., Дод.№1 від
01.09.2025р.</t>
  </si>
  <si>
    <t>ПІ  № MT99-4M9P-K0T4-7E4T від 09.10.2025</t>
  </si>
  <si>
    <t>Пункт: 13.2.3</t>
  </si>
  <si>
    <t>Дог. №25-П(КК) від 01.09.2025р., Дод.
№1 від 01.09.2025р</t>
  </si>
  <si>
    <t>ПІ № 2967-M95H-M924-9E16 від 09.10.2025</t>
  </si>
  <si>
    <t>Пункт: 13.2.4</t>
  </si>
  <si>
    <t>ФОП Баликін Ілля Миколайович
3027921614</t>
  </si>
  <si>
    <t>Дог.№14-П(КК) від 01.08.2025р.,
Дод.№1 від 01.08.2025р</t>
  </si>
  <si>
    <t>ПІ № TBM6-ATP8-TEP1-A721 від 30.09.2025</t>
  </si>
  <si>
    <t>Пункт: 13.2.5</t>
  </si>
  <si>
    <t>Кольорокорекція та фіналізація</t>
  </si>
  <si>
    <t xml:space="preserve">ФОП Васильцов Євген Анатолійович
3139508351
</t>
  </si>
  <si>
    <t>Дог.№27-П(КК)
від 01.10.2025р., Дод.№1 від 01.10.2025р.</t>
  </si>
  <si>
    <t>ПІ № 9433-MPB6-XEM9-MB16 від 06.10.2025</t>
  </si>
  <si>
    <t>Підстаття:13.4</t>
  </si>
  <si>
    <t>Пункт: 13.4.5</t>
  </si>
  <si>
    <t xml:space="preserve">ФОП Хрищенюк Роман Андрійович
3597405713
</t>
  </si>
  <si>
    <t>Дог.№5-П(КК)
від 01.05.2025р., Дод.№1 від 01.05.2025р</t>
  </si>
  <si>
    <t xml:space="preserve">АКТ б/н
 від "01" серпня 2025 р. </t>
  </si>
  <si>
    <t xml:space="preserve">ПІ № 52BE-0047-MM31-24T5 від 09.10.2025
</t>
  </si>
  <si>
    <t>Пункт: 13.4.7</t>
  </si>
  <si>
    <t>ФОП Міщенко Дмитро Олександрович
 3669701919</t>
  </si>
  <si>
    <t>Дог.№15-П(КК) від 01.08.2025р., Дод.№1 від 01.08.2025р.</t>
  </si>
  <si>
    <t xml:space="preserve">АКТ б/н
 від "01" вересня 2025 р. </t>
  </si>
  <si>
    <t>ПІ  № KKA0-P83A-B3A2-3KMC від 03.09.2025</t>
  </si>
  <si>
    <t>Пункт: 13.4.8</t>
  </si>
  <si>
    <t xml:space="preserve">ФОП Вільямс Марина Михайлівна
3182909448
</t>
  </si>
  <si>
    <t>Дог.№16-П(КК)
від 01.08.2025р., Дод.№1 від 01.08.2025р.</t>
  </si>
  <si>
    <t>ПІ № 5678-9KT4-KM7K-H1EH від 24.09.2025</t>
  </si>
  <si>
    <t>Пункт: 13.4.9</t>
  </si>
  <si>
    <t>ФОП Куц Наталія Володимирівна
 3254712327</t>
  </si>
  <si>
    <t>Дог.№17-П(КК) від 01.08.2025р.,  Дод.№1 від 01.08.2025р.</t>
  </si>
  <si>
    <t>ПІ № H34B-9MCE-PXCK-7MCT від 10.09.2025</t>
  </si>
  <si>
    <t>Пункт: 13.4.10</t>
  </si>
  <si>
    <t xml:space="preserve"> ФОП Огнєв Юрій Станіславович
 2790311770</t>
  </si>
  <si>
    <t>Дог.  №18-П(КК) від 01.08.2025р., Дод.
 №1 від 01.08.2025р.</t>
  </si>
  <si>
    <t>ПІ  № KA36-908X-C0C9-3A53 від 11.09.2025</t>
  </si>
  <si>
    <t>Пункт: 13.4.11</t>
  </si>
  <si>
    <t xml:space="preserve"> ФОП Єгорченков Михайло
 Олександрович
 3318908553</t>
  </si>
  <si>
    <t>Дог.№19-П(КК) від 01.08.2025р.,  Дод.№1 від 01.08.2025р.</t>
  </si>
  <si>
    <t>ПІ № A60P-P0P2-C8M9-3460 від 29.08.2025</t>
  </si>
  <si>
    <t>Пункт: 13.4.12</t>
  </si>
  <si>
    <t>ФОП Сікачинський Данило Васильович
 3550604052</t>
  </si>
  <si>
    <t>Дог.№20-П(КК) від 01.08.2025р.,  Дод.№1 від 01.08.2025р.</t>
  </si>
  <si>
    <t>ПІ № P39E-1EC2-X9KC-H356 від 07.08.2025</t>
  </si>
  <si>
    <t>Пункт: 13.4.13</t>
  </si>
  <si>
    <t xml:space="preserve"> ФОП Березуцька Яніна Борисівна
 3070814506</t>
  </si>
  <si>
    <t>Дог.  №21-П(КК) від 01.08.2025р., Дод.
 №1 від 01.08.2025р.</t>
  </si>
  <si>
    <t>ПІ № 71C0-P354-8E9H-90PT від 26.08.2025</t>
  </si>
  <si>
    <t>Пункт: 13.4.14</t>
  </si>
  <si>
    <t>ФОП Денк Денис Олександрович
 2957609697</t>
  </si>
  <si>
    <t>Дог.№26-П(КК) від 01.09.2025р.,  Дод.№1 від 01.09.2025р.,</t>
  </si>
  <si>
    <t>ПІ № T0XA-MT4T-20P2-1053 від 02.09.2025</t>
  </si>
  <si>
    <t>Пункт: 13.4.15</t>
  </si>
  <si>
    <t>ФОП Паценко Олексій Юрійович
 3173007631</t>
  </si>
  <si>
    <t>Дог.№6-П(КК)
від 01.05.2025р., Дод.№1 від 01.05.2025р.</t>
  </si>
  <si>
    <t xml:space="preserve">ПІ № E697-PX60-X0C1-XHP8 від 24.09.2025
</t>
  </si>
  <si>
    <t>Пункт: 13.4.17</t>
  </si>
  <si>
    <t>ФОП Корчага Микола Миколайович
 2706604493</t>
  </si>
  <si>
    <t xml:space="preserve"> Дог.№7-П(КК)
 від 01.05.2025р., Дод.№1 від  01.05.2025р.,</t>
  </si>
  <si>
    <t xml:space="preserve"> ПІ № 97P4-9B0B-P687-T223 від 11.08.2025
 ПІ № H7P3-TAX2-5ME2-A87X від 30.09.2025</t>
  </si>
  <si>
    <t>Пункт: 13.4.18</t>
  </si>
  <si>
    <t>Послуги журналістки з проведення інтерв'ю для написання статей та копірайтинг</t>
  </si>
  <si>
    <t xml:space="preserve"> ФОП Халілова Мавілє Рінатівна
 3251707743</t>
  </si>
  <si>
    <t xml:space="preserve"> Дог.№9-П(КК)
 від 01.07.2025р., Дод.№1 від  01.07.2025р.</t>
  </si>
  <si>
    <t xml:space="preserve">ПІ № 22T2-CX1H-98AT-4709 від 26.08.2025 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</si>
  <si>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</si>
  <si>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</si>
  <si>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Дутка Сергій Ярославович,
 майстер з виготовлення косівської кераміки</t>
  </si>
  <si>
    <t>ПІ № 44H5-5AEB-H5CB-5907 від 10.10.2025</t>
  </si>
  <si>
    <t>ПІ № 0P37-PH3P-K08E-88XA від 08.09.2025</t>
  </si>
  <si>
    <t xml:space="preserve">Стаття: 9 </t>
  </si>
  <si>
    <t xml:space="preserve"> Дог.  №13-П(КК) від 01.08.2025р., Дод.
№1 від 01.08.2025р.</t>
  </si>
  <si>
    <t>Пункт: 13.1.3</t>
  </si>
  <si>
    <t>ТОВ АФ "Украудит ХХІ-Шевченківська
 філія"
 24362662</t>
  </si>
  <si>
    <t>Дог.№1205 від 17.06.2025р., рах.
 №СФ-0000032 від 17.06.2025р.</t>
  </si>
  <si>
    <t xml:space="preserve">АКТ б/н
 від "30"жовтня 2025 р. </t>
  </si>
  <si>
    <t>ПІ № 7P30-KXKK-MBA2-TT4E від 10.09.2025</t>
  </si>
  <si>
    <t>Пункт: 13.4.6</t>
  </si>
  <si>
    <t>ФОП Шульга Олена Олександрівна
 2856313981</t>
  </si>
  <si>
    <t>Дог. №1-АВ(КК) від 01.05.2025р., Дод.
 №1 від 01.05.2025р.</t>
  </si>
  <si>
    <t xml:space="preserve">АКТ б/н
 від "31" липня 2025 р. </t>
  </si>
  <si>
    <t>ПІ № 5896-9398-687H-X7XH від 14.08.2025</t>
  </si>
  <si>
    <t>Пункт: 13.4.16</t>
  </si>
  <si>
    <t xml:space="preserve">ФОП Курач Владислав Олександрович
 3280210578
</t>
  </si>
  <si>
    <t>Дог.№22- П(КК) від 01.08.2025р., 
Дод.№1 від
01.08.2025р</t>
  </si>
  <si>
    <t xml:space="preserve">АКТ б/н
 від "01"жовтня 2025 р. </t>
  </si>
  <si>
    <t>ПІ № 7B10-764A-X137-HH5H від 09.10.2025</t>
  </si>
  <si>
    <t xml:space="preserve"> Дог.№7-П(КК)  від 01.05.2025р., Дод.№1 від  01.05.2025р.,</t>
  </si>
  <si>
    <t>ПІ  № 7136-CAA8-P22A-XXTM від 10.09.2025</t>
  </si>
  <si>
    <t>ПІ № 22T2-CX1H-98AT-4709 від 26.08.2025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</si>
  <si>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</si>
  <si>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</si>
  <si>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</si>
  <si>
    <t>зг. Рішення №2 від 01.05.2025р.</t>
  </si>
  <si>
    <t>Директор аудиторської фірми     </t>
  </si>
  <si>
    <t>ТОВ АФ «Украудит ХХІ –      </t>
  </si>
  <si>
    <r>
      <t>(</t>
    </r>
    <r>
      <rPr>
        <sz val="8"/>
        <color theme="1"/>
        <rFont val="Arial"/>
        <family val="2"/>
        <charset val="204"/>
      </rPr>
      <t>сертифікат серія А №000981, номер реєстрації  у Реєстрі аудиторів та суб’єктів аудиторської діяльності – 100252)</t>
    </r>
    <r>
      <rPr>
        <sz val="12"/>
        <color theme="1"/>
        <rFont val="Arial"/>
        <family val="2"/>
        <charset val="204"/>
      </rPr>
      <t xml:space="preserve">      </t>
    </r>
  </si>
  <si>
    <t>Шевченківська філія»                                                                                           __________________В.Г.КОШЕЛЬ      </t>
  </si>
  <si>
    <t xml:space="preserve">  __________________В.Г.КОШЕЛЬ    </t>
  </si>
  <si>
    <t>Пункт: 9.3</t>
  </si>
  <si>
    <t xml:space="preserve"> </t>
  </si>
  <si>
    <t>30 жовтня 2025 року     </t>
  </si>
  <si>
    <t>до Договору про надання гранту № 8INC31-01215</t>
  </si>
  <si>
    <t>від "01" травня 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</si>
</sst>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"/>
    <numFmt numFmtId="165" formatCode="_-* #,##0.00_-;\-* #,##0.00_-;_-* &quot;-&quot;??_-;_-@"/>
    <numFmt numFmtId="166" formatCode="&quot;$&quot;#,##0"/>
    <numFmt numFmtId="167" formatCode="d\.m"/>
  </numFmts>
  <fonts count="4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sz val="11"/>
      <color rgb="FF000000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i/>
      <sz val="11"/>
      <color theme="1"/>
      <name val="Arial"/>
    </font>
    <font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8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/>
    <xf numFmtId="10" fontId="8" fillId="0" borderId="0" xfId="0" applyNumberFormat="1" applyFont="1"/>
    <xf numFmtId="4" fontId="8" fillId="0" borderId="0" xfId="0" applyNumberFormat="1" applyFont="1"/>
    <xf numFmtId="10" fontId="3" fillId="0" borderId="0" xfId="0" applyNumberFormat="1" applyFont="1"/>
    <xf numFmtId="4" fontId="3" fillId="0" borderId="0" xfId="0" applyNumberFormat="1" applyFont="1"/>
    <xf numFmtId="10" fontId="10" fillId="0" borderId="0" xfId="0" applyNumberFormat="1" applyFont="1"/>
    <xf numFmtId="4" fontId="10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/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10" fontId="10" fillId="0" borderId="11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10" fontId="11" fillId="0" borderId="1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" fontId="10" fillId="0" borderId="22" xfId="0" applyNumberFormat="1" applyFont="1" applyBorder="1" applyAlignment="1">
      <alignment horizontal="center" vertical="center"/>
    </xf>
    <xf numFmtId="10" fontId="10" fillId="0" borderId="22" xfId="0" applyNumberFormat="1" applyFont="1" applyBorder="1" applyAlignment="1">
      <alignment horizontal="center" vertical="center"/>
    </xf>
    <xf numFmtId="10" fontId="11" fillId="0" borderId="20" xfId="0" applyNumberFormat="1" applyFont="1" applyBorder="1" applyAlignment="1">
      <alignment horizontal="center" vertical="center"/>
    </xf>
    <xf numFmtId="4" fontId="11" fillId="0" borderId="21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10" fontId="10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4" fontId="10" fillId="0" borderId="24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10" fontId="10" fillId="0" borderId="26" xfId="0" applyNumberFormat="1" applyFont="1" applyBorder="1" applyAlignment="1">
      <alignment horizontal="center" vertical="center"/>
    </xf>
    <xf numFmtId="10" fontId="11" fillId="0" borderId="24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10" fontId="10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28" xfId="0" applyNumberFormat="1" applyFont="1" applyBorder="1" applyAlignment="1">
      <alignment horizontal="center" vertical="center"/>
    </xf>
    <xf numFmtId="4" fontId="10" fillId="0" borderId="30" xfId="0" applyNumberFormat="1" applyFont="1" applyBorder="1" applyAlignment="1">
      <alignment horizontal="center" vertical="center"/>
    </xf>
    <xf numFmtId="10" fontId="10" fillId="0" borderId="30" xfId="0" applyNumberFormat="1" applyFont="1" applyBorder="1" applyAlignment="1">
      <alignment horizontal="center" vertical="center"/>
    </xf>
    <xf numFmtId="10" fontId="11" fillId="0" borderId="28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0" fontId="10" fillId="0" borderId="31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4" fontId="10" fillId="0" borderId="16" xfId="0" applyNumberFormat="1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10" fontId="10" fillId="0" borderId="18" xfId="0" applyNumberFormat="1" applyFont="1" applyBorder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10" fontId="11" fillId="0" borderId="1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32" xfId="0" applyFont="1" applyBorder="1"/>
    <xf numFmtId="10" fontId="14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5" fontId="11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4" fillId="2" borderId="41" xfId="0" applyNumberFormat="1" applyFont="1" applyFill="1" applyBorder="1" applyAlignment="1">
      <alignment horizontal="center" vertical="center" wrapText="1"/>
    </xf>
    <xf numFmtId="4" fontId="4" fillId="2" borderId="42" xfId="0" applyNumberFormat="1" applyFont="1" applyFill="1" applyBorder="1" applyAlignment="1">
      <alignment horizontal="center" vertical="center" wrapText="1"/>
    </xf>
    <xf numFmtId="4" fontId="4" fillId="2" borderId="43" xfId="0" applyNumberFormat="1" applyFont="1" applyFill="1" applyBorder="1" applyAlignment="1">
      <alignment horizontal="center" vertical="center" wrapText="1"/>
    </xf>
    <xf numFmtId="4" fontId="4" fillId="2" borderId="44" xfId="0" applyNumberFormat="1" applyFont="1" applyFill="1" applyBorder="1" applyAlignment="1">
      <alignment horizontal="center" vertical="center" wrapText="1"/>
    </xf>
    <xf numFmtId="166" fontId="4" fillId="2" borderId="46" xfId="0" applyNumberFormat="1" applyFont="1" applyFill="1" applyBorder="1" applyAlignment="1">
      <alignment horizontal="center" vertical="center" wrapText="1"/>
    </xf>
    <xf numFmtId="166" fontId="4" fillId="2" borderId="47" xfId="0" applyNumberFormat="1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 wrapText="1"/>
    </xf>
    <xf numFmtId="3" fontId="4" fillId="3" borderId="41" xfId="0" applyNumberFormat="1" applyFont="1" applyFill="1" applyBorder="1" applyAlignment="1">
      <alignment horizontal="center" vertical="center" wrapText="1"/>
    </xf>
    <xf numFmtId="3" fontId="4" fillId="3" borderId="42" xfId="0" applyNumberFormat="1" applyFont="1" applyFill="1" applyBorder="1" applyAlignment="1">
      <alignment horizontal="center" vertical="center" wrapText="1"/>
    </xf>
    <xf numFmtId="3" fontId="4" fillId="3" borderId="44" xfId="0" applyNumberFormat="1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vertical="center"/>
    </xf>
    <xf numFmtId="0" fontId="19" fillId="4" borderId="49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vertical="center" wrapText="1"/>
    </xf>
    <xf numFmtId="0" fontId="6" fillId="4" borderId="44" xfId="0" applyFont="1" applyFill="1" applyBorder="1" applyAlignment="1">
      <alignment horizontal="center" vertical="center"/>
    </xf>
    <xf numFmtId="4" fontId="6" fillId="4" borderId="44" xfId="0" applyNumberFormat="1" applyFont="1" applyFill="1" applyBorder="1" applyAlignment="1">
      <alignment horizontal="right" vertical="center"/>
    </xf>
    <xf numFmtId="4" fontId="20" fillId="4" borderId="42" xfId="0" applyNumberFormat="1" applyFont="1" applyFill="1" applyBorder="1" applyAlignment="1">
      <alignment horizontal="right" vertical="center"/>
    </xf>
    <xf numFmtId="4" fontId="20" fillId="4" borderId="44" xfId="0" applyNumberFormat="1" applyFont="1" applyFill="1" applyBorder="1" applyAlignment="1">
      <alignment horizontal="right" vertical="center"/>
    </xf>
    <xf numFmtId="0" fontId="6" fillId="4" borderId="4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50" xfId="0" applyFont="1" applyFill="1" applyBorder="1" applyAlignment="1">
      <alignment vertical="center"/>
    </xf>
    <xf numFmtId="0" fontId="4" fillId="5" borderId="42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vertical="center"/>
    </xf>
    <xf numFmtId="0" fontId="3" fillId="5" borderId="49" xfId="0" applyFont="1" applyFill="1" applyBorder="1" applyAlignment="1">
      <alignment horizontal="center" vertical="center"/>
    </xf>
    <xf numFmtId="4" fontId="3" fillId="5" borderId="49" xfId="0" applyNumberFormat="1" applyFont="1" applyFill="1" applyBorder="1" applyAlignment="1">
      <alignment horizontal="right" vertical="center"/>
    </xf>
    <xf numFmtId="4" fontId="16" fillId="5" borderId="15" xfId="0" applyNumberFormat="1" applyFont="1" applyFill="1" applyBorder="1" applyAlignment="1">
      <alignment horizontal="right" vertical="center"/>
    </xf>
    <xf numFmtId="4" fontId="16" fillId="5" borderId="42" xfId="0" applyNumberFormat="1" applyFont="1" applyFill="1" applyBorder="1" applyAlignment="1">
      <alignment horizontal="right" vertical="center"/>
    </xf>
    <xf numFmtId="4" fontId="16" fillId="5" borderId="51" xfId="0" applyNumberFormat="1" applyFont="1" applyFill="1" applyBorder="1" applyAlignment="1">
      <alignment horizontal="right" vertical="center"/>
    </xf>
    <xf numFmtId="0" fontId="3" fillId="5" borderId="51" xfId="0" applyFont="1" applyFill="1" applyBorder="1" applyAlignment="1">
      <alignment vertical="center"/>
    </xf>
    <xf numFmtId="164" fontId="4" fillId="6" borderId="52" xfId="0" applyNumberFormat="1" applyFont="1" applyFill="1" applyBorder="1" applyAlignment="1">
      <alignment vertical="top"/>
    </xf>
    <xf numFmtId="49" fontId="4" fillId="6" borderId="53" xfId="0" applyNumberFormat="1" applyFont="1" applyFill="1" applyBorder="1" applyAlignment="1">
      <alignment horizontal="center" vertical="top"/>
    </xf>
    <xf numFmtId="0" fontId="21" fillId="6" borderId="54" xfId="0" applyFont="1" applyFill="1" applyBorder="1" applyAlignment="1">
      <alignment vertical="top" wrapText="1"/>
    </xf>
    <xf numFmtId="0" fontId="4" fillId="6" borderId="55" xfId="0" applyFont="1" applyFill="1" applyBorder="1" applyAlignment="1">
      <alignment horizontal="center" vertical="top"/>
    </xf>
    <xf numFmtId="4" fontId="4" fillId="6" borderId="56" xfId="0" applyNumberFormat="1" applyFont="1" applyFill="1" applyBorder="1" applyAlignment="1">
      <alignment horizontal="right" vertical="top"/>
    </xf>
    <xf numFmtId="4" fontId="4" fillId="6" borderId="57" xfId="0" applyNumberFormat="1" applyFont="1" applyFill="1" applyBorder="1" applyAlignment="1">
      <alignment horizontal="right" vertical="top"/>
    </xf>
    <xf numFmtId="4" fontId="4" fillId="6" borderId="58" xfId="0" applyNumberFormat="1" applyFont="1" applyFill="1" applyBorder="1" applyAlignment="1">
      <alignment horizontal="right" vertical="top"/>
    </xf>
    <xf numFmtId="4" fontId="4" fillId="6" borderId="59" xfId="0" applyNumberFormat="1" applyFont="1" applyFill="1" applyBorder="1" applyAlignment="1">
      <alignment horizontal="right" vertical="top"/>
    </xf>
    <xf numFmtId="4" fontId="4" fillId="6" borderId="60" xfId="0" applyNumberFormat="1" applyFont="1" applyFill="1" applyBorder="1" applyAlignment="1">
      <alignment horizontal="right" vertical="top"/>
    </xf>
    <xf numFmtId="4" fontId="4" fillId="6" borderId="42" xfId="0" applyNumberFormat="1" applyFont="1" applyFill="1" applyBorder="1" applyAlignment="1">
      <alignment horizontal="right" vertical="top"/>
    </xf>
    <xf numFmtId="4" fontId="16" fillId="6" borderId="42" xfId="0" applyNumberFormat="1" applyFont="1" applyFill="1" applyBorder="1" applyAlignment="1">
      <alignment horizontal="right" vertical="top"/>
    </xf>
    <xf numFmtId="10" fontId="16" fillId="6" borderId="46" xfId="0" applyNumberFormat="1" applyFont="1" applyFill="1" applyBorder="1" applyAlignment="1">
      <alignment horizontal="right" vertical="top"/>
    </xf>
    <xf numFmtId="0" fontId="4" fillId="6" borderId="46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61" xfId="0" applyNumberFormat="1" applyFont="1" applyBorder="1" applyAlignment="1">
      <alignment vertical="top"/>
    </xf>
    <xf numFmtId="49" fontId="5" fillId="0" borderId="23" xfId="0" applyNumberFormat="1" applyFont="1" applyBorder="1" applyAlignment="1">
      <alignment horizontal="center" vertical="top"/>
    </xf>
    <xf numFmtId="0" fontId="7" fillId="0" borderId="62" xfId="0" applyFont="1" applyBorder="1" applyAlignment="1">
      <alignment vertical="top" wrapText="1"/>
    </xf>
    <xf numFmtId="0" fontId="3" fillId="0" borderId="61" xfId="0" applyFont="1" applyBorder="1" applyAlignment="1">
      <alignment horizontal="center" vertical="top"/>
    </xf>
    <xf numFmtId="4" fontId="3" fillId="0" borderId="24" xfId="0" applyNumberFormat="1" applyFont="1" applyBorder="1" applyAlignment="1">
      <alignment horizontal="right" vertical="top"/>
    </xf>
    <xf numFmtId="4" fontId="3" fillId="0" borderId="26" xfId="0" applyNumberFormat="1" applyFont="1" applyBorder="1" applyAlignment="1">
      <alignment horizontal="right" vertical="top"/>
    </xf>
    <xf numFmtId="4" fontId="3" fillId="0" borderId="25" xfId="0" applyNumberFormat="1" applyFont="1" applyBorder="1" applyAlignment="1">
      <alignment horizontal="right" vertical="top"/>
    </xf>
    <xf numFmtId="4" fontId="3" fillId="0" borderId="63" xfId="0" applyNumberFormat="1" applyFont="1" applyBorder="1" applyAlignment="1">
      <alignment horizontal="right" vertical="top"/>
    </xf>
    <xf numFmtId="4" fontId="16" fillId="0" borderId="53" xfId="0" applyNumberFormat="1" applyFont="1" applyBorder="1" applyAlignment="1">
      <alignment horizontal="right" vertical="top"/>
    </xf>
    <xf numFmtId="10" fontId="16" fillId="0" borderId="64" xfId="0" applyNumberFormat="1" applyFont="1" applyBorder="1" applyAlignment="1">
      <alignment horizontal="right" vertical="top"/>
    </xf>
    <xf numFmtId="0" fontId="3" fillId="0" borderId="64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16" fillId="0" borderId="23" xfId="0" applyNumberFormat="1" applyFont="1" applyBorder="1" applyAlignment="1">
      <alignment horizontal="right" vertical="top"/>
    </xf>
    <xf numFmtId="4" fontId="16" fillId="0" borderId="19" xfId="0" applyNumberFormat="1" applyFont="1" applyBorder="1" applyAlignment="1">
      <alignment horizontal="right" vertical="top"/>
    </xf>
    <xf numFmtId="10" fontId="16" fillId="0" borderId="65" xfId="0" applyNumberFormat="1" applyFont="1" applyBorder="1" applyAlignment="1">
      <alignment horizontal="right" vertical="top"/>
    </xf>
    <xf numFmtId="0" fontId="3" fillId="0" borderId="66" xfId="0" applyFont="1" applyBorder="1" applyAlignment="1">
      <alignment vertical="top" wrapText="1"/>
    </xf>
    <xf numFmtId="164" fontId="4" fillId="0" borderId="67" xfId="0" applyNumberFormat="1" applyFont="1" applyBorder="1" applyAlignment="1">
      <alignment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67" xfId="0" applyFont="1" applyBorder="1" applyAlignment="1">
      <alignment horizontal="center" vertical="top"/>
    </xf>
    <xf numFmtId="4" fontId="3" fillId="0" borderId="68" xfId="0" applyNumberFormat="1" applyFont="1" applyBorder="1" applyAlignment="1">
      <alignment horizontal="right" vertical="top"/>
    </xf>
    <xf numFmtId="4" fontId="3" fillId="0" borderId="69" xfId="0" applyNumberFormat="1" applyFont="1" applyBorder="1" applyAlignment="1">
      <alignment horizontal="right" vertical="top"/>
    </xf>
    <xf numFmtId="4" fontId="3" fillId="0" borderId="70" xfId="0" applyNumberFormat="1" applyFont="1" applyBorder="1" applyAlignment="1">
      <alignment horizontal="right" vertical="top"/>
    </xf>
    <xf numFmtId="4" fontId="3" fillId="0" borderId="71" xfId="0" applyNumberFormat="1" applyFont="1" applyBorder="1" applyAlignment="1">
      <alignment horizontal="right" vertical="top"/>
    </xf>
    <xf numFmtId="4" fontId="16" fillId="0" borderId="72" xfId="0" applyNumberFormat="1" applyFont="1" applyBorder="1" applyAlignment="1">
      <alignment horizontal="right" vertical="top"/>
    </xf>
    <xf numFmtId="4" fontId="16" fillId="0" borderId="13" xfId="0" applyNumberFormat="1" applyFont="1" applyBorder="1" applyAlignment="1">
      <alignment horizontal="right" vertical="top"/>
    </xf>
    <xf numFmtId="10" fontId="16" fillId="0" borderId="9" xfId="0" applyNumberFormat="1" applyFont="1" applyBorder="1" applyAlignment="1">
      <alignment horizontal="right" vertical="top"/>
    </xf>
    <xf numFmtId="0" fontId="3" fillId="0" borderId="73" xfId="0" applyFont="1" applyBorder="1" applyAlignment="1">
      <alignment vertical="top" wrapText="1"/>
    </xf>
    <xf numFmtId="0" fontId="21" fillId="6" borderId="74" xfId="0" applyFont="1" applyFill="1" applyBorder="1" applyAlignment="1">
      <alignment vertical="top" wrapText="1"/>
    </xf>
    <xf numFmtId="0" fontId="4" fillId="6" borderId="52" xfId="0" applyFont="1" applyFill="1" applyBorder="1" applyAlignment="1">
      <alignment horizontal="center" vertical="top"/>
    </xf>
    <xf numFmtId="4" fontId="4" fillId="6" borderId="75" xfId="0" applyNumberFormat="1" applyFont="1" applyFill="1" applyBorder="1" applyAlignment="1">
      <alignment horizontal="right" vertical="top"/>
    </xf>
    <xf numFmtId="4" fontId="4" fillId="6" borderId="76" xfId="0" applyNumberFormat="1" applyFont="1" applyFill="1" applyBorder="1" applyAlignment="1">
      <alignment horizontal="right" vertical="top"/>
    </xf>
    <xf numFmtId="4" fontId="4" fillId="6" borderId="77" xfId="0" applyNumberFormat="1" applyFont="1" applyFill="1" applyBorder="1" applyAlignment="1">
      <alignment horizontal="right" vertical="top"/>
    </xf>
    <xf numFmtId="4" fontId="4" fillId="6" borderId="78" xfId="0" applyNumberFormat="1" applyFont="1" applyFill="1" applyBorder="1" applyAlignment="1">
      <alignment horizontal="right" vertical="top"/>
    </xf>
    <xf numFmtId="4" fontId="3" fillId="6" borderId="42" xfId="0" applyNumberFormat="1" applyFont="1" applyFill="1" applyBorder="1" applyAlignment="1">
      <alignment horizontal="right" vertical="top"/>
    </xf>
    <xf numFmtId="4" fontId="3" fillId="6" borderId="43" xfId="0" applyNumberFormat="1" applyFont="1" applyFill="1" applyBorder="1" applyAlignment="1">
      <alignment horizontal="right" vertical="top"/>
    </xf>
    <xf numFmtId="0" fontId="4" fillId="6" borderId="43" xfId="0" applyFont="1" applyFill="1" applyBorder="1" applyAlignment="1">
      <alignment vertical="top" wrapText="1"/>
    </xf>
    <xf numFmtId="164" fontId="4" fillId="0" borderId="79" xfId="0" applyNumberFormat="1" applyFont="1" applyBorder="1" applyAlignment="1">
      <alignment vertical="top"/>
    </xf>
    <xf numFmtId="0" fontId="3" fillId="0" borderId="79" xfId="0" applyFont="1" applyBorder="1" applyAlignment="1">
      <alignment horizontal="center" vertical="top"/>
    </xf>
    <xf numFmtId="4" fontId="3" fillId="0" borderId="28" xfId="0" applyNumberFormat="1" applyFont="1" applyBorder="1" applyAlignment="1">
      <alignment horizontal="right" vertical="top"/>
    </xf>
    <xf numFmtId="4" fontId="3" fillId="0" borderId="30" xfId="0" applyNumberFormat="1" applyFont="1" applyBorder="1" applyAlignment="1">
      <alignment horizontal="right" vertical="top"/>
    </xf>
    <xf numFmtId="4" fontId="3" fillId="0" borderId="29" xfId="0" applyNumberFormat="1" applyFont="1" applyBorder="1" applyAlignment="1">
      <alignment horizontal="right" vertical="top"/>
    </xf>
    <xf numFmtId="4" fontId="3" fillId="0" borderId="80" xfId="0" applyNumberFormat="1" applyFont="1" applyBorder="1" applyAlignment="1">
      <alignment horizontal="right" vertical="top"/>
    </xf>
    <xf numFmtId="0" fontId="22" fillId="6" borderId="74" xfId="0" applyFont="1" applyFill="1" applyBorder="1" applyAlignment="1">
      <alignment vertical="top" wrapText="1"/>
    </xf>
    <xf numFmtId="4" fontId="16" fillId="6" borderId="60" xfId="0" applyNumberFormat="1" applyFont="1" applyFill="1" applyBorder="1" applyAlignment="1">
      <alignment horizontal="right" vertical="top"/>
    </xf>
    <xf numFmtId="49" fontId="5" fillId="0" borderId="72" xfId="0" applyNumberFormat="1" applyFont="1" applyBorder="1" applyAlignment="1">
      <alignment horizontal="center" vertical="top"/>
    </xf>
    <xf numFmtId="49" fontId="5" fillId="6" borderId="53" xfId="0" applyNumberFormat="1" applyFont="1" applyFill="1" applyBorder="1" applyAlignment="1">
      <alignment horizontal="center" vertical="top"/>
    </xf>
    <xf numFmtId="164" fontId="4" fillId="0" borderId="81" xfId="0" applyNumberFormat="1" applyFont="1" applyBorder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0" fontId="3" fillId="0" borderId="81" xfId="0" applyFont="1" applyBorder="1" applyAlignment="1">
      <alignment horizontal="center" vertical="top"/>
    </xf>
    <xf numFmtId="4" fontId="3" fillId="0" borderId="20" xfId="0" applyNumberFormat="1" applyFont="1" applyBorder="1" applyAlignment="1">
      <alignment horizontal="right" vertical="top"/>
    </xf>
    <xf numFmtId="4" fontId="3" fillId="0" borderId="22" xfId="0" applyNumberFormat="1" applyFont="1" applyBorder="1" applyAlignment="1">
      <alignment horizontal="right" vertical="top"/>
    </xf>
    <xf numFmtId="4" fontId="3" fillId="0" borderId="21" xfId="0" applyNumberFormat="1" applyFont="1" applyBorder="1" applyAlignment="1">
      <alignment horizontal="right" vertical="top"/>
    </xf>
    <xf numFmtId="4" fontId="3" fillId="0" borderId="82" xfId="0" applyNumberFormat="1" applyFont="1" applyBorder="1" applyAlignment="1">
      <alignment horizontal="right" vertical="top"/>
    </xf>
    <xf numFmtId="0" fontId="3" fillId="0" borderId="83" xfId="0" applyFont="1" applyBorder="1" applyAlignment="1">
      <alignment vertical="top" wrapText="1"/>
    </xf>
    <xf numFmtId="0" fontId="21" fillId="6" borderId="44" xfId="0" applyFont="1" applyFill="1" applyBorder="1" applyAlignment="1">
      <alignment vertical="top" wrapText="1"/>
    </xf>
    <xf numFmtId="0" fontId="4" fillId="6" borderId="41" xfId="0" applyFont="1" applyFill="1" applyBorder="1" applyAlignment="1">
      <alignment horizontal="center" vertical="top"/>
    </xf>
    <xf numFmtId="4" fontId="4" fillId="6" borderId="84" xfId="0" applyNumberFormat="1" applyFont="1" applyFill="1" applyBorder="1" applyAlignment="1">
      <alignment horizontal="right" vertical="top"/>
    </xf>
    <xf numFmtId="4" fontId="4" fillId="6" borderId="85" xfId="0" applyNumberFormat="1" applyFont="1" applyFill="1" applyBorder="1" applyAlignment="1">
      <alignment horizontal="right" vertical="top"/>
    </xf>
    <xf numFmtId="4" fontId="4" fillId="6" borderId="86" xfId="0" applyNumberFormat="1" applyFont="1" applyFill="1" applyBorder="1" applyAlignment="1">
      <alignment horizontal="right" vertical="top"/>
    </xf>
    <xf numFmtId="4" fontId="4" fillId="6" borderId="46" xfId="0" applyNumberFormat="1" applyFont="1" applyFill="1" applyBorder="1" applyAlignment="1">
      <alignment horizontal="right" vertical="top"/>
    </xf>
    <xf numFmtId="49" fontId="5" fillId="0" borderId="81" xfId="0" applyNumberFormat="1" applyFont="1" applyBorder="1" applyAlignment="1">
      <alignment horizontal="center" vertical="top"/>
    </xf>
    <xf numFmtId="0" fontId="7" fillId="0" borderId="87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top"/>
    </xf>
    <xf numFmtId="165" fontId="3" fillId="0" borderId="88" xfId="0" applyNumberFormat="1" applyFont="1" applyBorder="1" applyAlignment="1">
      <alignment horizontal="right" vertical="top" wrapText="1"/>
    </xf>
    <xf numFmtId="165" fontId="3" fillId="0" borderId="26" xfId="0" applyNumberFormat="1" applyFont="1" applyBorder="1" applyAlignment="1">
      <alignment horizontal="right" vertical="top" wrapText="1"/>
    </xf>
    <xf numFmtId="4" fontId="3" fillId="0" borderId="75" xfId="0" applyNumberFormat="1" applyFont="1" applyBorder="1" applyAlignment="1">
      <alignment horizontal="right" vertical="top"/>
    </xf>
    <xf numFmtId="4" fontId="3" fillId="0" borderId="76" xfId="0" applyNumberFormat="1" applyFont="1" applyBorder="1" applyAlignment="1">
      <alignment horizontal="right" vertical="top"/>
    </xf>
    <xf numFmtId="4" fontId="3" fillId="0" borderId="77" xfId="0" applyNumberFormat="1" applyFont="1" applyBorder="1" applyAlignment="1">
      <alignment horizontal="right" vertical="top"/>
    </xf>
    <xf numFmtId="4" fontId="3" fillId="0" borderId="88" xfId="0" applyNumberFormat="1" applyFont="1" applyBorder="1" applyAlignment="1">
      <alignment horizontal="right" vertical="top"/>
    </xf>
    <xf numFmtId="4" fontId="16" fillId="0" borderId="75" xfId="0" applyNumberFormat="1" applyFont="1" applyBorder="1" applyAlignment="1">
      <alignment horizontal="right" vertical="top"/>
    </xf>
    <xf numFmtId="10" fontId="16" fillId="0" borderId="77" xfId="0" applyNumberFormat="1" applyFont="1" applyBorder="1" applyAlignment="1">
      <alignment horizontal="right" vertical="top"/>
    </xf>
    <xf numFmtId="0" fontId="7" fillId="0" borderId="81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10" fontId="16" fillId="0" borderId="25" xfId="0" applyNumberFormat="1" applyFont="1" applyBorder="1" applyAlignment="1">
      <alignment horizontal="right" vertical="top"/>
    </xf>
    <xf numFmtId="49" fontId="5" fillId="0" borderId="89" xfId="0" applyNumberFormat="1" applyFont="1" applyBorder="1" applyAlignment="1">
      <alignment horizontal="center" vertical="top"/>
    </xf>
    <xf numFmtId="0" fontId="7" fillId="0" borderId="89" xfId="0" applyFont="1" applyBorder="1" applyAlignment="1">
      <alignment vertical="top" wrapText="1"/>
    </xf>
    <xf numFmtId="0" fontId="3" fillId="0" borderId="69" xfId="0" applyFont="1" applyBorder="1" applyAlignment="1">
      <alignment horizontal="center" vertical="top"/>
    </xf>
    <xf numFmtId="165" fontId="3" fillId="0" borderId="90" xfId="0" applyNumberFormat="1" applyFont="1" applyBorder="1" applyAlignment="1">
      <alignment horizontal="right" vertical="top" wrapText="1"/>
    </xf>
    <xf numFmtId="165" fontId="3" fillId="0" borderId="69" xfId="0" applyNumberFormat="1" applyFont="1" applyBorder="1" applyAlignment="1">
      <alignment horizontal="right" vertical="top" wrapText="1"/>
    </xf>
    <xf numFmtId="4" fontId="16" fillId="0" borderId="28" xfId="0" applyNumberFormat="1" applyFont="1" applyBorder="1" applyAlignment="1">
      <alignment horizontal="right" vertical="top"/>
    </xf>
    <xf numFmtId="10" fontId="16" fillId="0" borderId="29" xfId="0" applyNumberFormat="1" applyFont="1" applyBorder="1" applyAlignment="1">
      <alignment horizontal="right" vertical="top"/>
    </xf>
    <xf numFmtId="164" fontId="21" fillId="7" borderId="48" xfId="0" applyNumberFormat="1" applyFont="1" applyFill="1" applyBorder="1" applyAlignment="1">
      <alignment vertical="center"/>
    </xf>
    <xf numFmtId="164" fontId="4" fillId="7" borderId="49" xfId="0" applyNumberFormat="1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horizontal="center" vertical="center"/>
    </xf>
    <xf numFmtId="4" fontId="4" fillId="2" borderId="48" xfId="0" applyNumberFormat="1" applyFont="1" applyFill="1" applyBorder="1" applyAlignment="1">
      <alignment horizontal="right" vertical="center"/>
    </xf>
    <xf numFmtId="4" fontId="4" fillId="7" borderId="18" xfId="0" applyNumberFormat="1" applyFont="1" applyFill="1" applyBorder="1" applyAlignment="1">
      <alignment horizontal="right" vertical="center"/>
    </xf>
    <xf numFmtId="4" fontId="4" fillId="7" borderId="17" xfId="0" applyNumberFormat="1" applyFont="1" applyFill="1" applyBorder="1" applyAlignment="1">
      <alignment horizontal="right" vertical="center"/>
    </xf>
    <xf numFmtId="4" fontId="3" fillId="7" borderId="91" xfId="0" applyNumberFormat="1" applyFont="1" applyFill="1" applyBorder="1" applyAlignment="1">
      <alignment horizontal="right" vertical="top"/>
    </xf>
    <xf numFmtId="4" fontId="4" fillId="2" borderId="44" xfId="0" applyNumberFormat="1" applyFont="1" applyFill="1" applyBorder="1" applyAlignment="1">
      <alignment horizontal="right" vertical="center"/>
    </xf>
    <xf numFmtId="4" fontId="4" fillId="7" borderId="92" xfId="0" applyNumberFormat="1" applyFont="1" applyFill="1" applyBorder="1" applyAlignment="1">
      <alignment horizontal="right" vertical="center"/>
    </xf>
    <xf numFmtId="4" fontId="4" fillId="7" borderId="86" xfId="0" applyNumberFormat="1" applyFont="1" applyFill="1" applyBorder="1" applyAlignment="1">
      <alignment horizontal="right" vertical="center"/>
    </xf>
    <xf numFmtId="4" fontId="4" fillId="7" borderId="93" xfId="0" applyNumberFormat="1" applyFont="1" applyFill="1" applyBorder="1" applyAlignment="1">
      <alignment horizontal="right" vertical="center"/>
    </xf>
    <xf numFmtId="4" fontId="4" fillId="7" borderId="60" xfId="0" applyNumberFormat="1" applyFont="1" applyFill="1" applyBorder="1" applyAlignment="1">
      <alignment horizontal="right" vertical="center"/>
    </xf>
    <xf numFmtId="4" fontId="4" fillId="7" borderId="94" xfId="0" applyNumberFormat="1" applyFont="1" applyFill="1" applyBorder="1" applyAlignment="1">
      <alignment horizontal="right" vertical="center"/>
    </xf>
    <xf numFmtId="4" fontId="4" fillId="7" borderId="46" xfId="0" applyNumberFormat="1" applyFont="1" applyFill="1" applyBorder="1" applyAlignment="1">
      <alignment horizontal="right" vertical="center"/>
    </xf>
    <xf numFmtId="0" fontId="4" fillId="7" borderId="46" xfId="0" applyFont="1" applyFill="1" applyBorder="1" applyAlignment="1">
      <alignment vertical="center" wrapText="1"/>
    </xf>
    <xf numFmtId="0" fontId="4" fillId="5" borderId="95" xfId="0" applyFont="1" applyFill="1" applyBorder="1" applyAlignment="1">
      <alignment vertical="center"/>
    </xf>
    <xf numFmtId="0" fontId="5" fillId="5" borderId="94" xfId="0" applyFont="1" applyFill="1" applyBorder="1" applyAlignment="1">
      <alignment horizontal="center" vertical="center"/>
    </xf>
    <xf numFmtId="0" fontId="4" fillId="5" borderId="96" xfId="0" applyFont="1" applyFill="1" applyBorder="1" applyAlignment="1">
      <alignment vertical="center"/>
    </xf>
    <xf numFmtId="0" fontId="3" fillId="5" borderId="96" xfId="0" applyFont="1" applyFill="1" applyBorder="1" applyAlignment="1">
      <alignment horizontal="center" vertical="center"/>
    </xf>
    <xf numFmtId="4" fontId="3" fillId="5" borderId="96" xfId="0" applyNumberFormat="1" applyFont="1" applyFill="1" applyBorder="1" applyAlignment="1">
      <alignment horizontal="right" vertical="center"/>
    </xf>
    <xf numFmtId="4" fontId="16" fillId="5" borderId="60" xfId="0" applyNumberFormat="1" applyFont="1" applyFill="1" applyBorder="1" applyAlignment="1">
      <alignment horizontal="right" vertical="top"/>
    </xf>
    <xf numFmtId="4" fontId="4" fillId="6" borderId="97" xfId="0" applyNumberFormat="1" applyFont="1" applyFill="1" applyBorder="1" applyAlignment="1">
      <alignment horizontal="right" vertical="top"/>
    </xf>
    <xf numFmtId="4" fontId="4" fillId="6" borderId="53" xfId="0" applyNumberFormat="1" applyFont="1" applyFill="1" applyBorder="1" applyAlignment="1">
      <alignment horizontal="right" vertical="top"/>
    </xf>
    <xf numFmtId="4" fontId="4" fillId="6" borderId="98" xfId="0" applyNumberFormat="1" applyFont="1" applyFill="1" applyBorder="1" applyAlignment="1">
      <alignment horizontal="right" vertical="top"/>
    </xf>
    <xf numFmtId="0" fontId="4" fillId="6" borderId="98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4" fontId="16" fillId="0" borderId="27" xfId="0" applyNumberFormat="1" applyFont="1" applyBorder="1" applyAlignment="1">
      <alignment horizontal="right" vertical="top"/>
    </xf>
    <xf numFmtId="4" fontId="16" fillId="6" borderId="53" xfId="0" applyNumberFormat="1" applyFont="1" applyFill="1" applyBorder="1" applyAlignment="1">
      <alignment horizontal="right" vertical="top"/>
    </xf>
    <xf numFmtId="4" fontId="16" fillId="6" borderId="99" xfId="0" applyNumberFormat="1" applyFont="1" applyFill="1" applyBorder="1" applyAlignment="1">
      <alignment horizontal="right" vertical="top"/>
    </xf>
    <xf numFmtId="0" fontId="4" fillId="6" borderId="99" xfId="0" applyFont="1" applyFill="1" applyBorder="1" applyAlignment="1">
      <alignment vertical="top" wrapText="1"/>
    </xf>
    <xf numFmtId="0" fontId="3" fillId="0" borderId="62" xfId="0" applyFont="1" applyBorder="1" applyAlignment="1">
      <alignment vertical="top" wrapText="1"/>
    </xf>
    <xf numFmtId="0" fontId="7" fillId="0" borderId="100" xfId="0" applyFont="1" applyBorder="1" applyAlignment="1">
      <alignment vertical="top" wrapText="1"/>
    </xf>
    <xf numFmtId="4" fontId="4" fillId="6" borderId="99" xfId="0" applyNumberFormat="1" applyFont="1" applyFill="1" applyBorder="1" applyAlignment="1">
      <alignment horizontal="right" vertical="top"/>
    </xf>
    <xf numFmtId="0" fontId="7" fillId="0" borderId="83" xfId="0" applyFont="1" applyBorder="1" applyAlignment="1">
      <alignment vertical="top" wrapText="1"/>
    </xf>
    <xf numFmtId="0" fontId="4" fillId="7" borderId="51" xfId="0" applyFont="1" applyFill="1" applyBorder="1" applyAlignment="1">
      <alignment horizontal="center" vertical="center"/>
    </xf>
    <xf numFmtId="4" fontId="4" fillId="7" borderId="85" xfId="0" applyNumberFormat="1" applyFont="1" applyFill="1" applyBorder="1" applyAlignment="1">
      <alignment horizontal="right" vertical="center"/>
    </xf>
    <xf numFmtId="4" fontId="4" fillId="7" borderId="84" xfId="0" applyNumberFormat="1" applyFont="1" applyFill="1" applyBorder="1" applyAlignment="1">
      <alignment horizontal="right" vertical="center"/>
    </xf>
    <xf numFmtId="4" fontId="16" fillId="7" borderId="42" xfId="0" applyNumberFormat="1" applyFont="1" applyFill="1" applyBorder="1" applyAlignment="1">
      <alignment horizontal="right" vertical="center"/>
    </xf>
    <xf numFmtId="4" fontId="16" fillId="7" borderId="43" xfId="0" applyNumberFormat="1" applyFont="1" applyFill="1" applyBorder="1" applyAlignment="1">
      <alignment horizontal="right" vertical="center"/>
    </xf>
    <xf numFmtId="0" fontId="4" fillId="7" borderId="43" xfId="0" applyFont="1" applyFill="1" applyBorder="1" applyAlignment="1">
      <alignment vertical="center" wrapText="1"/>
    </xf>
    <xf numFmtId="4" fontId="16" fillId="6" borderId="97" xfId="0" applyNumberFormat="1" applyFont="1" applyFill="1" applyBorder="1" applyAlignment="1">
      <alignment horizontal="right" vertical="top"/>
    </xf>
    <xf numFmtId="10" fontId="16" fillId="6" borderId="98" xfId="0" applyNumberFormat="1" applyFont="1" applyFill="1" applyBorder="1" applyAlignment="1">
      <alignment horizontal="right" vertical="top"/>
    </xf>
    <xf numFmtId="0" fontId="3" fillId="0" borderId="101" xfId="0" applyFont="1" applyBorder="1" applyAlignment="1">
      <alignment vertical="top" wrapText="1"/>
    </xf>
    <xf numFmtId="4" fontId="16" fillId="0" borderId="7" xfId="0" applyNumberFormat="1" applyFont="1" applyBorder="1" applyAlignment="1">
      <alignment horizontal="right" vertical="top"/>
    </xf>
    <xf numFmtId="10" fontId="16" fillId="0" borderId="103" xfId="0" applyNumberFormat="1" applyFont="1" applyBorder="1" applyAlignment="1">
      <alignment horizontal="right" vertical="top"/>
    </xf>
    <xf numFmtId="164" fontId="21" fillId="7" borderId="41" xfId="0" applyNumberFormat="1" applyFont="1" applyFill="1" applyBorder="1" applyAlignment="1">
      <alignment vertical="center"/>
    </xf>
    <xf numFmtId="164" fontId="4" fillId="7" borderId="44" xfId="0" applyNumberFormat="1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vertical="center" wrapText="1"/>
    </xf>
    <xf numFmtId="0" fontId="4" fillId="7" borderId="43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vertical="center"/>
    </xf>
    <xf numFmtId="4" fontId="16" fillId="5" borderId="15" xfId="0" applyNumberFormat="1" applyFont="1" applyFill="1" applyBorder="1" applyAlignment="1">
      <alignment horizontal="right" vertical="top"/>
    </xf>
    <xf numFmtId="164" fontId="4" fillId="6" borderId="55" xfId="0" applyNumberFormat="1" applyFont="1" applyFill="1" applyBorder="1" applyAlignment="1">
      <alignment vertical="top"/>
    </xf>
    <xf numFmtId="49" fontId="5" fillId="6" borderId="97" xfId="0" applyNumberFormat="1" applyFont="1" applyFill="1" applyBorder="1" applyAlignment="1">
      <alignment horizontal="center" vertical="top"/>
    </xf>
    <xf numFmtId="0" fontId="22" fillId="6" borderId="54" xfId="0" applyFont="1" applyFill="1" applyBorder="1" applyAlignment="1">
      <alignment vertical="top" wrapText="1"/>
    </xf>
    <xf numFmtId="0" fontId="4" fillId="6" borderId="50" xfId="0" applyFont="1" applyFill="1" applyBorder="1" applyAlignment="1">
      <alignment horizontal="center" vertical="top"/>
    </xf>
    <xf numFmtId="4" fontId="4" fillId="6" borderId="104" xfId="0" applyNumberFormat="1" applyFont="1" applyFill="1" applyBorder="1" applyAlignment="1">
      <alignment horizontal="right" vertical="top"/>
    </xf>
    <xf numFmtId="4" fontId="4" fillId="6" borderId="105" xfId="0" applyNumberFormat="1" applyFont="1" applyFill="1" applyBorder="1" applyAlignment="1">
      <alignment horizontal="right" vertical="top"/>
    </xf>
    <xf numFmtId="4" fontId="4" fillId="6" borderId="106" xfId="0" applyNumberFormat="1" applyFont="1" applyFill="1" applyBorder="1" applyAlignment="1">
      <alignment horizontal="right" vertical="top"/>
    </xf>
    <xf numFmtId="0" fontId="7" fillId="0" borderId="0" xfId="0" applyFont="1"/>
    <xf numFmtId="0" fontId="3" fillId="0" borderId="53" xfId="0" applyFont="1" applyBorder="1" applyAlignment="1">
      <alignment horizontal="center" vertical="top" wrapText="1"/>
    </xf>
    <xf numFmtId="0" fontId="3" fillId="0" borderId="75" xfId="0" applyFont="1" applyBorder="1" applyAlignment="1">
      <alignment horizontal="right" vertical="top" wrapText="1"/>
    </xf>
    <xf numFmtId="4" fontId="3" fillId="0" borderId="107" xfId="0" applyNumberFormat="1" applyFont="1" applyBorder="1" applyAlignment="1">
      <alignment horizontal="right" vertical="top" wrapText="1"/>
    </xf>
    <xf numFmtId="4" fontId="3" fillId="0" borderId="77" xfId="0" applyNumberFormat="1" applyFont="1" applyBorder="1" applyAlignment="1">
      <alignment horizontal="right" vertical="top" wrapText="1"/>
    </xf>
    <xf numFmtId="4" fontId="3" fillId="0" borderId="88" xfId="0" applyNumberFormat="1" applyFont="1" applyBorder="1" applyAlignment="1">
      <alignment horizontal="right" vertical="top" wrapText="1"/>
    </xf>
    <xf numFmtId="4" fontId="3" fillId="0" borderId="26" xfId="0" applyNumberFormat="1" applyFont="1" applyBorder="1" applyAlignment="1">
      <alignment horizontal="right" vertical="top" wrapText="1"/>
    </xf>
    <xf numFmtId="4" fontId="3" fillId="0" borderId="25" xfId="0" applyNumberFormat="1" applyFont="1" applyBorder="1" applyAlignment="1">
      <alignment horizontal="right" vertical="top" wrapText="1"/>
    </xf>
    <xf numFmtId="0" fontId="7" fillId="0" borderId="23" xfId="0" applyFont="1" applyBorder="1" applyAlignment="1">
      <alignment horizontal="center" vertical="top" wrapText="1"/>
    </xf>
    <xf numFmtId="4" fontId="3" fillId="0" borderId="24" xfId="0" applyNumberFormat="1" applyFont="1" applyBorder="1" applyAlignment="1">
      <alignment horizontal="right" vertical="top" wrapText="1"/>
    </xf>
    <xf numFmtId="0" fontId="7" fillId="0" borderId="13" xfId="0" applyFont="1" applyBorder="1" applyAlignment="1">
      <alignment horizontal="center" vertical="top" wrapText="1"/>
    </xf>
    <xf numFmtId="4" fontId="3" fillId="0" borderId="10" xfId="0" applyNumberFormat="1" applyFont="1" applyBorder="1" applyAlignment="1">
      <alignment horizontal="right" vertical="top" wrapText="1"/>
    </xf>
    <xf numFmtId="4" fontId="3" fillId="0" borderId="30" xfId="0" applyNumberFormat="1" applyFont="1" applyBorder="1" applyAlignment="1">
      <alignment horizontal="right" vertical="top" wrapText="1"/>
    </xf>
    <xf numFmtId="4" fontId="3" fillId="0" borderId="29" xfId="0" applyNumberFormat="1" applyFont="1" applyBorder="1" applyAlignment="1">
      <alignment horizontal="right" vertical="top" wrapText="1"/>
    </xf>
    <xf numFmtId="4" fontId="3" fillId="0" borderId="90" xfId="0" applyNumberFormat="1" applyFont="1" applyBorder="1" applyAlignment="1">
      <alignment horizontal="right" vertical="top" wrapText="1"/>
    </xf>
    <xf numFmtId="4" fontId="3" fillId="0" borderId="69" xfId="0" applyNumberFormat="1" applyFont="1" applyBorder="1" applyAlignment="1">
      <alignment horizontal="right" vertical="top" wrapText="1"/>
    </xf>
    <xf numFmtId="4" fontId="3" fillId="0" borderId="70" xfId="0" applyNumberFormat="1" applyFont="1" applyBorder="1" applyAlignment="1">
      <alignment horizontal="right" vertical="top" wrapText="1"/>
    </xf>
    <xf numFmtId="49" fontId="5" fillId="6" borderId="42" xfId="0" applyNumberFormat="1" applyFont="1" applyFill="1" applyBorder="1" applyAlignment="1">
      <alignment horizontal="center" vertical="top"/>
    </xf>
    <xf numFmtId="0" fontId="22" fillId="6" borderId="44" xfId="0" applyFont="1" applyFill="1" applyBorder="1" applyAlignment="1">
      <alignment vertical="top" wrapText="1"/>
    </xf>
    <xf numFmtId="49" fontId="5" fillId="0" borderId="87" xfId="0" applyNumberFormat="1" applyFont="1" applyBorder="1" applyAlignment="1">
      <alignment horizontal="center" vertical="top"/>
    </xf>
    <xf numFmtId="0" fontId="3" fillId="0" borderId="77" xfId="0" applyFont="1" applyBorder="1" applyAlignment="1">
      <alignment vertical="top" wrapText="1"/>
    </xf>
    <xf numFmtId="0" fontId="3" fillId="0" borderId="76" xfId="0" applyFont="1" applyBorder="1" applyAlignment="1">
      <alignment horizontal="right" vertical="top" wrapText="1"/>
    </xf>
    <xf numFmtId="49" fontId="5" fillId="0" borderId="61" xfId="0" applyNumberFormat="1" applyFont="1" applyBorder="1" applyAlignment="1">
      <alignment horizontal="center" vertical="top"/>
    </xf>
    <xf numFmtId="0" fontId="3" fillId="0" borderId="25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right" vertical="top" wrapText="1"/>
    </xf>
    <xf numFmtId="0" fontId="3" fillId="0" borderId="26" xfId="0" applyFont="1" applyBorder="1" applyAlignment="1">
      <alignment horizontal="right" vertical="top" wrapText="1"/>
    </xf>
    <xf numFmtId="49" fontId="5" fillId="0" borderId="79" xfId="0" applyNumberFormat="1" applyFont="1" applyBorder="1" applyAlignment="1">
      <alignment horizontal="center" vertical="top"/>
    </xf>
    <xf numFmtId="0" fontId="3" fillId="0" borderId="29" xfId="0" applyFont="1" applyBorder="1" applyAlignment="1">
      <alignment vertical="top" wrapText="1"/>
    </xf>
    <xf numFmtId="0" fontId="3" fillId="0" borderId="72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right" vertical="top" wrapText="1"/>
    </xf>
    <xf numFmtId="0" fontId="3" fillId="0" borderId="30" xfId="0" applyFont="1" applyBorder="1" applyAlignment="1">
      <alignment horizontal="right" vertical="top" wrapText="1"/>
    </xf>
    <xf numFmtId="4" fontId="4" fillId="6" borderId="43" xfId="0" applyNumberFormat="1" applyFont="1" applyFill="1" applyBorder="1" applyAlignment="1">
      <alignment horizontal="right" vertical="top"/>
    </xf>
    <xf numFmtId="0" fontId="3" fillId="0" borderId="62" xfId="0" applyFont="1" applyBorder="1" applyAlignment="1">
      <alignment horizontal="left" vertical="top" wrapText="1"/>
    </xf>
    <xf numFmtId="0" fontId="7" fillId="0" borderId="61" xfId="0" applyFont="1" applyBorder="1" applyAlignment="1">
      <alignment horizontal="center" vertical="top"/>
    </xf>
    <xf numFmtId="0" fontId="3" fillId="0" borderId="83" xfId="0" applyFont="1" applyBorder="1" applyAlignment="1">
      <alignment horizontal="left" vertical="top" wrapText="1"/>
    </xf>
    <xf numFmtId="0" fontId="7" fillId="0" borderId="67" xfId="0" applyFont="1" applyBorder="1" applyAlignment="1">
      <alignment horizontal="center" vertical="top"/>
    </xf>
    <xf numFmtId="4" fontId="16" fillId="7" borderId="60" xfId="0" applyNumberFormat="1" applyFont="1" applyFill="1" applyBorder="1" applyAlignment="1">
      <alignment horizontal="right" vertical="center"/>
    </xf>
    <xf numFmtId="4" fontId="16" fillId="7" borderId="94" xfId="0" applyNumberFormat="1" applyFont="1" applyFill="1" applyBorder="1" applyAlignment="1">
      <alignment horizontal="right" vertical="top"/>
    </xf>
    <xf numFmtId="4" fontId="16" fillId="7" borderId="108" xfId="0" applyNumberFormat="1" applyFont="1" applyFill="1" applyBorder="1" applyAlignment="1">
      <alignment horizontal="right" vertical="top"/>
    </xf>
    <xf numFmtId="4" fontId="16" fillId="5" borderId="97" xfId="0" applyNumberFormat="1" applyFont="1" applyFill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0" fontId="4" fillId="6" borderId="15" xfId="0" applyFont="1" applyFill="1" applyBorder="1" applyAlignment="1">
      <alignment horizontal="center" vertical="top"/>
    </xf>
    <xf numFmtId="4" fontId="4" fillId="6" borderId="109" xfId="0" applyNumberFormat="1" applyFont="1" applyFill="1" applyBorder="1" applyAlignment="1">
      <alignment horizontal="right" vertical="top"/>
    </xf>
    <xf numFmtId="4" fontId="16" fillId="6" borderId="46" xfId="0" applyNumberFormat="1" applyFont="1" applyFill="1" applyBorder="1" applyAlignment="1">
      <alignment horizontal="right" vertical="top"/>
    </xf>
    <xf numFmtId="0" fontId="7" fillId="0" borderId="81" xfId="0" applyFont="1" applyBorder="1" applyAlignment="1">
      <alignment horizontal="center" vertical="top"/>
    </xf>
    <xf numFmtId="0" fontId="21" fillId="6" borderId="53" xfId="0" applyFont="1" applyFill="1" applyBorder="1" applyAlignment="1">
      <alignment vertical="top" wrapText="1"/>
    </xf>
    <xf numFmtId="0" fontId="4" fillId="6" borderId="74" xfId="0" applyFont="1" applyFill="1" applyBorder="1" applyAlignment="1">
      <alignment horizontal="center" vertical="top"/>
    </xf>
    <xf numFmtId="0" fontId="3" fillId="0" borderId="23" xfId="0" applyFont="1" applyBorder="1" applyAlignment="1">
      <alignment vertical="top" wrapText="1"/>
    </xf>
    <xf numFmtId="0" fontId="7" fillId="0" borderId="62" xfId="0" applyFont="1" applyBorder="1" applyAlignment="1">
      <alignment horizontal="center" vertical="top"/>
    </xf>
    <xf numFmtId="0" fontId="3" fillId="0" borderId="27" xfId="0" applyFont="1" applyBorder="1" applyAlignment="1">
      <alignment vertical="top" wrapText="1"/>
    </xf>
    <xf numFmtId="4" fontId="16" fillId="7" borderId="46" xfId="0" applyNumberFormat="1" applyFont="1" applyFill="1" applyBorder="1" applyAlignment="1">
      <alignment horizontal="right" vertical="center"/>
    </xf>
    <xf numFmtId="0" fontId="5" fillId="5" borderId="95" xfId="0" applyFont="1" applyFill="1" applyBorder="1" applyAlignment="1">
      <alignment horizontal="center" vertical="center"/>
    </xf>
    <xf numFmtId="0" fontId="22" fillId="6" borderId="47" xfId="0" applyFont="1" applyFill="1" applyBorder="1" applyAlignment="1">
      <alignment horizontal="left" vertical="top" wrapText="1"/>
    </xf>
    <xf numFmtId="0" fontId="3" fillId="0" borderId="53" xfId="0" applyFont="1" applyBorder="1" applyAlignment="1">
      <alignment vertical="top" wrapText="1"/>
    </xf>
    <xf numFmtId="0" fontId="3" fillId="0" borderId="62" xfId="0" applyFont="1" applyBorder="1" applyAlignment="1">
      <alignment horizontal="center" vertical="top"/>
    </xf>
    <xf numFmtId="0" fontId="23" fillId="0" borderId="26" xfId="0" applyFont="1" applyBorder="1" applyAlignment="1">
      <alignment wrapText="1"/>
    </xf>
    <xf numFmtId="49" fontId="5" fillId="0" borderId="67" xfId="0" applyNumberFormat="1" applyFont="1" applyBorder="1" applyAlignment="1">
      <alignment horizontal="center" vertical="top"/>
    </xf>
    <xf numFmtId="0" fontId="3" fillId="0" borderId="72" xfId="0" applyFont="1" applyBorder="1" applyAlignment="1">
      <alignment vertical="top" wrapText="1"/>
    </xf>
    <xf numFmtId="0" fontId="3" fillId="0" borderId="83" xfId="0" applyFont="1" applyBorder="1" applyAlignment="1">
      <alignment horizontal="center" vertical="top"/>
    </xf>
    <xf numFmtId="0" fontId="22" fillId="6" borderId="54" xfId="0" applyFont="1" applyFill="1" applyBorder="1" applyAlignment="1">
      <alignment horizontal="left" vertical="top" wrapText="1"/>
    </xf>
    <xf numFmtId="0" fontId="22" fillId="6" borderId="74" xfId="0" applyFont="1" applyFill="1" applyBorder="1" applyAlignment="1">
      <alignment horizontal="left" vertical="top" wrapText="1"/>
    </xf>
    <xf numFmtId="165" fontId="3" fillId="0" borderId="76" xfId="0" applyNumberFormat="1" applyFont="1" applyBorder="1" applyAlignment="1">
      <alignment horizontal="right" vertical="top" wrapText="1"/>
    </xf>
    <xf numFmtId="4" fontId="3" fillId="0" borderId="110" xfId="0" applyNumberFormat="1" applyFont="1" applyBorder="1" applyAlignment="1">
      <alignment horizontal="right" vertical="top"/>
    </xf>
    <xf numFmtId="4" fontId="4" fillId="7" borderId="111" xfId="0" applyNumberFormat="1" applyFont="1" applyFill="1" applyBorder="1" applyAlignment="1">
      <alignment horizontal="right" vertical="center"/>
    </xf>
    <xf numFmtId="4" fontId="4" fillId="7" borderId="105" xfId="0" applyNumberFormat="1" applyFont="1" applyFill="1" applyBorder="1" applyAlignment="1">
      <alignment horizontal="right" vertical="center"/>
    </xf>
    <xf numFmtId="4" fontId="4" fillId="7" borderId="106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51" xfId="0" applyNumberFormat="1" applyFont="1" applyFill="1" applyBorder="1" applyAlignment="1">
      <alignment horizontal="right" vertical="center"/>
    </xf>
    <xf numFmtId="0" fontId="4" fillId="7" borderId="51" xfId="0" applyFont="1" applyFill="1" applyBorder="1" applyAlignment="1">
      <alignment vertical="center" wrapText="1"/>
    </xf>
    <xf numFmtId="4" fontId="16" fillId="5" borderId="60" xfId="0" applyNumberFormat="1" applyFont="1" applyFill="1" applyBorder="1" applyAlignment="1">
      <alignment horizontal="right" vertical="center"/>
    </xf>
    <xf numFmtId="4" fontId="16" fillId="5" borderId="46" xfId="0" applyNumberFormat="1" applyFont="1" applyFill="1" applyBorder="1" applyAlignment="1">
      <alignment horizontal="right" vertical="center"/>
    </xf>
    <xf numFmtId="0" fontId="3" fillId="5" borderId="46" xfId="0" applyFont="1" applyFill="1" applyBorder="1" applyAlignment="1">
      <alignment vertical="center"/>
    </xf>
    <xf numFmtId="0" fontId="7" fillId="0" borderId="80" xfId="0" applyFont="1" applyBorder="1" applyAlignment="1">
      <alignment vertical="top" wrapText="1"/>
    </xf>
    <xf numFmtId="0" fontId="5" fillId="5" borderId="96" xfId="0" applyFont="1" applyFill="1" applyBorder="1" applyAlignment="1">
      <alignment vertical="center"/>
    </xf>
    <xf numFmtId="4" fontId="7" fillId="0" borderId="24" xfId="0" applyNumberFormat="1" applyFont="1" applyBorder="1" applyAlignment="1">
      <alignment horizontal="right" vertical="top"/>
    </xf>
    <xf numFmtId="4" fontId="7" fillId="0" borderId="26" xfId="0" applyNumberFormat="1" applyFont="1" applyBorder="1" applyAlignment="1">
      <alignment horizontal="right" vertical="top"/>
    </xf>
    <xf numFmtId="164" fontId="4" fillId="7" borderId="96" xfId="0" applyNumberFormat="1" applyFont="1" applyFill="1" applyBorder="1" applyAlignment="1">
      <alignment horizontal="center" vertical="center"/>
    </xf>
    <xf numFmtId="4" fontId="4" fillId="7" borderId="44" xfId="0" applyNumberFormat="1" applyFont="1" applyFill="1" applyBorder="1" applyAlignment="1">
      <alignment horizontal="right" vertical="center"/>
    </xf>
    <xf numFmtId="0" fontId="5" fillId="5" borderId="6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3" fillId="5" borderId="47" xfId="0" applyFont="1" applyFill="1" applyBorder="1" applyAlignment="1">
      <alignment horizontal="center" vertical="center"/>
    </xf>
    <xf numFmtId="4" fontId="3" fillId="5" borderId="44" xfId="0" applyNumberFormat="1" applyFont="1" applyFill="1" applyBorder="1" applyAlignment="1">
      <alignment horizontal="right" vertical="center"/>
    </xf>
    <xf numFmtId="0" fontId="3" fillId="5" borderId="108" xfId="0" applyFont="1" applyFill="1" applyBorder="1" applyAlignment="1">
      <alignment vertical="center"/>
    </xf>
    <xf numFmtId="164" fontId="4" fillId="0" borderId="87" xfId="0" applyNumberFormat="1" applyFont="1" applyBorder="1" applyAlignment="1">
      <alignment vertical="top"/>
    </xf>
    <xf numFmtId="167" fontId="5" fillId="0" borderId="87" xfId="0" applyNumberFormat="1" applyFont="1" applyBorder="1" applyAlignment="1">
      <alignment horizontal="center" vertical="top"/>
    </xf>
    <xf numFmtId="0" fontId="3" fillId="0" borderId="87" xfId="0" applyFont="1" applyBorder="1" applyAlignment="1">
      <alignment vertical="top" wrapText="1"/>
    </xf>
    <xf numFmtId="0" fontId="3" fillId="0" borderId="53" xfId="0" applyFont="1" applyBorder="1" applyAlignment="1">
      <alignment horizontal="center" vertical="top"/>
    </xf>
    <xf numFmtId="4" fontId="3" fillId="0" borderId="112" xfId="0" applyNumberFormat="1" applyFont="1" applyBorder="1" applyAlignment="1">
      <alignment horizontal="right" vertical="top"/>
    </xf>
    <xf numFmtId="4" fontId="16" fillId="0" borderId="87" xfId="0" applyNumberFormat="1" applyFont="1" applyBorder="1" applyAlignment="1">
      <alignment horizontal="right" vertical="top"/>
    </xf>
    <xf numFmtId="10" fontId="16" fillId="0" borderId="53" xfId="0" applyNumberFormat="1" applyFont="1" applyBorder="1" applyAlignment="1">
      <alignment horizontal="right" vertical="top"/>
    </xf>
    <xf numFmtId="167" fontId="5" fillId="0" borderId="61" xfId="0" applyNumberFormat="1" applyFont="1" applyBorder="1" applyAlignment="1">
      <alignment horizontal="center" vertical="top"/>
    </xf>
    <xf numFmtId="0" fontId="3" fillId="0" borderId="61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/>
    </xf>
    <xf numFmtId="4" fontId="16" fillId="0" borderId="61" xfId="0" applyNumberFormat="1" applyFont="1" applyBorder="1" applyAlignment="1">
      <alignment horizontal="right" vertical="top"/>
    </xf>
    <xf numFmtId="10" fontId="16" fillId="0" borderId="23" xfId="0" applyNumberFormat="1" applyFont="1" applyBorder="1" applyAlignment="1">
      <alignment horizontal="right" vertical="top"/>
    </xf>
    <xf numFmtId="167" fontId="5" fillId="0" borderId="67" xfId="0" applyNumberFormat="1" applyFont="1" applyBorder="1" applyAlignment="1">
      <alignment horizontal="center" vertical="top"/>
    </xf>
    <xf numFmtId="0" fontId="3" fillId="0" borderId="61" xfId="0" applyFont="1" applyBorder="1"/>
    <xf numFmtId="0" fontId="3" fillId="8" borderId="113" xfId="0" applyFont="1" applyFill="1" applyBorder="1" applyAlignment="1">
      <alignment vertical="center" wrapText="1"/>
    </xf>
    <xf numFmtId="0" fontId="3" fillId="8" borderId="23" xfId="0" applyFont="1" applyFill="1" applyBorder="1" applyAlignment="1">
      <alignment vertical="center"/>
    </xf>
    <xf numFmtId="4" fontId="3" fillId="8" borderId="24" xfId="0" applyNumberFormat="1" applyFont="1" applyFill="1" applyBorder="1" applyAlignment="1">
      <alignment vertical="center"/>
    </xf>
    <xf numFmtId="4" fontId="3" fillId="8" borderId="26" xfId="0" applyNumberFormat="1" applyFont="1" applyFill="1" applyBorder="1" applyAlignment="1">
      <alignment vertical="center"/>
    </xf>
    <xf numFmtId="165" fontId="3" fillId="8" borderId="25" xfId="0" applyNumberFormat="1" applyFont="1" applyFill="1" applyBorder="1" applyAlignment="1">
      <alignment vertical="center"/>
    </xf>
    <xf numFmtId="4" fontId="3" fillId="8" borderId="24" xfId="0" applyNumberFormat="1" applyFont="1" applyFill="1" applyBorder="1" applyAlignment="1">
      <alignment horizontal="right" vertical="center"/>
    </xf>
    <xf numFmtId="4" fontId="3" fillId="8" borderId="26" xfId="0" applyNumberFormat="1" applyFont="1" applyFill="1" applyBorder="1" applyAlignment="1">
      <alignment horizontal="right" vertical="center"/>
    </xf>
    <xf numFmtId="4" fontId="3" fillId="8" borderId="25" xfId="0" applyNumberFormat="1" applyFont="1" applyFill="1" applyBorder="1" applyAlignment="1">
      <alignment horizontal="right" vertical="center"/>
    </xf>
    <xf numFmtId="4" fontId="3" fillId="8" borderId="114" xfId="0" applyNumberFormat="1" applyFont="1" applyFill="1" applyBorder="1" applyAlignment="1">
      <alignment horizontal="right" vertical="center"/>
    </xf>
    <xf numFmtId="0" fontId="3" fillId="8" borderId="115" xfId="0" applyFont="1" applyFill="1" applyBorder="1" applyAlignment="1">
      <alignment vertical="center" wrapText="1"/>
    </xf>
    <xf numFmtId="167" fontId="5" fillId="0" borderId="79" xfId="0" applyNumberFormat="1" applyFont="1" applyBorder="1" applyAlignment="1">
      <alignment horizontal="center" vertical="top"/>
    </xf>
    <xf numFmtId="0" fontId="7" fillId="0" borderId="79" xfId="0" applyFont="1" applyBorder="1" applyAlignment="1">
      <alignment vertical="top" wrapText="1"/>
    </xf>
    <xf numFmtId="0" fontId="3" fillId="0" borderId="72" xfId="0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4" fontId="3" fillId="0" borderId="11" xfId="0" applyNumberFormat="1" applyFont="1" applyBorder="1" applyAlignment="1">
      <alignment horizontal="right" vertical="top"/>
    </xf>
    <xf numFmtId="4" fontId="3" fillId="0" borderId="14" xfId="0" applyNumberFormat="1" applyFont="1" applyBorder="1" applyAlignment="1">
      <alignment horizontal="right" vertical="top"/>
    </xf>
    <xf numFmtId="4" fontId="3" fillId="0" borderId="12" xfId="0" applyNumberFormat="1" applyFont="1" applyBorder="1" applyAlignment="1">
      <alignment horizontal="right" vertical="top"/>
    </xf>
    <xf numFmtId="4" fontId="16" fillId="0" borderId="79" xfId="0" applyNumberFormat="1" applyFont="1" applyBorder="1" applyAlignment="1">
      <alignment horizontal="right" vertical="top"/>
    </xf>
    <xf numFmtId="10" fontId="16" fillId="0" borderId="72" xfId="0" applyNumberFormat="1" applyFont="1" applyBorder="1" applyAlignment="1">
      <alignment horizontal="right" vertical="top"/>
    </xf>
    <xf numFmtId="0" fontId="3" fillId="0" borderId="103" xfId="0" applyFont="1" applyBorder="1" applyAlignment="1">
      <alignment vertical="top" wrapText="1"/>
    </xf>
    <xf numFmtId="0" fontId="4" fillId="7" borderId="96" xfId="0" applyFont="1" applyFill="1" applyBorder="1" applyAlignment="1">
      <alignment vertical="center" wrapText="1"/>
    </xf>
    <xf numFmtId="0" fontId="4" fillId="7" borderId="108" xfId="0" applyFont="1" applyFill="1" applyBorder="1" applyAlignment="1">
      <alignment horizontal="center" vertical="center"/>
    </xf>
    <xf numFmtId="4" fontId="4" fillId="7" borderId="104" xfId="0" applyNumberFormat="1" applyFont="1" applyFill="1" applyBorder="1" applyAlignment="1">
      <alignment horizontal="right" vertical="center"/>
    </xf>
    <xf numFmtId="4" fontId="4" fillId="7" borderId="116" xfId="0" applyNumberFormat="1" applyFont="1" applyFill="1" applyBorder="1" applyAlignment="1">
      <alignment horizontal="right" vertical="center"/>
    </xf>
    <xf numFmtId="4" fontId="16" fillId="7" borderId="94" xfId="0" applyNumberFormat="1" applyFont="1" applyFill="1" applyBorder="1" applyAlignment="1">
      <alignment horizontal="right" vertical="center"/>
    </xf>
    <xf numFmtId="4" fontId="16" fillId="7" borderId="95" xfId="0" applyNumberFormat="1" applyFont="1" applyFill="1" applyBorder="1" applyAlignment="1">
      <alignment horizontal="right" vertical="center"/>
    </xf>
    <xf numFmtId="167" fontId="5" fillId="0" borderId="23" xfId="0" applyNumberFormat="1" applyFont="1" applyBorder="1" applyAlignment="1">
      <alignment horizontal="center" vertical="top"/>
    </xf>
    <xf numFmtId="0" fontId="3" fillId="0" borderId="32" xfId="0" applyFont="1" applyBorder="1" applyAlignment="1">
      <alignment vertical="top" wrapText="1"/>
    </xf>
    <xf numFmtId="4" fontId="3" fillId="0" borderId="117" xfId="0" applyNumberFormat="1" applyFont="1" applyBorder="1" applyAlignment="1">
      <alignment horizontal="right" vertical="top"/>
    </xf>
    <xf numFmtId="167" fontId="5" fillId="0" borderId="27" xfId="0" applyNumberFormat="1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4" fontId="3" fillId="0" borderId="90" xfId="0" applyNumberFormat="1" applyFont="1" applyBorder="1" applyAlignment="1">
      <alignment horizontal="right" vertical="top"/>
    </xf>
    <xf numFmtId="167" fontId="5" fillId="0" borderId="72" xfId="0" applyNumberFormat="1" applyFont="1" applyBorder="1" applyAlignment="1">
      <alignment horizontal="center" vertical="top"/>
    </xf>
    <xf numFmtId="164" fontId="4" fillId="0" borderId="23" xfId="0" applyNumberFormat="1" applyFont="1" applyBorder="1" applyAlignment="1">
      <alignment vertical="top"/>
    </xf>
    <xf numFmtId="164" fontId="4" fillId="0" borderId="27" xfId="0" applyNumberFormat="1" applyFont="1" applyBorder="1" applyAlignment="1">
      <alignment vertical="top"/>
    </xf>
    <xf numFmtId="0" fontId="3" fillId="5" borderId="44" xfId="0" applyFont="1" applyFill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top"/>
    </xf>
    <xf numFmtId="0" fontId="5" fillId="5" borderId="42" xfId="0" applyFont="1" applyFill="1" applyBorder="1" applyAlignment="1">
      <alignment horizontal="center" vertical="center"/>
    </xf>
    <xf numFmtId="0" fontId="22" fillId="6" borderId="99" xfId="0" applyFont="1" applyFill="1" applyBorder="1" applyAlignment="1">
      <alignment horizontal="left" vertical="top" wrapText="1"/>
    </xf>
    <xf numFmtId="0" fontId="3" fillId="0" borderId="117" xfId="0" applyFont="1" applyBorder="1" applyAlignment="1">
      <alignment vertical="top" wrapText="1"/>
    </xf>
    <xf numFmtId="0" fontId="3" fillId="0" borderId="88" xfId="0" applyFont="1" applyBorder="1" applyAlignment="1">
      <alignment vertical="top" wrapText="1"/>
    </xf>
    <xf numFmtId="0" fontId="7" fillId="0" borderId="5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21" fillId="6" borderId="44" xfId="0" applyFont="1" applyFill="1" applyBorder="1" applyAlignment="1">
      <alignment horizontal="left" vertical="top" wrapText="1"/>
    </xf>
    <xf numFmtId="49" fontId="5" fillId="0" borderId="53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7" fillId="0" borderId="72" xfId="0" applyFont="1" applyBorder="1" applyAlignment="1">
      <alignment vertical="top" wrapText="1"/>
    </xf>
    <xf numFmtId="0" fontId="3" fillId="0" borderId="100" xfId="0" applyFont="1" applyBorder="1" applyAlignment="1">
      <alignment horizontal="center" vertical="top"/>
    </xf>
    <xf numFmtId="164" fontId="4" fillId="7" borderId="47" xfId="0" applyNumberFormat="1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vertical="center" wrapText="1"/>
    </xf>
    <xf numFmtId="4" fontId="4" fillId="7" borderId="121" xfId="0" applyNumberFormat="1" applyFont="1" applyFill="1" applyBorder="1" applyAlignment="1">
      <alignment horizontal="right" vertical="center"/>
    </xf>
    <xf numFmtId="4" fontId="16" fillId="7" borderId="108" xfId="0" applyNumberFormat="1" applyFont="1" applyFill="1" applyBorder="1" applyAlignment="1">
      <alignment horizontal="right" vertical="center"/>
    </xf>
    <xf numFmtId="0" fontId="4" fillId="7" borderId="108" xfId="0" applyFont="1" applyFill="1" applyBorder="1" applyAlignment="1">
      <alignment vertical="center" wrapText="1"/>
    </xf>
    <xf numFmtId="164" fontId="4" fillId="4" borderId="48" xfId="0" applyNumberFormat="1" applyFont="1" applyFill="1" applyBorder="1" applyAlignment="1">
      <alignment vertical="center"/>
    </xf>
    <xf numFmtId="164" fontId="4" fillId="4" borderId="49" xfId="0" applyNumberFormat="1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vertical="center" wrapText="1"/>
    </xf>
    <xf numFmtId="0" fontId="4" fillId="4" borderId="49" xfId="0" applyFont="1" applyFill="1" applyBorder="1" applyAlignment="1">
      <alignment horizontal="center" vertical="center"/>
    </xf>
    <xf numFmtId="4" fontId="4" fillId="4" borderId="48" xfId="0" applyNumberFormat="1" applyFont="1" applyFill="1" applyBorder="1" applyAlignment="1">
      <alignment horizontal="right" vertical="center"/>
    </xf>
    <xf numFmtId="4" fontId="4" fillId="4" borderId="51" xfId="0" applyNumberFormat="1" applyFont="1" applyFill="1" applyBorder="1" applyAlignment="1">
      <alignment horizontal="right" vertical="center"/>
    </xf>
    <xf numFmtId="4" fontId="4" fillId="4" borderId="108" xfId="0" applyNumberFormat="1" applyFont="1" applyFill="1" applyBorder="1" applyAlignment="1">
      <alignment horizontal="right" vertical="center"/>
    </xf>
    <xf numFmtId="4" fontId="4" fillId="4" borderId="96" xfId="0" applyNumberFormat="1" applyFont="1" applyFill="1" applyBorder="1" applyAlignment="1">
      <alignment horizontal="right" vertical="center"/>
    </xf>
    <xf numFmtId="4" fontId="4" fillId="4" borderId="94" xfId="0" applyNumberFormat="1" applyFont="1" applyFill="1" applyBorder="1" applyAlignment="1">
      <alignment horizontal="right" vertical="center"/>
    </xf>
    <xf numFmtId="10" fontId="16" fillId="4" borderId="108" xfId="0" applyNumberFormat="1" applyFont="1" applyFill="1" applyBorder="1" applyAlignment="1">
      <alignment horizontal="right" vertical="top"/>
    </xf>
    <xf numFmtId="0" fontId="4" fillId="4" borderId="108" xfId="0" applyFont="1" applyFill="1" applyBorder="1" applyAlignment="1">
      <alignment vertical="center" wrapText="1"/>
    </xf>
    <xf numFmtId="4" fontId="16" fillId="0" borderId="7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3" fillId="0" borderId="103" xfId="0" applyFont="1" applyBorder="1" applyAlignment="1">
      <alignment vertical="center" wrapText="1"/>
    </xf>
    <xf numFmtId="0" fontId="4" fillId="4" borderId="51" xfId="0" applyFont="1" applyFill="1" applyBorder="1" applyAlignment="1">
      <alignment horizontal="center" vertical="center"/>
    </xf>
    <xf numFmtId="4" fontId="4" fillId="4" borderId="16" xfId="0" applyNumberFormat="1" applyFont="1" applyFill="1" applyBorder="1" applyAlignment="1">
      <alignment horizontal="right" vertical="center"/>
    </xf>
    <xf numFmtId="4" fontId="16" fillId="4" borderId="15" xfId="0" applyNumberFormat="1" applyFont="1" applyFill="1" applyBorder="1" applyAlignment="1">
      <alignment horizontal="right" vertical="center"/>
    </xf>
    <xf numFmtId="4" fontId="16" fillId="4" borderId="91" xfId="0" applyNumberFormat="1" applyFont="1" applyFill="1" applyBorder="1" applyAlignment="1">
      <alignment horizontal="right" vertical="center"/>
    </xf>
    <xf numFmtId="0" fontId="4" fillId="4" borderId="1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wrapText="1"/>
    </xf>
    <xf numFmtId="0" fontId="4" fillId="0" borderId="32" xfId="0" applyFont="1" applyBorder="1" applyAlignment="1">
      <alignment horizontal="center"/>
    </xf>
    <xf numFmtId="0" fontId="3" fillId="0" borderId="32" xfId="0" applyFont="1" applyBorder="1"/>
    <xf numFmtId="4" fontId="3" fillId="0" borderId="32" xfId="0" applyNumberFormat="1" applyFont="1" applyBorder="1" applyAlignment="1">
      <alignment horizontal="right"/>
    </xf>
    <xf numFmtId="4" fontId="4" fillId="0" borderId="32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24" fillId="0" borderId="0" xfId="0" applyFont="1" applyAlignment="1">
      <alignment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4" fontId="28" fillId="0" borderId="0" xfId="0" applyNumberFormat="1" applyFont="1" applyAlignment="1">
      <alignment horizontal="left"/>
    </xf>
    <xf numFmtId="4" fontId="29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2" fillId="0" borderId="0" xfId="0" applyFont="1" applyAlignment="1">
      <alignment wrapText="1"/>
    </xf>
    <xf numFmtId="0" fontId="33" fillId="0" borderId="0" xfId="0" applyFont="1"/>
    <xf numFmtId="4" fontId="34" fillId="0" borderId="0" xfId="0" applyNumberFormat="1" applyFont="1" applyAlignment="1">
      <alignment horizontal="right"/>
    </xf>
    <xf numFmtId="0" fontId="11" fillId="0" borderId="26" xfId="0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right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4" fontId="6" fillId="0" borderId="26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vertical="center" wrapText="1"/>
    </xf>
    <xf numFmtId="0" fontId="14" fillId="8" borderId="26" xfId="0" applyFont="1" applyFill="1" applyBorder="1" applyAlignment="1">
      <alignment horizontal="center" vertical="center" wrapText="1"/>
    </xf>
    <xf numFmtId="4" fontId="6" fillId="0" borderId="26" xfId="0" applyNumberFormat="1" applyFont="1" applyBorder="1" applyAlignment="1">
      <alignment vertical="center" wrapText="1"/>
    </xf>
    <xf numFmtId="4" fontId="6" fillId="0" borderId="26" xfId="0" applyNumberFormat="1" applyFont="1" applyBorder="1" applyAlignment="1">
      <alignment horizontal="left" vertical="center" wrapText="1"/>
    </xf>
    <xf numFmtId="0" fontId="6" fillId="9" borderId="26" xfId="0" applyFont="1" applyFill="1" applyBorder="1" applyAlignment="1">
      <alignment vertical="center"/>
    </xf>
    <xf numFmtId="49" fontId="19" fillId="0" borderId="26" xfId="0" applyNumberFormat="1" applyFont="1" applyBorder="1" applyAlignment="1">
      <alignment horizontal="center" vertical="center" wrapText="1"/>
    </xf>
    <xf numFmtId="0" fontId="6" fillId="0" borderId="69" xfId="0" applyFont="1" applyBorder="1" applyAlignment="1">
      <alignment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4" fontId="6" fillId="9" borderId="26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8" borderId="2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vertical="center"/>
    </xf>
    <xf numFmtId="0" fontId="35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" fontId="19" fillId="0" borderId="26" xfId="0" applyNumberFormat="1" applyFont="1" applyBorder="1" applyAlignment="1">
      <alignment horizontal="left" vertical="center" wrapText="1"/>
    </xf>
    <xf numFmtId="4" fontId="6" fillId="9" borderId="26" xfId="0" applyNumberFormat="1" applyFont="1" applyFill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4" fontId="19" fillId="0" borderId="26" xfId="0" applyNumberFormat="1" applyFont="1" applyBorder="1" applyAlignment="1">
      <alignment vertical="center"/>
    </xf>
    <xf numFmtId="4" fontId="19" fillId="0" borderId="26" xfId="0" applyNumberFormat="1" applyFont="1" applyBorder="1" applyAlignment="1">
      <alignment vertical="center" wrapText="1"/>
    </xf>
    <xf numFmtId="165" fontId="19" fillId="0" borderId="26" xfId="0" applyNumberFormat="1" applyFont="1" applyBorder="1" applyAlignment="1">
      <alignment vertical="center" wrapText="1"/>
    </xf>
    <xf numFmtId="0" fontId="6" fillId="9" borderId="26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14" fontId="23" fillId="0" borderId="26" xfId="0" applyNumberFormat="1" applyFont="1" applyBorder="1" applyAlignment="1">
      <alignment vertical="center" wrapText="1"/>
    </xf>
    <xf numFmtId="4" fontId="6" fillId="0" borderId="26" xfId="0" applyNumberFormat="1" applyFont="1" applyBorder="1" applyAlignment="1">
      <alignment horizontal="right" vertical="center"/>
    </xf>
    <xf numFmtId="165" fontId="6" fillId="0" borderId="26" xfId="0" applyNumberFormat="1" applyFont="1" applyBorder="1" applyAlignment="1">
      <alignment horizontal="right" vertical="center" wrapText="1"/>
    </xf>
    <xf numFmtId="0" fontId="23" fillId="0" borderId="26" xfId="0" applyFont="1" applyBorder="1" applyAlignment="1">
      <alignment vertical="center" wrapText="1"/>
    </xf>
    <xf numFmtId="165" fontId="6" fillId="0" borderId="69" xfId="0" applyNumberFormat="1" applyFont="1" applyBorder="1" applyAlignment="1">
      <alignment horizontal="right" vertical="center" wrapText="1"/>
    </xf>
    <xf numFmtId="4" fontId="6" fillId="0" borderId="63" xfId="0" applyNumberFormat="1" applyFont="1" applyBorder="1" applyAlignment="1">
      <alignment vertical="center" wrapText="1"/>
    </xf>
    <xf numFmtId="4" fontId="6" fillId="0" borderId="88" xfId="0" applyNumberFormat="1" applyFont="1" applyBorder="1" applyAlignment="1">
      <alignment vertical="center" wrapText="1"/>
    </xf>
    <xf numFmtId="4" fontId="6" fillId="0" borderId="26" xfId="0" applyNumberFormat="1" applyFont="1" applyBorder="1" applyAlignment="1">
      <alignment horizontal="center" vertical="center"/>
    </xf>
    <xf numFmtId="49" fontId="19" fillId="0" borderId="69" xfId="0" applyNumberFormat="1" applyFont="1" applyBorder="1" applyAlignment="1">
      <alignment horizontal="center" vertical="center" wrapText="1"/>
    </xf>
    <xf numFmtId="49" fontId="6" fillId="0" borderId="63" xfId="0" applyNumberFormat="1" applyFont="1" applyBorder="1" applyAlignment="1">
      <alignment horizontal="right" vertical="center" wrapText="1"/>
    </xf>
    <xf numFmtId="165" fontId="6" fillId="9" borderId="26" xfId="0" applyNumberFormat="1" applyFont="1" applyFill="1" applyBorder="1" applyAlignment="1">
      <alignment vertical="center" wrapText="1"/>
    </xf>
    <xf numFmtId="4" fontId="6" fillId="9" borderId="122" xfId="0" applyNumberFormat="1" applyFont="1" applyFill="1" applyBorder="1" applyAlignment="1">
      <alignment vertical="center" wrapText="1"/>
    </xf>
    <xf numFmtId="0" fontId="6" fillId="9" borderId="26" xfId="0" applyFont="1" applyFill="1" applyBorder="1" applyAlignment="1">
      <alignment horizontal="left" vertical="center" wrapText="1"/>
    </xf>
    <xf numFmtId="4" fontId="6" fillId="9" borderId="26" xfId="0" applyNumberFormat="1" applyFont="1" applyFill="1" applyBorder="1" applyAlignment="1">
      <alignment vertical="center"/>
    </xf>
    <xf numFmtId="4" fontId="6" fillId="10" borderId="26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11" fillId="0" borderId="26" xfId="0" applyNumberFormat="1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4" fontId="6" fillId="8" borderId="26" xfId="0" applyNumberFormat="1" applyFont="1" applyFill="1" applyBorder="1" applyAlignment="1">
      <alignment vertical="center" wrapText="1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0" fontId="4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6" fillId="0" borderId="69" xfId="0" applyNumberFormat="1" applyFont="1" applyBorder="1" applyAlignment="1">
      <alignment horizontal="right" vertical="center" wrapText="1"/>
    </xf>
    <xf numFmtId="0" fontId="6" fillId="0" borderId="88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8" xfId="0" applyFont="1" applyBorder="1"/>
    <xf numFmtId="0" fontId="13" fillId="0" borderId="9" xfId="0" applyFont="1" applyBorder="1"/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7" xfId="0" applyFont="1" applyBorder="1"/>
    <xf numFmtId="0" fontId="13" fillId="0" borderId="13" xfId="0" applyFont="1" applyBorder="1"/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/>
    <xf numFmtId="0" fontId="13" fillId="0" borderId="6" xfId="0" applyFont="1" applyBorder="1"/>
    <xf numFmtId="10" fontId="14" fillId="0" borderId="12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/>
    </xf>
    <xf numFmtId="0" fontId="13" fillId="0" borderId="32" xfId="0" applyFont="1" applyBorder="1"/>
    <xf numFmtId="4" fontId="4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3" fillId="0" borderId="38" xfId="0" applyFont="1" applyBorder="1"/>
    <xf numFmtId="0" fontId="4" fillId="2" borderId="33" xfId="0" applyFont="1" applyFill="1" applyBorder="1" applyAlignment="1">
      <alignment horizontal="center" vertical="center"/>
    </xf>
    <xf numFmtId="0" fontId="13" fillId="0" borderId="36" xfId="0" applyFont="1" applyBorder="1"/>
    <xf numFmtId="0" fontId="13" fillId="0" borderId="39" xfId="0" applyFont="1" applyBorder="1"/>
    <xf numFmtId="0" fontId="4" fillId="2" borderId="34" xfId="0" applyFont="1" applyFill="1" applyBorder="1" applyAlignment="1">
      <alignment horizontal="center" vertical="center" wrapText="1"/>
    </xf>
    <xf numFmtId="0" fontId="13" fillId="0" borderId="37" xfId="0" applyFont="1" applyBorder="1"/>
    <xf numFmtId="0" fontId="13" fillId="0" borderId="40" xfId="0" applyFont="1" applyBorder="1"/>
    <xf numFmtId="164" fontId="21" fillId="7" borderId="118" xfId="0" applyNumberFormat="1" applyFont="1" applyFill="1" applyBorder="1" applyAlignment="1">
      <alignment horizontal="left" vertical="center" wrapText="1"/>
    </xf>
    <xf numFmtId="0" fontId="13" fillId="0" borderId="119" xfId="0" applyFont="1" applyBorder="1"/>
    <xf numFmtId="0" fontId="13" fillId="0" borderId="120" xfId="0" applyFont="1" applyBorder="1"/>
    <xf numFmtId="164" fontId="3" fillId="0" borderId="0" xfId="0" applyNumberFormat="1" applyFont="1" applyAlignment="1">
      <alignment horizontal="center" vertical="center"/>
    </xf>
    <xf numFmtId="164" fontId="5" fillId="4" borderId="4" xfId="0" applyNumberFormat="1" applyFont="1" applyFill="1" applyBorder="1" applyAlignment="1">
      <alignment horizontal="left" vertical="center"/>
    </xf>
    <xf numFmtId="0" fontId="13" fillId="0" borderId="35" xfId="0" applyFont="1" applyBorder="1"/>
    <xf numFmtId="4" fontId="4" fillId="2" borderId="4" xfId="0" applyNumberFormat="1" applyFont="1" applyFill="1" applyBorder="1" applyAlignment="1">
      <alignment horizontal="center" vertical="center" wrapText="1"/>
    </xf>
    <xf numFmtId="4" fontId="7" fillId="0" borderId="67" xfId="0" applyNumberFormat="1" applyFont="1" applyBorder="1" applyAlignment="1">
      <alignment horizontal="right" vertical="center"/>
    </xf>
    <xf numFmtId="0" fontId="13" fillId="0" borderId="83" xfId="0" applyFont="1" applyBorder="1"/>
    <xf numFmtId="0" fontId="13" fillId="0" borderId="101" xfId="0" applyFont="1" applyBorder="1"/>
    <xf numFmtId="0" fontId="13" fillId="0" borderId="102" xfId="0" applyFont="1" applyBorder="1"/>
    <xf numFmtId="164" fontId="21" fillId="7" borderId="4" xfId="0" applyNumberFormat="1" applyFont="1" applyFill="1" applyBorder="1" applyAlignment="1">
      <alignment horizontal="left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33" xfId="0" applyNumberFormat="1" applyFont="1" applyFill="1" applyBorder="1" applyAlignment="1">
      <alignment horizontal="center" vertical="center" wrapText="1"/>
    </xf>
    <xf numFmtId="0" fontId="13" fillId="0" borderId="45" xfId="0" applyFont="1" applyBorder="1"/>
    <xf numFmtId="0" fontId="35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" fontId="11" fillId="5" borderId="63" xfId="0" applyNumberFormat="1" applyFont="1" applyFill="1" applyBorder="1" applyAlignment="1">
      <alignment horizontal="center" vertical="center" wrapText="1"/>
    </xf>
    <xf numFmtId="0" fontId="13" fillId="0" borderId="62" xfId="0" applyFont="1" applyBorder="1" applyAlignment="1">
      <alignment vertical="center"/>
    </xf>
    <xf numFmtId="0" fontId="13" fillId="0" borderId="88" xfId="0" applyFont="1" applyBorder="1" applyAlignment="1">
      <alignment vertical="center"/>
    </xf>
    <xf numFmtId="0" fontId="4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2" fillId="0" borderId="0" xfId="0" applyFont="1" applyAlignment="1">
      <alignment horizontal="center" vertical="center" wrapText="1"/>
    </xf>
    <xf numFmtId="0" fontId="11" fillId="0" borderId="63" xfId="0" applyFont="1" applyBorder="1" applyAlignment="1">
      <alignment horizontal="left" vertical="center" wrapText="1"/>
    </xf>
    <xf numFmtId="0" fontId="11" fillId="5" borderId="63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2" workbookViewId="0">
      <selection activeCell="F10" sqref="F10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536" t="s">
        <v>0</v>
      </c>
      <c r="B1" s="531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586" t="s">
        <v>641</v>
      </c>
      <c r="I2" s="587"/>
      <c r="J2" s="58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586" t="s">
        <v>642</v>
      </c>
      <c r="I3" s="587"/>
      <c r="J3" s="58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537" t="s">
        <v>8</v>
      </c>
      <c r="C18" s="531"/>
      <c r="D18" s="531"/>
      <c r="E18" s="531"/>
      <c r="F18" s="531"/>
      <c r="G18" s="531"/>
      <c r="H18" s="531"/>
      <c r="I18" s="531"/>
      <c r="J18" s="531"/>
      <c r="K18" s="531"/>
      <c r="L18" s="531"/>
      <c r="M18" s="531"/>
      <c r="N18" s="531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537" t="s">
        <v>9</v>
      </c>
      <c r="C19" s="531"/>
      <c r="D19" s="531"/>
      <c r="E19" s="531"/>
      <c r="F19" s="531"/>
      <c r="G19" s="531"/>
      <c r="H19" s="531"/>
      <c r="I19" s="531"/>
      <c r="J19" s="531"/>
      <c r="K19" s="531"/>
      <c r="L19" s="531"/>
      <c r="M19" s="531"/>
      <c r="N19" s="531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538" t="s">
        <v>10</v>
      </c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539"/>
      <c r="B23" s="532" t="s">
        <v>11</v>
      </c>
      <c r="C23" s="533"/>
      <c r="D23" s="542" t="s">
        <v>12</v>
      </c>
      <c r="E23" s="543"/>
      <c r="F23" s="543"/>
      <c r="G23" s="543"/>
      <c r="H23" s="543"/>
      <c r="I23" s="543"/>
      <c r="J23" s="544"/>
      <c r="K23" s="532" t="s">
        <v>13</v>
      </c>
      <c r="L23" s="533"/>
      <c r="M23" s="532" t="s">
        <v>14</v>
      </c>
      <c r="N23" s="533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540"/>
      <c r="B24" s="534"/>
      <c r="C24" s="535"/>
      <c r="D24" s="16" t="s">
        <v>15</v>
      </c>
      <c r="E24" s="17" t="s">
        <v>16</v>
      </c>
      <c r="F24" s="17" t="s">
        <v>17</v>
      </c>
      <c r="G24" s="17" t="s">
        <v>18</v>
      </c>
      <c r="H24" s="17" t="s">
        <v>19</v>
      </c>
      <c r="I24" s="545" t="s">
        <v>20</v>
      </c>
      <c r="J24" s="535"/>
      <c r="K24" s="534"/>
      <c r="L24" s="535"/>
      <c r="M24" s="534"/>
      <c r="N24" s="535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541"/>
      <c r="B25" s="19" t="s">
        <v>21</v>
      </c>
      <c r="C25" s="20" t="s">
        <v>22</v>
      </c>
      <c r="D25" s="19" t="s">
        <v>22</v>
      </c>
      <c r="E25" s="21" t="s">
        <v>22</v>
      </c>
      <c r="F25" s="21" t="s">
        <v>22</v>
      </c>
      <c r="G25" s="21" t="s">
        <v>22</v>
      </c>
      <c r="H25" s="21" t="s">
        <v>22</v>
      </c>
      <c r="I25" s="21" t="s">
        <v>21</v>
      </c>
      <c r="J25" s="22" t="s">
        <v>23</v>
      </c>
      <c r="K25" s="19" t="s">
        <v>21</v>
      </c>
      <c r="L25" s="20" t="s">
        <v>22</v>
      </c>
      <c r="M25" s="23" t="s">
        <v>21</v>
      </c>
      <c r="N25" s="24" t="s">
        <v>22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5">
      <c r="A26" s="26" t="s">
        <v>24</v>
      </c>
      <c r="B26" s="27" t="s">
        <v>25</v>
      </c>
      <c r="C26" s="28" t="s">
        <v>26</v>
      </c>
      <c r="D26" s="27" t="s">
        <v>27</v>
      </c>
      <c r="E26" s="29" t="s">
        <v>28</v>
      </c>
      <c r="F26" s="29" t="s">
        <v>29</v>
      </c>
      <c r="G26" s="29" t="s">
        <v>30</v>
      </c>
      <c r="H26" s="29" t="s">
        <v>31</v>
      </c>
      <c r="I26" s="29" t="s">
        <v>32</v>
      </c>
      <c r="J26" s="28" t="s">
        <v>33</v>
      </c>
      <c r="K26" s="27" t="s">
        <v>34</v>
      </c>
      <c r="L26" s="28" t="s">
        <v>35</v>
      </c>
      <c r="M26" s="27" t="s">
        <v>36</v>
      </c>
      <c r="N26" s="28" t="s">
        <v>37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38</v>
      </c>
      <c r="B27" s="33">
        <f t="shared" ref="B27:B28" si="0">C27/N27</f>
        <v>0.8593480455439082</v>
      </c>
      <c r="C27" s="34">
        <v>2804374.4890000001</v>
      </c>
      <c r="D27" s="35">
        <v>0</v>
      </c>
      <c r="E27" s="36">
        <v>0</v>
      </c>
      <c r="F27" s="36">
        <v>0</v>
      </c>
      <c r="G27" s="36">
        <v>0</v>
      </c>
      <c r="H27" s="36">
        <v>459000</v>
      </c>
      <c r="I27" s="37">
        <f t="shared" ref="I27:I28" si="1">J27/N27</f>
        <v>0.14065195445609185</v>
      </c>
      <c r="J27" s="34">
        <f t="shared" ref="J27:J29" si="2">D27+E27+F27+G27+H27</f>
        <v>459000</v>
      </c>
      <c r="K27" s="33">
        <f t="shared" ref="K27:K28" si="3">L27/N27</f>
        <v>0</v>
      </c>
      <c r="L27" s="34">
        <f>'Кошторис  витрат'!S228</f>
        <v>0</v>
      </c>
      <c r="M27" s="38">
        <v>1</v>
      </c>
      <c r="N27" s="39">
        <f t="shared" ref="N27:N29" si="4">C27+J27+L27</f>
        <v>3263374.4890000001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39</v>
      </c>
      <c r="B28" s="41">
        <f t="shared" si="0"/>
        <v>0.8593480455439082</v>
      </c>
      <c r="C28" s="42">
        <v>2804374.4890000001</v>
      </c>
      <c r="D28" s="43">
        <v>0</v>
      </c>
      <c r="E28" s="44">
        <v>0</v>
      </c>
      <c r="F28" s="44">
        <v>0</v>
      </c>
      <c r="G28" s="44">
        <v>0</v>
      </c>
      <c r="H28" s="44">
        <v>459000</v>
      </c>
      <c r="I28" s="45">
        <f t="shared" si="1"/>
        <v>0.14065195445609185</v>
      </c>
      <c r="J28" s="34">
        <f t="shared" si="2"/>
        <v>459000</v>
      </c>
      <c r="K28" s="41">
        <f t="shared" si="3"/>
        <v>0</v>
      </c>
      <c r="L28" s="42">
        <f>'Кошторис  витрат'!V228</f>
        <v>0</v>
      </c>
      <c r="M28" s="46">
        <v>1</v>
      </c>
      <c r="N28" s="47">
        <f t="shared" si="4"/>
        <v>3263374.4890000001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5">
      <c r="A29" s="48" t="s">
        <v>40</v>
      </c>
      <c r="B29" s="49">
        <f>C29/N28</f>
        <v>0.70549659800322106</v>
      </c>
      <c r="C29" s="50">
        <v>2302299.6</v>
      </c>
      <c r="D29" s="51">
        <v>0</v>
      </c>
      <c r="E29" s="52">
        <v>0</v>
      </c>
      <c r="F29" s="52">
        <v>0</v>
      </c>
      <c r="G29" s="52">
        <v>0</v>
      </c>
      <c r="H29" s="52">
        <v>459000</v>
      </c>
      <c r="I29" s="53">
        <f>J29/N28</f>
        <v>0.14065195445609185</v>
      </c>
      <c r="J29" s="34">
        <f t="shared" si="2"/>
        <v>459000</v>
      </c>
      <c r="K29" s="49">
        <f>L29/N28</f>
        <v>0</v>
      </c>
      <c r="L29" s="50">
        <v>0</v>
      </c>
      <c r="M29" s="54">
        <f>(N29*M28)/N28</f>
        <v>0.84614855245931297</v>
      </c>
      <c r="N29" s="55">
        <f t="shared" si="4"/>
        <v>2761299.6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41</v>
      </c>
      <c r="B30" s="57">
        <f t="shared" ref="B30:N30" si="5">B28-B29</f>
        <v>0.15385144754068714</v>
      </c>
      <c r="C30" s="58">
        <f t="shared" si="5"/>
        <v>502074.88899999997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0.15385144754068703</v>
      </c>
      <c r="N30" s="64">
        <f t="shared" si="5"/>
        <v>502074.88899999997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42</v>
      </c>
      <c r="C32" s="546" t="s">
        <v>43</v>
      </c>
      <c r="D32" s="547"/>
      <c r="E32" s="547"/>
      <c r="F32" s="65"/>
      <c r="G32" s="66"/>
      <c r="H32" s="66"/>
      <c r="I32" s="67"/>
      <c r="J32" s="546" t="s">
        <v>44</v>
      </c>
      <c r="K32" s="547"/>
      <c r="L32" s="547"/>
      <c r="M32" s="547"/>
      <c r="N32" s="547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45</v>
      </c>
      <c r="E33" s="5"/>
      <c r="F33" s="69"/>
      <c r="G33" s="530" t="s">
        <v>46</v>
      </c>
      <c r="H33" s="531"/>
      <c r="I33" s="13"/>
      <c r="J33" s="530" t="s">
        <v>47</v>
      </c>
      <c r="K33" s="531"/>
      <c r="L33" s="531"/>
      <c r="M33" s="531"/>
      <c r="N33" s="531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7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7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7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7" right="0.7" top="0.75" bottom="0.75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50"/>
  <sheetViews>
    <sheetView topLeftCell="A223" zoomScale="70" zoomScaleNormal="70" workbookViewId="0">
      <selection activeCell="B167" sqref="B167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1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549" t="s">
        <v>48</v>
      </c>
      <c r="B1" s="531"/>
      <c r="C1" s="531"/>
      <c r="D1" s="531"/>
      <c r="E1" s="531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4"/>
      <c r="Y1" s="74"/>
      <c r="Z1" s="74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75" t="str">
        <f>Фінансування!A12</f>
        <v>Назва Грантоотримувача:  Фізична особа-підприємець Десятерик  Максим Валентинович</v>
      </c>
      <c r="B2" s="76"/>
      <c r="C2" s="75"/>
      <c r="D2" s="77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9"/>
      <c r="X2" s="79"/>
      <c r="Y2" s="79"/>
      <c r="Z2" s="79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" t="str">
        <f>Фінансування!A13</f>
        <v>Назва проєкту: Крим і Карпати. Традиції і сучасність</v>
      </c>
      <c r="B3" s="76"/>
      <c r="C3" s="75"/>
      <c r="D3" s="77"/>
      <c r="E3" s="78"/>
      <c r="F3" s="78"/>
      <c r="G3" s="78"/>
      <c r="H3" s="78"/>
      <c r="I3" s="78"/>
      <c r="J3" s="78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1"/>
      <c r="X3" s="81"/>
      <c r="Y3" s="81"/>
      <c r="Z3" s="81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" t="str">
        <f>Фінансування!A14</f>
        <v>Дата початку проєкту: 01.05 2025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30.10.2025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3"/>
      <c r="B6" s="76"/>
      <c r="C6" s="82"/>
      <c r="D6" s="77"/>
      <c r="E6" s="83"/>
      <c r="F6" s="83"/>
      <c r="G6" s="83"/>
      <c r="H6" s="83"/>
      <c r="I6" s="83"/>
      <c r="J6" s="83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5"/>
      <c r="X6" s="85"/>
      <c r="Y6" s="85"/>
      <c r="Z6" s="85"/>
      <c r="AA6" s="86"/>
      <c r="AB6" s="1"/>
      <c r="AC6" s="1"/>
      <c r="AD6" s="1"/>
      <c r="AE6" s="1"/>
      <c r="AF6" s="1"/>
      <c r="AG6" s="1"/>
    </row>
    <row r="7" spans="1:33" ht="26.25" customHeight="1" x14ac:dyDescent="0.25">
      <c r="A7" s="550" t="s">
        <v>49</v>
      </c>
      <c r="B7" s="552" t="s">
        <v>50</v>
      </c>
      <c r="C7" s="555" t="s">
        <v>51</v>
      </c>
      <c r="D7" s="555" t="s">
        <v>52</v>
      </c>
      <c r="E7" s="548" t="s">
        <v>53</v>
      </c>
      <c r="F7" s="543"/>
      <c r="G7" s="543"/>
      <c r="H7" s="543"/>
      <c r="I7" s="543"/>
      <c r="J7" s="544"/>
      <c r="K7" s="548" t="s">
        <v>54</v>
      </c>
      <c r="L7" s="543"/>
      <c r="M7" s="543"/>
      <c r="N7" s="543"/>
      <c r="O7" s="543"/>
      <c r="P7" s="544"/>
      <c r="Q7" s="548" t="s">
        <v>55</v>
      </c>
      <c r="R7" s="543"/>
      <c r="S7" s="543"/>
      <c r="T7" s="543"/>
      <c r="U7" s="543"/>
      <c r="V7" s="563"/>
      <c r="W7" s="570" t="s">
        <v>56</v>
      </c>
      <c r="X7" s="543"/>
      <c r="Y7" s="543"/>
      <c r="Z7" s="563"/>
      <c r="AA7" s="571" t="s">
        <v>57</v>
      </c>
      <c r="AB7" s="1"/>
      <c r="AC7" s="1"/>
      <c r="AD7" s="1"/>
      <c r="AE7" s="1"/>
      <c r="AF7" s="1"/>
      <c r="AG7" s="1"/>
    </row>
    <row r="8" spans="1:33" ht="42" customHeight="1" x14ac:dyDescent="0.25">
      <c r="A8" s="540"/>
      <c r="B8" s="553"/>
      <c r="C8" s="556"/>
      <c r="D8" s="556"/>
      <c r="E8" s="564" t="s">
        <v>58</v>
      </c>
      <c r="F8" s="543"/>
      <c r="G8" s="544"/>
      <c r="H8" s="564" t="s">
        <v>59</v>
      </c>
      <c r="I8" s="543"/>
      <c r="J8" s="544"/>
      <c r="K8" s="564" t="s">
        <v>58</v>
      </c>
      <c r="L8" s="543"/>
      <c r="M8" s="544"/>
      <c r="N8" s="564" t="s">
        <v>59</v>
      </c>
      <c r="O8" s="543"/>
      <c r="P8" s="544"/>
      <c r="Q8" s="564" t="s">
        <v>58</v>
      </c>
      <c r="R8" s="543"/>
      <c r="S8" s="544"/>
      <c r="T8" s="564" t="s">
        <v>59</v>
      </c>
      <c r="U8" s="543"/>
      <c r="V8" s="563"/>
      <c r="W8" s="571" t="s">
        <v>60</v>
      </c>
      <c r="X8" s="572" t="s">
        <v>61</v>
      </c>
      <c r="Y8" s="570" t="s">
        <v>62</v>
      </c>
      <c r="Z8" s="563"/>
      <c r="AA8" s="540"/>
      <c r="AB8" s="1"/>
      <c r="AC8" s="1"/>
      <c r="AD8" s="1"/>
      <c r="AE8" s="1"/>
      <c r="AF8" s="1"/>
      <c r="AG8" s="1"/>
    </row>
    <row r="9" spans="1:33" ht="30" customHeight="1" x14ac:dyDescent="0.25">
      <c r="A9" s="551"/>
      <c r="B9" s="554"/>
      <c r="C9" s="557"/>
      <c r="D9" s="557"/>
      <c r="E9" s="87" t="s">
        <v>63</v>
      </c>
      <c r="F9" s="88" t="s">
        <v>64</v>
      </c>
      <c r="G9" s="89" t="s">
        <v>65</v>
      </c>
      <c r="H9" s="87" t="s">
        <v>63</v>
      </c>
      <c r="I9" s="88" t="s">
        <v>64</v>
      </c>
      <c r="J9" s="89" t="s">
        <v>66</v>
      </c>
      <c r="K9" s="87" t="s">
        <v>63</v>
      </c>
      <c r="L9" s="88" t="s">
        <v>67</v>
      </c>
      <c r="M9" s="89" t="s">
        <v>68</v>
      </c>
      <c r="N9" s="87" t="s">
        <v>63</v>
      </c>
      <c r="O9" s="88" t="s">
        <v>67</v>
      </c>
      <c r="P9" s="89" t="s">
        <v>69</v>
      </c>
      <c r="Q9" s="87" t="s">
        <v>63</v>
      </c>
      <c r="R9" s="88" t="s">
        <v>67</v>
      </c>
      <c r="S9" s="89" t="s">
        <v>70</v>
      </c>
      <c r="T9" s="87" t="s">
        <v>63</v>
      </c>
      <c r="U9" s="88" t="s">
        <v>67</v>
      </c>
      <c r="V9" s="90" t="s">
        <v>71</v>
      </c>
      <c r="W9" s="541"/>
      <c r="X9" s="573"/>
      <c r="Y9" s="91" t="s">
        <v>72</v>
      </c>
      <c r="Z9" s="92" t="s">
        <v>21</v>
      </c>
      <c r="AA9" s="541"/>
      <c r="AB9" s="1"/>
      <c r="AC9" s="1"/>
      <c r="AD9" s="1"/>
      <c r="AE9" s="1"/>
      <c r="AF9" s="1"/>
      <c r="AG9" s="1"/>
    </row>
    <row r="10" spans="1:33" ht="24.75" customHeight="1" x14ac:dyDescent="0.25">
      <c r="A10" s="93">
        <v>1</v>
      </c>
      <c r="B10" s="93">
        <v>2</v>
      </c>
      <c r="C10" s="94">
        <v>3</v>
      </c>
      <c r="D10" s="94">
        <v>4</v>
      </c>
      <c r="E10" s="95">
        <v>5</v>
      </c>
      <c r="F10" s="95">
        <v>6</v>
      </c>
      <c r="G10" s="95">
        <v>7</v>
      </c>
      <c r="H10" s="95">
        <v>8</v>
      </c>
      <c r="I10" s="95">
        <v>9</v>
      </c>
      <c r="J10" s="95">
        <v>10</v>
      </c>
      <c r="K10" s="95">
        <v>11</v>
      </c>
      <c r="L10" s="95">
        <v>12</v>
      </c>
      <c r="M10" s="95">
        <v>13</v>
      </c>
      <c r="N10" s="95">
        <v>14</v>
      </c>
      <c r="O10" s="95">
        <v>15</v>
      </c>
      <c r="P10" s="95">
        <v>16</v>
      </c>
      <c r="Q10" s="95">
        <v>17</v>
      </c>
      <c r="R10" s="95">
        <v>18</v>
      </c>
      <c r="S10" s="95">
        <v>19</v>
      </c>
      <c r="T10" s="95">
        <v>20</v>
      </c>
      <c r="U10" s="95">
        <v>21</v>
      </c>
      <c r="V10" s="95">
        <v>22</v>
      </c>
      <c r="W10" s="96">
        <v>23</v>
      </c>
      <c r="X10" s="97">
        <v>24</v>
      </c>
      <c r="Y10" s="95">
        <v>25</v>
      </c>
      <c r="Z10" s="95">
        <v>26</v>
      </c>
      <c r="AA10" s="98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9" t="s">
        <v>73</v>
      </c>
      <c r="B11" s="100"/>
      <c r="C11" s="101" t="s">
        <v>74</v>
      </c>
      <c r="D11" s="10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4"/>
      <c r="X11" s="105"/>
      <c r="Y11" s="105"/>
      <c r="Z11" s="105"/>
      <c r="AA11" s="106"/>
      <c r="AB11" s="107"/>
      <c r="AC11" s="107"/>
      <c r="AD11" s="107"/>
      <c r="AE11" s="107"/>
      <c r="AF11" s="107"/>
      <c r="AG11" s="107"/>
    </row>
    <row r="12" spans="1:33" ht="30" customHeight="1" x14ac:dyDescent="0.25">
      <c r="A12" s="108" t="s">
        <v>75</v>
      </c>
      <c r="B12" s="109">
        <v>1</v>
      </c>
      <c r="C12" s="110" t="s">
        <v>76</v>
      </c>
      <c r="D12" s="111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3"/>
      <c r="X12" s="114"/>
      <c r="Y12" s="113"/>
      <c r="Z12" s="115"/>
      <c r="AA12" s="116"/>
      <c r="AB12" s="6"/>
      <c r="AC12" s="7"/>
      <c r="AD12" s="7"/>
      <c r="AE12" s="7"/>
      <c r="AF12" s="7"/>
      <c r="AG12" s="7"/>
    </row>
    <row r="13" spans="1:33" ht="30" customHeight="1" x14ac:dyDescent="0.25">
      <c r="A13" s="117" t="s">
        <v>77</v>
      </c>
      <c r="B13" s="118" t="s">
        <v>78</v>
      </c>
      <c r="C13" s="119" t="s">
        <v>79</v>
      </c>
      <c r="D13" s="120"/>
      <c r="E13" s="121">
        <f>SUM(E14:E16)</f>
        <v>0</v>
      </c>
      <c r="F13" s="122"/>
      <c r="G13" s="123">
        <f t="shared" ref="G13:H13" si="0">SUM(G14:G16)</f>
        <v>0</v>
      </c>
      <c r="H13" s="121">
        <f t="shared" si="0"/>
        <v>0</v>
      </c>
      <c r="I13" s="122"/>
      <c r="J13" s="123">
        <f t="shared" ref="J13:K13" si="1">SUM(J14:J16)</f>
        <v>0</v>
      </c>
      <c r="K13" s="121">
        <f t="shared" si="1"/>
        <v>0</v>
      </c>
      <c r="L13" s="122"/>
      <c r="M13" s="123">
        <f t="shared" ref="M13:N13" si="2">SUM(M14:M16)</f>
        <v>0</v>
      </c>
      <c r="N13" s="121">
        <f t="shared" si="2"/>
        <v>0</v>
      </c>
      <c r="O13" s="122"/>
      <c r="P13" s="123">
        <f t="shared" ref="P13:Q13" si="3">SUM(P14:P16)</f>
        <v>0</v>
      </c>
      <c r="Q13" s="121">
        <f t="shared" si="3"/>
        <v>0</v>
      </c>
      <c r="R13" s="122"/>
      <c r="S13" s="123">
        <f t="shared" ref="S13:T13" si="4">SUM(S14:S16)</f>
        <v>0</v>
      </c>
      <c r="T13" s="121">
        <f t="shared" si="4"/>
        <v>0</v>
      </c>
      <c r="U13" s="122"/>
      <c r="V13" s="124">
        <f t="shared" ref="V13:X13" si="5">SUM(V14:V16)</f>
        <v>0</v>
      </c>
      <c r="W13" s="125">
        <f t="shared" si="5"/>
        <v>0</v>
      </c>
      <c r="X13" s="126">
        <f t="shared" si="5"/>
        <v>0</v>
      </c>
      <c r="Y13" s="127">
        <f t="shared" ref="Y13:Y35" si="6">W13-X13</f>
        <v>0</v>
      </c>
      <c r="Z13" s="128" t="e">
        <f t="shared" ref="Z13:Z35" si="7">Y13/W13</f>
        <v>#DIV/0!</v>
      </c>
      <c r="AA13" s="129"/>
      <c r="AB13" s="130"/>
      <c r="AC13" s="130"/>
      <c r="AD13" s="130"/>
      <c r="AE13" s="130"/>
      <c r="AF13" s="130"/>
      <c r="AG13" s="130"/>
    </row>
    <row r="14" spans="1:33" ht="30" customHeight="1" x14ac:dyDescent="0.25">
      <c r="A14" s="131" t="s">
        <v>80</v>
      </c>
      <c r="B14" s="132" t="s">
        <v>81</v>
      </c>
      <c r="C14" s="133" t="s">
        <v>82</v>
      </c>
      <c r="D14" s="134" t="s">
        <v>83</v>
      </c>
      <c r="E14" s="135"/>
      <c r="F14" s="136"/>
      <c r="G14" s="137">
        <f t="shared" ref="G14:G16" si="8">E14*F14</f>
        <v>0</v>
      </c>
      <c r="H14" s="135"/>
      <c r="I14" s="136"/>
      <c r="J14" s="137">
        <f t="shared" ref="J14:J16" si="9">H14*I14</f>
        <v>0</v>
      </c>
      <c r="K14" s="135"/>
      <c r="L14" s="136"/>
      <c r="M14" s="137">
        <f t="shared" ref="M14:M16" si="10">K14*L14</f>
        <v>0</v>
      </c>
      <c r="N14" s="135"/>
      <c r="O14" s="136"/>
      <c r="P14" s="137">
        <f t="shared" ref="P14:P16" si="11">N14*O14</f>
        <v>0</v>
      </c>
      <c r="Q14" s="135"/>
      <c r="R14" s="136"/>
      <c r="S14" s="137">
        <f t="shared" ref="S14:S16" si="12">Q14*R14</f>
        <v>0</v>
      </c>
      <c r="T14" s="135"/>
      <c r="U14" s="136"/>
      <c r="V14" s="138">
        <f t="shared" ref="V14:V16" si="13">T14*U14</f>
        <v>0</v>
      </c>
      <c r="W14" s="139">
        <f t="shared" ref="W14:W16" si="14">G14+M14+S14</f>
        <v>0</v>
      </c>
      <c r="X14" s="139">
        <f t="shared" ref="X14:X16" si="15">J14+P14+V14</f>
        <v>0</v>
      </c>
      <c r="Y14" s="139">
        <f t="shared" si="6"/>
        <v>0</v>
      </c>
      <c r="Z14" s="140" t="e">
        <f t="shared" si="7"/>
        <v>#DIV/0!</v>
      </c>
      <c r="AA14" s="141"/>
      <c r="AB14" s="142"/>
      <c r="AC14" s="143"/>
      <c r="AD14" s="143"/>
      <c r="AE14" s="143"/>
      <c r="AF14" s="143"/>
      <c r="AG14" s="143"/>
    </row>
    <row r="15" spans="1:33" ht="30" customHeight="1" x14ac:dyDescent="0.25">
      <c r="A15" s="131" t="s">
        <v>80</v>
      </c>
      <c r="B15" s="132" t="s">
        <v>84</v>
      </c>
      <c r="C15" s="133" t="s">
        <v>82</v>
      </c>
      <c r="D15" s="134" t="s">
        <v>83</v>
      </c>
      <c r="E15" s="135"/>
      <c r="F15" s="136"/>
      <c r="G15" s="137">
        <f t="shared" si="8"/>
        <v>0</v>
      </c>
      <c r="H15" s="135"/>
      <c r="I15" s="136"/>
      <c r="J15" s="137">
        <f t="shared" si="9"/>
        <v>0</v>
      </c>
      <c r="K15" s="135"/>
      <c r="L15" s="136"/>
      <c r="M15" s="137">
        <f t="shared" si="10"/>
        <v>0</v>
      </c>
      <c r="N15" s="135"/>
      <c r="O15" s="136"/>
      <c r="P15" s="137">
        <f t="shared" si="11"/>
        <v>0</v>
      </c>
      <c r="Q15" s="135"/>
      <c r="R15" s="136"/>
      <c r="S15" s="137">
        <f t="shared" si="12"/>
        <v>0</v>
      </c>
      <c r="T15" s="135"/>
      <c r="U15" s="136"/>
      <c r="V15" s="138">
        <f t="shared" si="13"/>
        <v>0</v>
      </c>
      <c r="W15" s="144">
        <f t="shared" si="14"/>
        <v>0</v>
      </c>
      <c r="X15" s="145">
        <f t="shared" si="15"/>
        <v>0</v>
      </c>
      <c r="Y15" s="145">
        <f t="shared" si="6"/>
        <v>0</v>
      </c>
      <c r="Z15" s="146" t="e">
        <f t="shared" si="7"/>
        <v>#DIV/0!</v>
      </c>
      <c r="AA15" s="147"/>
      <c r="AB15" s="143"/>
      <c r="AC15" s="143"/>
      <c r="AD15" s="143"/>
      <c r="AE15" s="143"/>
      <c r="AF15" s="143"/>
      <c r="AG15" s="143"/>
    </row>
    <row r="16" spans="1:33" ht="30" customHeight="1" x14ac:dyDescent="0.25">
      <c r="A16" s="148" t="s">
        <v>80</v>
      </c>
      <c r="B16" s="149" t="s">
        <v>85</v>
      </c>
      <c r="C16" s="133" t="s">
        <v>82</v>
      </c>
      <c r="D16" s="150" t="s">
        <v>83</v>
      </c>
      <c r="E16" s="151"/>
      <c r="F16" s="152"/>
      <c r="G16" s="153">
        <f t="shared" si="8"/>
        <v>0</v>
      </c>
      <c r="H16" s="151"/>
      <c r="I16" s="152"/>
      <c r="J16" s="153">
        <f t="shared" si="9"/>
        <v>0</v>
      </c>
      <c r="K16" s="151"/>
      <c r="L16" s="152"/>
      <c r="M16" s="153">
        <f t="shared" si="10"/>
        <v>0</v>
      </c>
      <c r="N16" s="151"/>
      <c r="O16" s="152"/>
      <c r="P16" s="153">
        <f t="shared" si="11"/>
        <v>0</v>
      </c>
      <c r="Q16" s="151"/>
      <c r="R16" s="136"/>
      <c r="S16" s="153">
        <f t="shared" si="12"/>
        <v>0</v>
      </c>
      <c r="T16" s="151"/>
      <c r="U16" s="136"/>
      <c r="V16" s="154">
        <f t="shared" si="13"/>
        <v>0</v>
      </c>
      <c r="W16" s="155">
        <f t="shared" si="14"/>
        <v>0</v>
      </c>
      <c r="X16" s="156">
        <f t="shared" si="15"/>
        <v>0</v>
      </c>
      <c r="Y16" s="156">
        <f t="shared" si="6"/>
        <v>0</v>
      </c>
      <c r="Z16" s="157" t="e">
        <f t="shared" si="7"/>
        <v>#DIV/0!</v>
      </c>
      <c r="AA16" s="158"/>
      <c r="AB16" s="143"/>
      <c r="AC16" s="143"/>
      <c r="AD16" s="143"/>
      <c r="AE16" s="143"/>
      <c r="AF16" s="143"/>
      <c r="AG16" s="143"/>
    </row>
    <row r="17" spans="1:33" ht="30" customHeight="1" x14ac:dyDescent="0.25">
      <c r="A17" s="117" t="s">
        <v>77</v>
      </c>
      <c r="B17" s="118" t="s">
        <v>86</v>
      </c>
      <c r="C17" s="159" t="s">
        <v>87</v>
      </c>
      <c r="D17" s="160"/>
      <c r="E17" s="161">
        <f>SUM(E18:E20)</f>
        <v>0</v>
      </c>
      <c r="F17" s="162"/>
      <c r="G17" s="163">
        <f t="shared" ref="G17:H17" si="16">SUM(G18:G20)</f>
        <v>0</v>
      </c>
      <c r="H17" s="161">
        <f t="shared" si="16"/>
        <v>0</v>
      </c>
      <c r="I17" s="162"/>
      <c r="J17" s="163">
        <f t="shared" ref="J17:K17" si="17">SUM(J18:J20)</f>
        <v>0</v>
      </c>
      <c r="K17" s="161">
        <f t="shared" si="17"/>
        <v>0</v>
      </c>
      <c r="L17" s="162"/>
      <c r="M17" s="163">
        <f t="shared" ref="M17:N17" si="18">SUM(M18:M20)</f>
        <v>0</v>
      </c>
      <c r="N17" s="161">
        <f t="shared" si="18"/>
        <v>0</v>
      </c>
      <c r="O17" s="162"/>
      <c r="P17" s="163">
        <f t="shared" ref="P17:Q17" si="19">SUM(P18:P20)</f>
        <v>0</v>
      </c>
      <c r="Q17" s="161">
        <f t="shared" si="19"/>
        <v>0</v>
      </c>
      <c r="R17" s="162"/>
      <c r="S17" s="163">
        <f t="shared" ref="S17:T17" si="20">SUM(S18:S20)</f>
        <v>0</v>
      </c>
      <c r="T17" s="161">
        <f t="shared" si="20"/>
        <v>0</v>
      </c>
      <c r="U17" s="162"/>
      <c r="V17" s="164">
        <f t="shared" ref="V17:X17" si="21">SUM(V18:V20)</f>
        <v>0</v>
      </c>
      <c r="W17" s="126">
        <f t="shared" si="21"/>
        <v>0</v>
      </c>
      <c r="X17" s="165">
        <f t="shared" si="21"/>
        <v>0</v>
      </c>
      <c r="Y17" s="165">
        <f t="shared" si="6"/>
        <v>0</v>
      </c>
      <c r="Z17" s="166" t="e">
        <f t="shared" si="7"/>
        <v>#DIV/0!</v>
      </c>
      <c r="AA17" s="167"/>
      <c r="AB17" s="130"/>
      <c r="AC17" s="130"/>
      <c r="AD17" s="130"/>
      <c r="AE17" s="130"/>
      <c r="AF17" s="130"/>
      <c r="AG17" s="130"/>
    </row>
    <row r="18" spans="1:33" ht="30" customHeight="1" x14ac:dyDescent="0.25">
      <c r="A18" s="131" t="s">
        <v>80</v>
      </c>
      <c r="B18" s="132" t="s">
        <v>88</v>
      </c>
      <c r="C18" s="133" t="s">
        <v>82</v>
      </c>
      <c r="D18" s="134" t="s">
        <v>83</v>
      </c>
      <c r="E18" s="135"/>
      <c r="F18" s="136"/>
      <c r="G18" s="137">
        <f t="shared" ref="G18:G20" si="22">E18*F18</f>
        <v>0</v>
      </c>
      <c r="H18" s="135"/>
      <c r="I18" s="136"/>
      <c r="J18" s="137">
        <f t="shared" ref="J18:J20" si="23">H18*I18</f>
        <v>0</v>
      </c>
      <c r="K18" s="135"/>
      <c r="L18" s="136"/>
      <c r="M18" s="137">
        <f t="shared" ref="M18:M20" si="24">K18*L18</f>
        <v>0</v>
      </c>
      <c r="N18" s="135"/>
      <c r="O18" s="136"/>
      <c r="P18" s="137">
        <f t="shared" ref="P18:P20" si="25">N18*O18</f>
        <v>0</v>
      </c>
      <c r="Q18" s="135"/>
      <c r="R18" s="136"/>
      <c r="S18" s="137">
        <f t="shared" ref="S18:S20" si="26">Q18*R18</f>
        <v>0</v>
      </c>
      <c r="T18" s="135"/>
      <c r="U18" s="136"/>
      <c r="V18" s="138">
        <f t="shared" ref="V18:V20" si="27">T18*U18</f>
        <v>0</v>
      </c>
      <c r="W18" s="139">
        <f t="shared" ref="W18:W20" si="28">G18+M18+S18</f>
        <v>0</v>
      </c>
      <c r="X18" s="139">
        <f t="shared" ref="X18:X20" si="29">J18+P18+V18</f>
        <v>0</v>
      </c>
      <c r="Y18" s="139">
        <f t="shared" si="6"/>
        <v>0</v>
      </c>
      <c r="Z18" s="140" t="e">
        <f t="shared" si="7"/>
        <v>#DIV/0!</v>
      </c>
      <c r="AA18" s="141"/>
      <c r="AB18" s="143"/>
      <c r="AC18" s="143"/>
      <c r="AD18" s="143"/>
      <c r="AE18" s="143"/>
      <c r="AF18" s="143"/>
      <c r="AG18" s="143"/>
    </row>
    <row r="19" spans="1:33" ht="30" customHeight="1" x14ac:dyDescent="0.25">
      <c r="A19" s="131" t="s">
        <v>80</v>
      </c>
      <c r="B19" s="132" t="s">
        <v>89</v>
      </c>
      <c r="C19" s="133" t="s">
        <v>82</v>
      </c>
      <c r="D19" s="134" t="s">
        <v>83</v>
      </c>
      <c r="E19" s="135"/>
      <c r="F19" s="136"/>
      <c r="G19" s="137">
        <f t="shared" si="22"/>
        <v>0</v>
      </c>
      <c r="H19" s="135"/>
      <c r="I19" s="136"/>
      <c r="J19" s="137">
        <f t="shared" si="23"/>
        <v>0</v>
      </c>
      <c r="K19" s="135"/>
      <c r="L19" s="136"/>
      <c r="M19" s="137">
        <f t="shared" si="24"/>
        <v>0</v>
      </c>
      <c r="N19" s="135"/>
      <c r="O19" s="136"/>
      <c r="P19" s="137">
        <f t="shared" si="25"/>
        <v>0</v>
      </c>
      <c r="Q19" s="135"/>
      <c r="R19" s="136"/>
      <c r="S19" s="137">
        <f t="shared" si="26"/>
        <v>0</v>
      </c>
      <c r="T19" s="135"/>
      <c r="U19" s="136"/>
      <c r="V19" s="138">
        <f t="shared" si="27"/>
        <v>0</v>
      </c>
      <c r="W19" s="144">
        <f t="shared" si="28"/>
        <v>0</v>
      </c>
      <c r="X19" s="145">
        <f t="shared" si="29"/>
        <v>0</v>
      </c>
      <c r="Y19" s="145">
        <f t="shared" si="6"/>
        <v>0</v>
      </c>
      <c r="Z19" s="146" t="e">
        <f t="shared" si="7"/>
        <v>#DIV/0!</v>
      </c>
      <c r="AA19" s="147"/>
      <c r="AB19" s="143"/>
      <c r="AC19" s="143"/>
      <c r="AD19" s="143"/>
      <c r="AE19" s="143"/>
      <c r="AF19" s="143"/>
      <c r="AG19" s="143"/>
    </row>
    <row r="20" spans="1:33" ht="30" customHeight="1" x14ac:dyDescent="0.25">
      <c r="A20" s="168" t="s">
        <v>80</v>
      </c>
      <c r="B20" s="149" t="s">
        <v>90</v>
      </c>
      <c r="C20" s="133" t="s">
        <v>82</v>
      </c>
      <c r="D20" s="169" t="s">
        <v>83</v>
      </c>
      <c r="E20" s="170"/>
      <c r="F20" s="171"/>
      <c r="G20" s="172">
        <f t="shared" si="22"/>
        <v>0</v>
      </c>
      <c r="H20" s="170"/>
      <c r="I20" s="171"/>
      <c r="J20" s="172">
        <f t="shared" si="23"/>
        <v>0</v>
      </c>
      <c r="K20" s="170"/>
      <c r="L20" s="171"/>
      <c r="M20" s="172">
        <f t="shared" si="24"/>
        <v>0</v>
      </c>
      <c r="N20" s="170"/>
      <c r="O20" s="171"/>
      <c r="P20" s="172">
        <f t="shared" si="25"/>
        <v>0</v>
      </c>
      <c r="Q20" s="170"/>
      <c r="R20" s="171"/>
      <c r="S20" s="172">
        <f t="shared" si="26"/>
        <v>0</v>
      </c>
      <c r="T20" s="170"/>
      <c r="U20" s="171"/>
      <c r="V20" s="173">
        <f t="shared" si="27"/>
        <v>0</v>
      </c>
      <c r="W20" s="155">
        <f t="shared" si="28"/>
        <v>0</v>
      </c>
      <c r="X20" s="156">
        <f t="shared" si="29"/>
        <v>0</v>
      </c>
      <c r="Y20" s="156">
        <f t="shared" si="6"/>
        <v>0</v>
      </c>
      <c r="Z20" s="157" t="e">
        <f t="shared" si="7"/>
        <v>#DIV/0!</v>
      </c>
      <c r="AA20" s="158"/>
      <c r="AB20" s="143"/>
      <c r="AC20" s="143"/>
      <c r="AD20" s="143"/>
      <c r="AE20" s="143"/>
      <c r="AF20" s="143"/>
      <c r="AG20" s="143"/>
    </row>
    <row r="21" spans="1:33" ht="30" customHeight="1" x14ac:dyDescent="0.25">
      <c r="A21" s="117" t="s">
        <v>77</v>
      </c>
      <c r="B21" s="118" t="s">
        <v>91</v>
      </c>
      <c r="C21" s="174" t="s">
        <v>92</v>
      </c>
      <c r="D21" s="160"/>
      <c r="E21" s="161">
        <f>SUM(E22:E24)</f>
        <v>0</v>
      </c>
      <c r="F21" s="162"/>
      <c r="G21" s="163">
        <f t="shared" ref="G21:H21" si="30">SUM(G22:G24)</f>
        <v>0</v>
      </c>
      <c r="H21" s="161">
        <f t="shared" si="30"/>
        <v>0</v>
      </c>
      <c r="I21" s="162"/>
      <c r="J21" s="163">
        <f t="shared" ref="J21:K21" si="31">SUM(J22:J24)</f>
        <v>0</v>
      </c>
      <c r="K21" s="161">
        <f t="shared" si="31"/>
        <v>0</v>
      </c>
      <c r="L21" s="162"/>
      <c r="M21" s="163">
        <f t="shared" ref="M21:N21" si="32">SUM(M22:M24)</f>
        <v>0</v>
      </c>
      <c r="N21" s="161">
        <f t="shared" si="32"/>
        <v>0</v>
      </c>
      <c r="O21" s="162"/>
      <c r="P21" s="163">
        <f t="shared" ref="P21:Q21" si="33">SUM(P22:P24)</f>
        <v>0</v>
      </c>
      <c r="Q21" s="161">
        <f t="shared" si="33"/>
        <v>0</v>
      </c>
      <c r="R21" s="162"/>
      <c r="S21" s="163">
        <f t="shared" ref="S21:T21" si="34">SUM(S22:S24)</f>
        <v>0</v>
      </c>
      <c r="T21" s="161">
        <f t="shared" si="34"/>
        <v>0</v>
      </c>
      <c r="U21" s="162"/>
      <c r="V21" s="164">
        <f t="shared" ref="V21:X21" si="35">SUM(V22:V24)</f>
        <v>0</v>
      </c>
      <c r="W21" s="125">
        <f t="shared" si="35"/>
        <v>0</v>
      </c>
      <c r="X21" s="125">
        <f t="shared" si="35"/>
        <v>0</v>
      </c>
      <c r="Y21" s="175">
        <f t="shared" si="6"/>
        <v>0</v>
      </c>
      <c r="Z21" s="128" t="e">
        <f t="shared" si="7"/>
        <v>#DIV/0!</v>
      </c>
      <c r="AA21" s="129"/>
      <c r="AB21" s="130"/>
      <c r="AC21" s="130"/>
      <c r="AD21" s="130"/>
      <c r="AE21" s="130"/>
      <c r="AF21" s="130"/>
      <c r="AG21" s="130"/>
    </row>
    <row r="22" spans="1:33" ht="30" customHeight="1" x14ac:dyDescent="0.25">
      <c r="A22" s="131" t="s">
        <v>80</v>
      </c>
      <c r="B22" s="132" t="s">
        <v>93</v>
      </c>
      <c r="C22" s="133" t="s">
        <v>94</v>
      </c>
      <c r="D22" s="134" t="s">
        <v>83</v>
      </c>
      <c r="E22" s="135"/>
      <c r="F22" s="136"/>
      <c r="G22" s="137">
        <f t="shared" ref="G22:G24" si="36">E22*F22</f>
        <v>0</v>
      </c>
      <c r="H22" s="135"/>
      <c r="I22" s="136"/>
      <c r="J22" s="137">
        <f t="shared" ref="J22:J24" si="37">H22*I22</f>
        <v>0</v>
      </c>
      <c r="K22" s="135"/>
      <c r="L22" s="136"/>
      <c r="M22" s="137">
        <f t="shared" ref="M22:M24" si="38">K22*L22</f>
        <v>0</v>
      </c>
      <c r="N22" s="135"/>
      <c r="O22" s="136"/>
      <c r="P22" s="137">
        <f t="shared" ref="P22:P24" si="39">N22*O22</f>
        <v>0</v>
      </c>
      <c r="Q22" s="135"/>
      <c r="R22" s="136"/>
      <c r="S22" s="137">
        <f t="shared" ref="S22:S24" si="40">Q22*R22</f>
        <v>0</v>
      </c>
      <c r="T22" s="135"/>
      <c r="U22" s="136"/>
      <c r="V22" s="138">
        <f t="shared" ref="V22:V24" si="41">T22*U22</f>
        <v>0</v>
      </c>
      <c r="W22" s="139">
        <f t="shared" ref="W22:W24" si="42">G22+M22+S22</f>
        <v>0</v>
      </c>
      <c r="X22" s="139">
        <f t="shared" ref="X22:X24" si="43">J22+P22+V22</f>
        <v>0</v>
      </c>
      <c r="Y22" s="139">
        <f t="shared" si="6"/>
        <v>0</v>
      </c>
      <c r="Z22" s="140" t="e">
        <f t="shared" si="7"/>
        <v>#DIV/0!</v>
      </c>
      <c r="AA22" s="141"/>
      <c r="AB22" s="143"/>
      <c r="AC22" s="143"/>
      <c r="AD22" s="143"/>
      <c r="AE22" s="143"/>
      <c r="AF22" s="143"/>
      <c r="AG22" s="143"/>
    </row>
    <row r="23" spans="1:33" ht="30" customHeight="1" x14ac:dyDescent="0.25">
      <c r="A23" s="131" t="s">
        <v>80</v>
      </c>
      <c r="B23" s="132" t="s">
        <v>95</v>
      </c>
      <c r="C23" s="133" t="s">
        <v>94</v>
      </c>
      <c r="D23" s="134" t="s">
        <v>83</v>
      </c>
      <c r="E23" s="135"/>
      <c r="F23" s="136"/>
      <c r="G23" s="137">
        <f t="shared" si="36"/>
        <v>0</v>
      </c>
      <c r="H23" s="135"/>
      <c r="I23" s="136"/>
      <c r="J23" s="137">
        <f t="shared" si="37"/>
        <v>0</v>
      </c>
      <c r="K23" s="135"/>
      <c r="L23" s="136"/>
      <c r="M23" s="137">
        <f t="shared" si="38"/>
        <v>0</v>
      </c>
      <c r="N23" s="135"/>
      <c r="O23" s="136"/>
      <c r="P23" s="137">
        <f t="shared" si="39"/>
        <v>0</v>
      </c>
      <c r="Q23" s="135"/>
      <c r="R23" s="136"/>
      <c r="S23" s="137">
        <f t="shared" si="40"/>
        <v>0</v>
      </c>
      <c r="T23" s="135"/>
      <c r="U23" s="136"/>
      <c r="V23" s="138">
        <f t="shared" si="41"/>
        <v>0</v>
      </c>
      <c r="W23" s="144">
        <f t="shared" si="42"/>
        <v>0</v>
      </c>
      <c r="X23" s="145">
        <f t="shared" si="43"/>
        <v>0</v>
      </c>
      <c r="Y23" s="145">
        <f t="shared" si="6"/>
        <v>0</v>
      </c>
      <c r="Z23" s="146" t="e">
        <f t="shared" si="7"/>
        <v>#DIV/0!</v>
      </c>
      <c r="AA23" s="147"/>
      <c r="AB23" s="143"/>
      <c r="AC23" s="143"/>
      <c r="AD23" s="143"/>
      <c r="AE23" s="143"/>
      <c r="AF23" s="143"/>
      <c r="AG23" s="143"/>
    </row>
    <row r="24" spans="1:33" ht="30" customHeight="1" x14ac:dyDescent="0.25">
      <c r="A24" s="148" t="s">
        <v>80</v>
      </c>
      <c r="B24" s="176" t="s">
        <v>96</v>
      </c>
      <c r="C24" s="133" t="s">
        <v>94</v>
      </c>
      <c r="D24" s="150" t="s">
        <v>83</v>
      </c>
      <c r="E24" s="151"/>
      <c r="F24" s="152"/>
      <c r="G24" s="153">
        <f t="shared" si="36"/>
        <v>0</v>
      </c>
      <c r="H24" s="151"/>
      <c r="I24" s="152"/>
      <c r="J24" s="153">
        <f t="shared" si="37"/>
        <v>0</v>
      </c>
      <c r="K24" s="170"/>
      <c r="L24" s="171"/>
      <c r="M24" s="172">
        <f t="shared" si="38"/>
        <v>0</v>
      </c>
      <c r="N24" s="170"/>
      <c r="O24" s="171"/>
      <c r="P24" s="172">
        <f t="shared" si="39"/>
        <v>0</v>
      </c>
      <c r="Q24" s="170"/>
      <c r="R24" s="171"/>
      <c r="S24" s="172">
        <f t="shared" si="40"/>
        <v>0</v>
      </c>
      <c r="T24" s="170"/>
      <c r="U24" s="171"/>
      <c r="V24" s="173">
        <f t="shared" si="41"/>
        <v>0</v>
      </c>
      <c r="W24" s="155">
        <f t="shared" si="42"/>
        <v>0</v>
      </c>
      <c r="X24" s="156">
        <f t="shared" si="43"/>
        <v>0</v>
      </c>
      <c r="Y24" s="156">
        <f t="shared" si="6"/>
        <v>0</v>
      </c>
      <c r="Z24" s="157" t="e">
        <f t="shared" si="7"/>
        <v>#DIV/0!</v>
      </c>
      <c r="AA24" s="158"/>
      <c r="AB24" s="143"/>
      <c r="AC24" s="143"/>
      <c r="AD24" s="143"/>
      <c r="AE24" s="143"/>
      <c r="AF24" s="143"/>
      <c r="AG24" s="143"/>
    </row>
    <row r="25" spans="1:33" ht="30" customHeight="1" x14ac:dyDescent="0.25">
      <c r="A25" s="117" t="s">
        <v>75</v>
      </c>
      <c r="B25" s="177" t="s">
        <v>97</v>
      </c>
      <c r="C25" s="159" t="s">
        <v>98</v>
      </c>
      <c r="D25" s="160"/>
      <c r="E25" s="161">
        <f>SUM(E26:E28)</f>
        <v>0</v>
      </c>
      <c r="F25" s="162"/>
      <c r="G25" s="163">
        <f t="shared" ref="G25:H25" si="44">SUM(G26:G28)</f>
        <v>0</v>
      </c>
      <c r="H25" s="161">
        <f t="shared" si="44"/>
        <v>0</v>
      </c>
      <c r="I25" s="162"/>
      <c r="J25" s="163">
        <f t="shared" ref="J25:K25" si="45">SUM(J26:J28)</f>
        <v>0</v>
      </c>
      <c r="K25" s="161">
        <f t="shared" si="45"/>
        <v>0</v>
      </c>
      <c r="L25" s="162"/>
      <c r="M25" s="163">
        <f t="shared" ref="M25:N25" si="46">SUM(M26:M28)</f>
        <v>0</v>
      </c>
      <c r="N25" s="161">
        <f t="shared" si="46"/>
        <v>0</v>
      </c>
      <c r="O25" s="162"/>
      <c r="P25" s="163">
        <f t="shared" ref="P25:Q25" si="47">SUM(P26:P28)</f>
        <v>0</v>
      </c>
      <c r="Q25" s="161">
        <f t="shared" si="47"/>
        <v>0</v>
      </c>
      <c r="R25" s="162"/>
      <c r="S25" s="163">
        <f t="shared" ref="S25:T25" si="48">SUM(S26:S28)</f>
        <v>0</v>
      </c>
      <c r="T25" s="161">
        <f t="shared" si="48"/>
        <v>0</v>
      </c>
      <c r="U25" s="162"/>
      <c r="V25" s="164">
        <f t="shared" ref="V25:X25" si="49">SUM(V26:V28)</f>
        <v>0</v>
      </c>
      <c r="W25" s="125">
        <f t="shared" si="49"/>
        <v>0</v>
      </c>
      <c r="X25" s="125">
        <f t="shared" si="49"/>
        <v>0</v>
      </c>
      <c r="Y25" s="175">
        <f t="shared" si="6"/>
        <v>0</v>
      </c>
      <c r="Z25" s="128" t="e">
        <f t="shared" si="7"/>
        <v>#DIV/0!</v>
      </c>
      <c r="AA25" s="129"/>
      <c r="AB25" s="7"/>
      <c r="AC25" s="7"/>
      <c r="AD25" s="7"/>
      <c r="AE25" s="7"/>
      <c r="AF25" s="7"/>
      <c r="AG25" s="7"/>
    </row>
    <row r="26" spans="1:33" ht="30" customHeight="1" x14ac:dyDescent="0.25">
      <c r="A26" s="178" t="s">
        <v>80</v>
      </c>
      <c r="B26" s="179" t="s">
        <v>99</v>
      </c>
      <c r="C26" s="133" t="s">
        <v>100</v>
      </c>
      <c r="D26" s="180"/>
      <c r="E26" s="181">
        <f>G13</f>
        <v>0</v>
      </c>
      <c r="F26" s="182">
        <v>0.22</v>
      </c>
      <c r="G26" s="183">
        <f t="shared" ref="G26:G28" si="50">E26*F26</f>
        <v>0</v>
      </c>
      <c r="H26" s="181">
        <f>J13</f>
        <v>0</v>
      </c>
      <c r="I26" s="182">
        <v>0.22</v>
      </c>
      <c r="J26" s="183">
        <f t="shared" ref="J26:J28" si="51">H26*I26</f>
        <v>0</v>
      </c>
      <c r="K26" s="181">
        <f>M13</f>
        <v>0</v>
      </c>
      <c r="L26" s="182">
        <v>0.22</v>
      </c>
      <c r="M26" s="183">
        <f t="shared" ref="M26:M28" si="52">K26*L26</f>
        <v>0</v>
      </c>
      <c r="N26" s="181">
        <f>P13</f>
        <v>0</v>
      </c>
      <c r="O26" s="182">
        <v>0.22</v>
      </c>
      <c r="P26" s="183">
        <f t="shared" ref="P26:P28" si="53">N26*O26</f>
        <v>0</v>
      </c>
      <c r="Q26" s="181">
        <f>S13</f>
        <v>0</v>
      </c>
      <c r="R26" s="182">
        <v>0.22</v>
      </c>
      <c r="S26" s="183">
        <f t="shared" ref="S26:S28" si="54">Q26*R26</f>
        <v>0</v>
      </c>
      <c r="T26" s="181">
        <f>V13</f>
        <v>0</v>
      </c>
      <c r="U26" s="182">
        <v>0.22</v>
      </c>
      <c r="V26" s="184">
        <f t="shared" ref="V26:V28" si="55">T26*U26</f>
        <v>0</v>
      </c>
      <c r="W26" s="139">
        <f t="shared" ref="W26:W28" si="56">G26+M26+S26</f>
        <v>0</v>
      </c>
      <c r="X26" s="139">
        <f t="shared" ref="X26:X28" si="57">J26+P26+V26</f>
        <v>0</v>
      </c>
      <c r="Y26" s="139">
        <f t="shared" si="6"/>
        <v>0</v>
      </c>
      <c r="Z26" s="140" t="e">
        <f t="shared" si="7"/>
        <v>#DIV/0!</v>
      </c>
      <c r="AA26" s="141"/>
      <c r="AB26" s="142"/>
      <c r="AC26" s="143"/>
      <c r="AD26" s="143"/>
      <c r="AE26" s="143"/>
      <c r="AF26" s="143"/>
      <c r="AG26" s="143"/>
    </row>
    <row r="27" spans="1:33" ht="30" customHeight="1" x14ac:dyDescent="0.25">
      <c r="A27" s="131" t="s">
        <v>80</v>
      </c>
      <c r="B27" s="132" t="s">
        <v>101</v>
      </c>
      <c r="C27" s="133" t="s">
        <v>102</v>
      </c>
      <c r="D27" s="134"/>
      <c r="E27" s="135">
        <f>G17</f>
        <v>0</v>
      </c>
      <c r="F27" s="136">
        <v>0.22</v>
      </c>
      <c r="G27" s="137">
        <f t="shared" si="50"/>
        <v>0</v>
      </c>
      <c r="H27" s="135">
        <f>J17</f>
        <v>0</v>
      </c>
      <c r="I27" s="136">
        <v>0.22</v>
      </c>
      <c r="J27" s="137">
        <f t="shared" si="51"/>
        <v>0</v>
      </c>
      <c r="K27" s="135">
        <f>M17</f>
        <v>0</v>
      </c>
      <c r="L27" s="136">
        <v>0.22</v>
      </c>
      <c r="M27" s="137">
        <f t="shared" si="52"/>
        <v>0</v>
      </c>
      <c r="N27" s="135">
        <f>P17</f>
        <v>0</v>
      </c>
      <c r="O27" s="136">
        <v>0.22</v>
      </c>
      <c r="P27" s="137">
        <f t="shared" si="53"/>
        <v>0</v>
      </c>
      <c r="Q27" s="135">
        <f>S17</f>
        <v>0</v>
      </c>
      <c r="R27" s="136">
        <v>0.22</v>
      </c>
      <c r="S27" s="137">
        <f t="shared" si="54"/>
        <v>0</v>
      </c>
      <c r="T27" s="135">
        <f>V17</f>
        <v>0</v>
      </c>
      <c r="U27" s="136">
        <v>0.22</v>
      </c>
      <c r="V27" s="138">
        <f t="shared" si="55"/>
        <v>0</v>
      </c>
      <c r="W27" s="144">
        <f t="shared" si="56"/>
        <v>0</v>
      </c>
      <c r="X27" s="145">
        <f t="shared" si="57"/>
        <v>0</v>
      </c>
      <c r="Y27" s="145">
        <f t="shared" si="6"/>
        <v>0</v>
      </c>
      <c r="Z27" s="146" t="e">
        <f t="shared" si="7"/>
        <v>#DIV/0!</v>
      </c>
      <c r="AA27" s="147"/>
      <c r="AB27" s="143"/>
      <c r="AC27" s="143"/>
      <c r="AD27" s="143"/>
      <c r="AE27" s="143"/>
      <c r="AF27" s="143"/>
      <c r="AG27" s="143"/>
    </row>
    <row r="28" spans="1:33" ht="30" customHeight="1" x14ac:dyDescent="0.25">
      <c r="A28" s="148" t="s">
        <v>80</v>
      </c>
      <c r="B28" s="176" t="s">
        <v>103</v>
      </c>
      <c r="C28" s="185" t="s">
        <v>92</v>
      </c>
      <c r="D28" s="150"/>
      <c r="E28" s="151">
        <f>G21</f>
        <v>0</v>
      </c>
      <c r="F28" s="152">
        <v>0.22</v>
      </c>
      <c r="G28" s="153">
        <f t="shared" si="50"/>
        <v>0</v>
      </c>
      <c r="H28" s="151">
        <f>J21</f>
        <v>0</v>
      </c>
      <c r="I28" s="152">
        <v>0.22</v>
      </c>
      <c r="J28" s="153">
        <f t="shared" si="51"/>
        <v>0</v>
      </c>
      <c r="K28" s="151">
        <f>M21</f>
        <v>0</v>
      </c>
      <c r="L28" s="152">
        <v>0.22</v>
      </c>
      <c r="M28" s="153">
        <f t="shared" si="52"/>
        <v>0</v>
      </c>
      <c r="N28" s="151">
        <f>P21</f>
        <v>0</v>
      </c>
      <c r="O28" s="152">
        <v>0.22</v>
      </c>
      <c r="P28" s="153">
        <f t="shared" si="53"/>
        <v>0</v>
      </c>
      <c r="Q28" s="151">
        <f>S21</f>
        <v>0</v>
      </c>
      <c r="R28" s="152">
        <v>0.22</v>
      </c>
      <c r="S28" s="153">
        <f t="shared" si="54"/>
        <v>0</v>
      </c>
      <c r="T28" s="151">
        <f>V21</f>
        <v>0</v>
      </c>
      <c r="U28" s="152">
        <v>0.22</v>
      </c>
      <c r="V28" s="154">
        <f t="shared" si="55"/>
        <v>0</v>
      </c>
      <c r="W28" s="155">
        <f t="shared" si="56"/>
        <v>0</v>
      </c>
      <c r="X28" s="156">
        <f t="shared" si="57"/>
        <v>0</v>
      </c>
      <c r="Y28" s="156">
        <f t="shared" si="6"/>
        <v>0</v>
      </c>
      <c r="Z28" s="157" t="e">
        <f t="shared" si="7"/>
        <v>#DIV/0!</v>
      </c>
      <c r="AA28" s="158"/>
      <c r="AB28" s="143"/>
      <c r="AC28" s="143"/>
      <c r="AD28" s="143"/>
      <c r="AE28" s="143"/>
      <c r="AF28" s="143"/>
      <c r="AG28" s="143"/>
    </row>
    <row r="29" spans="1:33" ht="30" customHeight="1" x14ac:dyDescent="0.25">
      <c r="A29" s="117" t="s">
        <v>77</v>
      </c>
      <c r="B29" s="177" t="s">
        <v>104</v>
      </c>
      <c r="C29" s="186" t="s">
        <v>105</v>
      </c>
      <c r="D29" s="187"/>
      <c r="E29" s="188">
        <f>SUM(E30:E34)</f>
        <v>25.5</v>
      </c>
      <c r="F29" s="189"/>
      <c r="G29" s="190">
        <f t="shared" ref="G29:H29" si="58">SUM(G30:G34)</f>
        <v>1166500</v>
      </c>
      <c r="H29" s="188">
        <f t="shared" si="58"/>
        <v>25.5</v>
      </c>
      <c r="I29" s="189"/>
      <c r="J29" s="190">
        <f t="shared" ref="J29:K29" si="59">SUM(J30:J34)</f>
        <v>1166500</v>
      </c>
      <c r="K29" s="161">
        <f t="shared" si="59"/>
        <v>2</v>
      </c>
      <c r="L29" s="162"/>
      <c r="M29" s="163">
        <f t="shared" ref="M29:N29" si="60">SUM(M30:M34)</f>
        <v>94000</v>
      </c>
      <c r="N29" s="161">
        <f t="shared" si="60"/>
        <v>2</v>
      </c>
      <c r="O29" s="162"/>
      <c r="P29" s="163">
        <f t="shared" ref="P29:Q29" si="61">SUM(P30:P34)</f>
        <v>94000</v>
      </c>
      <c r="Q29" s="161">
        <f t="shared" si="61"/>
        <v>0</v>
      </c>
      <c r="R29" s="162"/>
      <c r="S29" s="163">
        <f t="shared" ref="S29:T29" si="62">SUM(S30:S34)</f>
        <v>0</v>
      </c>
      <c r="T29" s="161">
        <f t="shared" si="62"/>
        <v>0</v>
      </c>
      <c r="U29" s="162"/>
      <c r="V29" s="164">
        <f t="shared" ref="V29:X29" si="63">SUM(V30:V34)</f>
        <v>0</v>
      </c>
      <c r="W29" s="125">
        <f t="shared" si="63"/>
        <v>1260500</v>
      </c>
      <c r="X29" s="125">
        <f t="shared" si="63"/>
        <v>1260500</v>
      </c>
      <c r="Y29" s="125">
        <f t="shared" si="6"/>
        <v>0</v>
      </c>
      <c r="Z29" s="191">
        <f t="shared" si="7"/>
        <v>0</v>
      </c>
      <c r="AA29" s="129"/>
      <c r="AB29" s="7"/>
      <c r="AC29" s="7"/>
      <c r="AD29" s="7"/>
      <c r="AE29" s="7"/>
      <c r="AF29" s="7"/>
      <c r="AG29" s="7"/>
    </row>
    <row r="30" spans="1:33" ht="30" customHeight="1" x14ac:dyDescent="0.25">
      <c r="A30" s="131" t="s">
        <v>80</v>
      </c>
      <c r="B30" s="192" t="s">
        <v>106</v>
      </c>
      <c r="C30" s="193" t="s">
        <v>107</v>
      </c>
      <c r="D30" s="194" t="s">
        <v>83</v>
      </c>
      <c r="E30" s="195">
        <v>3.5</v>
      </c>
      <c r="F30" s="196">
        <v>49000</v>
      </c>
      <c r="G30" s="138">
        <f t="shared" ref="G30:G34" si="64">E30*F30</f>
        <v>171500</v>
      </c>
      <c r="H30" s="197">
        <v>3.5</v>
      </c>
      <c r="I30" s="198">
        <v>49000</v>
      </c>
      <c r="J30" s="199">
        <f t="shared" ref="J30:J34" si="65">H30*I30</f>
        <v>171500</v>
      </c>
      <c r="K30" s="200"/>
      <c r="L30" s="136"/>
      <c r="M30" s="137">
        <f t="shared" ref="M30:M34" si="66">K30*L30</f>
        <v>0</v>
      </c>
      <c r="N30" s="135"/>
      <c r="O30" s="136"/>
      <c r="P30" s="137">
        <f t="shared" ref="P30:P34" si="67">N30*O30</f>
        <v>0</v>
      </c>
      <c r="Q30" s="135"/>
      <c r="R30" s="136"/>
      <c r="S30" s="137">
        <f t="shared" ref="S30:S34" si="68">Q30*R30</f>
        <v>0</v>
      </c>
      <c r="T30" s="135"/>
      <c r="U30" s="136"/>
      <c r="V30" s="138">
        <f t="shared" ref="V30:V34" si="69">T30*U30</f>
        <v>0</v>
      </c>
      <c r="W30" s="139">
        <f t="shared" ref="W30:W34" si="70">G30+M30+S30</f>
        <v>171500</v>
      </c>
      <c r="X30" s="139">
        <f t="shared" ref="X30:X34" si="71">J30+P30+V30</f>
        <v>171500</v>
      </c>
      <c r="Y30" s="201">
        <f t="shared" si="6"/>
        <v>0</v>
      </c>
      <c r="Z30" s="202">
        <f t="shared" si="7"/>
        <v>0</v>
      </c>
      <c r="AA30" s="141"/>
      <c r="AB30" s="7"/>
      <c r="AC30" s="7"/>
      <c r="AD30" s="7"/>
      <c r="AE30" s="7"/>
      <c r="AF30" s="7"/>
      <c r="AG30" s="7"/>
    </row>
    <row r="31" spans="1:33" ht="30" customHeight="1" x14ac:dyDescent="0.25">
      <c r="A31" s="131" t="s">
        <v>80</v>
      </c>
      <c r="B31" s="192" t="s">
        <v>108</v>
      </c>
      <c r="C31" s="203" t="s">
        <v>109</v>
      </c>
      <c r="D31" s="194" t="s">
        <v>83</v>
      </c>
      <c r="E31" s="195">
        <v>5</v>
      </c>
      <c r="F31" s="196">
        <v>49000</v>
      </c>
      <c r="G31" s="138">
        <f t="shared" si="64"/>
        <v>245000</v>
      </c>
      <c r="H31" s="135">
        <v>5</v>
      </c>
      <c r="I31" s="136">
        <v>49000</v>
      </c>
      <c r="J31" s="137">
        <f t="shared" si="65"/>
        <v>245000</v>
      </c>
      <c r="K31" s="200">
        <v>1</v>
      </c>
      <c r="L31" s="136">
        <v>49000</v>
      </c>
      <c r="M31" s="137">
        <f t="shared" si="66"/>
        <v>49000</v>
      </c>
      <c r="N31" s="135">
        <v>1</v>
      </c>
      <c r="O31" s="136">
        <v>49000</v>
      </c>
      <c r="P31" s="137">
        <f t="shared" si="67"/>
        <v>49000</v>
      </c>
      <c r="Q31" s="135"/>
      <c r="R31" s="136"/>
      <c r="S31" s="137">
        <f t="shared" si="68"/>
        <v>0</v>
      </c>
      <c r="T31" s="135"/>
      <c r="U31" s="136"/>
      <c r="V31" s="138">
        <f t="shared" si="69"/>
        <v>0</v>
      </c>
      <c r="W31" s="144">
        <f t="shared" si="70"/>
        <v>294000</v>
      </c>
      <c r="X31" s="144">
        <f t="shared" si="71"/>
        <v>294000</v>
      </c>
      <c r="Y31" s="204">
        <f t="shared" si="6"/>
        <v>0</v>
      </c>
      <c r="Z31" s="205">
        <f t="shared" si="7"/>
        <v>0</v>
      </c>
      <c r="AA31" s="147"/>
      <c r="AB31" s="7"/>
      <c r="AC31" s="7"/>
      <c r="AD31" s="7"/>
      <c r="AE31" s="7"/>
      <c r="AF31" s="7"/>
      <c r="AG31" s="7"/>
    </row>
    <row r="32" spans="1:33" ht="30" customHeight="1" x14ac:dyDescent="0.25">
      <c r="A32" s="131" t="s">
        <v>80</v>
      </c>
      <c r="B32" s="192" t="s">
        <v>110</v>
      </c>
      <c r="C32" s="203" t="s">
        <v>111</v>
      </c>
      <c r="D32" s="194" t="s">
        <v>83</v>
      </c>
      <c r="E32" s="195">
        <v>5</v>
      </c>
      <c r="F32" s="196">
        <v>45000</v>
      </c>
      <c r="G32" s="138">
        <f t="shared" si="64"/>
        <v>225000</v>
      </c>
      <c r="H32" s="135">
        <v>5</v>
      </c>
      <c r="I32" s="136">
        <v>45000</v>
      </c>
      <c r="J32" s="137">
        <f t="shared" si="65"/>
        <v>225000</v>
      </c>
      <c r="K32" s="200">
        <v>1</v>
      </c>
      <c r="L32" s="136">
        <v>45000</v>
      </c>
      <c r="M32" s="137">
        <f t="shared" si="66"/>
        <v>45000</v>
      </c>
      <c r="N32" s="135">
        <v>1</v>
      </c>
      <c r="O32" s="136">
        <v>45000</v>
      </c>
      <c r="P32" s="137">
        <f t="shared" si="67"/>
        <v>45000</v>
      </c>
      <c r="Q32" s="135"/>
      <c r="R32" s="136"/>
      <c r="S32" s="137">
        <f t="shared" si="68"/>
        <v>0</v>
      </c>
      <c r="T32" s="135"/>
      <c r="U32" s="136"/>
      <c r="V32" s="138">
        <f t="shared" si="69"/>
        <v>0</v>
      </c>
      <c r="W32" s="144">
        <f t="shared" si="70"/>
        <v>270000</v>
      </c>
      <c r="X32" s="144">
        <f t="shared" si="71"/>
        <v>270000</v>
      </c>
      <c r="Y32" s="204">
        <f t="shared" si="6"/>
        <v>0</v>
      </c>
      <c r="Z32" s="205">
        <f t="shared" si="7"/>
        <v>0</v>
      </c>
      <c r="AA32" s="147"/>
      <c r="AB32" s="7"/>
      <c r="AC32" s="7"/>
      <c r="AD32" s="7"/>
      <c r="AE32" s="7"/>
      <c r="AF32" s="7"/>
      <c r="AG32" s="7"/>
    </row>
    <row r="33" spans="1:33" ht="30" customHeight="1" x14ac:dyDescent="0.25">
      <c r="A33" s="131" t="s">
        <v>80</v>
      </c>
      <c r="B33" s="192" t="s">
        <v>112</v>
      </c>
      <c r="C33" s="203" t="s">
        <v>113</v>
      </c>
      <c r="D33" s="194" t="s">
        <v>83</v>
      </c>
      <c r="E33" s="195">
        <v>6</v>
      </c>
      <c r="F33" s="196">
        <v>42500</v>
      </c>
      <c r="G33" s="138">
        <f t="shared" si="64"/>
        <v>255000</v>
      </c>
      <c r="H33" s="135">
        <v>6</v>
      </c>
      <c r="I33" s="136">
        <v>42500</v>
      </c>
      <c r="J33" s="137">
        <f t="shared" si="65"/>
        <v>255000</v>
      </c>
      <c r="K33" s="200"/>
      <c r="L33" s="136"/>
      <c r="M33" s="137">
        <f t="shared" si="66"/>
        <v>0</v>
      </c>
      <c r="N33" s="135"/>
      <c r="O33" s="136"/>
      <c r="P33" s="137">
        <f t="shared" si="67"/>
        <v>0</v>
      </c>
      <c r="Q33" s="135"/>
      <c r="R33" s="136"/>
      <c r="S33" s="137">
        <f t="shared" si="68"/>
        <v>0</v>
      </c>
      <c r="T33" s="135"/>
      <c r="U33" s="136"/>
      <c r="V33" s="138">
        <f t="shared" si="69"/>
        <v>0</v>
      </c>
      <c r="W33" s="144">
        <f t="shared" si="70"/>
        <v>255000</v>
      </c>
      <c r="X33" s="144">
        <f t="shared" si="71"/>
        <v>255000</v>
      </c>
      <c r="Y33" s="204">
        <f t="shared" si="6"/>
        <v>0</v>
      </c>
      <c r="Z33" s="205">
        <f t="shared" si="7"/>
        <v>0</v>
      </c>
      <c r="AA33" s="147"/>
      <c r="AB33" s="7"/>
      <c r="AC33" s="7"/>
      <c r="AD33" s="7"/>
      <c r="AE33" s="7"/>
      <c r="AF33" s="7"/>
      <c r="AG33" s="7"/>
    </row>
    <row r="34" spans="1:33" ht="30" customHeight="1" x14ac:dyDescent="0.25">
      <c r="A34" s="148" t="s">
        <v>80</v>
      </c>
      <c r="B34" s="206" t="s">
        <v>114</v>
      </c>
      <c r="C34" s="207" t="s">
        <v>115</v>
      </c>
      <c r="D34" s="208" t="s">
        <v>83</v>
      </c>
      <c r="E34" s="209">
        <v>6</v>
      </c>
      <c r="F34" s="210">
        <v>45000</v>
      </c>
      <c r="G34" s="154">
        <f t="shared" si="64"/>
        <v>270000</v>
      </c>
      <c r="H34" s="170">
        <v>6</v>
      </c>
      <c r="I34" s="171">
        <v>45000</v>
      </c>
      <c r="J34" s="172">
        <f t="shared" si="65"/>
        <v>270000</v>
      </c>
      <c r="K34" s="200"/>
      <c r="L34" s="136"/>
      <c r="M34" s="137">
        <f t="shared" si="66"/>
        <v>0</v>
      </c>
      <c r="N34" s="135"/>
      <c r="O34" s="136"/>
      <c r="P34" s="137">
        <f t="shared" si="67"/>
        <v>0</v>
      </c>
      <c r="Q34" s="135"/>
      <c r="R34" s="136"/>
      <c r="S34" s="137">
        <f t="shared" si="68"/>
        <v>0</v>
      </c>
      <c r="T34" s="135"/>
      <c r="U34" s="136"/>
      <c r="V34" s="138">
        <f t="shared" si="69"/>
        <v>0</v>
      </c>
      <c r="W34" s="155">
        <f t="shared" si="70"/>
        <v>270000</v>
      </c>
      <c r="X34" s="155">
        <f t="shared" si="71"/>
        <v>270000</v>
      </c>
      <c r="Y34" s="211">
        <f t="shared" si="6"/>
        <v>0</v>
      </c>
      <c r="Z34" s="212">
        <f t="shared" si="7"/>
        <v>0</v>
      </c>
      <c r="AA34" s="158"/>
      <c r="AB34" s="7"/>
      <c r="AC34" s="7"/>
      <c r="AD34" s="7"/>
      <c r="AE34" s="7"/>
      <c r="AF34" s="7"/>
      <c r="AG34" s="7"/>
    </row>
    <row r="35" spans="1:33" ht="30" customHeight="1" x14ac:dyDescent="0.25">
      <c r="A35" s="213" t="s">
        <v>116</v>
      </c>
      <c r="B35" s="214"/>
      <c r="C35" s="215"/>
      <c r="D35" s="216"/>
      <c r="E35" s="217"/>
      <c r="F35" s="218"/>
      <c r="G35" s="219">
        <f>G13+G17+G21+G25+G29</f>
        <v>1166500</v>
      </c>
      <c r="H35" s="220"/>
      <c r="I35" s="218"/>
      <c r="J35" s="219">
        <f>J13+J17+J21+J25+J29</f>
        <v>1166500</v>
      </c>
      <c r="K35" s="221"/>
      <c r="L35" s="222"/>
      <c r="M35" s="223">
        <f>M13+M17+M21+M25+M29</f>
        <v>94000</v>
      </c>
      <c r="N35" s="221"/>
      <c r="O35" s="222"/>
      <c r="P35" s="223">
        <f>P13+P17+P21+P25+P29</f>
        <v>94000</v>
      </c>
      <c r="Q35" s="221"/>
      <c r="R35" s="222"/>
      <c r="S35" s="223">
        <f>S13+S17+S21+S25+S29</f>
        <v>0</v>
      </c>
      <c r="T35" s="221"/>
      <c r="U35" s="222"/>
      <c r="V35" s="224">
        <f t="shared" ref="V35:X35" si="72">V13+V17+V21+V25+V29</f>
        <v>0</v>
      </c>
      <c r="W35" s="225">
        <f t="shared" si="72"/>
        <v>1260500</v>
      </c>
      <c r="X35" s="225">
        <f t="shared" si="72"/>
        <v>1260500</v>
      </c>
      <c r="Y35" s="226">
        <f t="shared" si="6"/>
        <v>0</v>
      </c>
      <c r="Z35" s="227">
        <f t="shared" si="7"/>
        <v>0</v>
      </c>
      <c r="AA35" s="228"/>
      <c r="AB35" s="6"/>
      <c r="AC35" s="7"/>
      <c r="AD35" s="7"/>
      <c r="AE35" s="7"/>
      <c r="AF35" s="7"/>
      <c r="AG35" s="7"/>
    </row>
    <row r="36" spans="1:33" ht="30" customHeight="1" x14ac:dyDescent="0.25">
      <c r="A36" s="229" t="s">
        <v>75</v>
      </c>
      <c r="B36" s="230">
        <v>2</v>
      </c>
      <c r="C36" s="231" t="s">
        <v>117</v>
      </c>
      <c r="D36" s="232"/>
      <c r="E36" s="233"/>
      <c r="F36" s="233"/>
      <c r="G36" s="233"/>
      <c r="H36" s="233"/>
      <c r="I36" s="233"/>
      <c r="J36" s="233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3"/>
      <c r="X36" s="113"/>
      <c r="Y36" s="234"/>
      <c r="Z36" s="115"/>
      <c r="AA36" s="116"/>
      <c r="AB36" s="7"/>
      <c r="AC36" s="7"/>
      <c r="AD36" s="7"/>
      <c r="AE36" s="7"/>
      <c r="AF36" s="7"/>
      <c r="AG36" s="7"/>
    </row>
    <row r="37" spans="1:33" ht="30" customHeight="1" x14ac:dyDescent="0.25">
      <c r="A37" s="117" t="s">
        <v>77</v>
      </c>
      <c r="B37" s="177" t="s">
        <v>118</v>
      </c>
      <c r="C37" s="119" t="s">
        <v>119</v>
      </c>
      <c r="D37" s="120"/>
      <c r="E37" s="121">
        <f>SUM(E38:E40)</f>
        <v>0</v>
      </c>
      <c r="F37" s="122"/>
      <c r="G37" s="123">
        <f t="shared" ref="G37:H37" si="73">SUM(G38:G40)</f>
        <v>0</v>
      </c>
      <c r="H37" s="121">
        <f t="shared" si="73"/>
        <v>0</v>
      </c>
      <c r="I37" s="122"/>
      <c r="J37" s="123">
        <f t="shared" ref="J37:K37" si="74">SUM(J38:J40)</f>
        <v>0</v>
      </c>
      <c r="K37" s="121">
        <f t="shared" si="74"/>
        <v>0</v>
      </c>
      <c r="L37" s="122"/>
      <c r="M37" s="123">
        <f t="shared" ref="M37:N37" si="75">SUM(M38:M40)</f>
        <v>0</v>
      </c>
      <c r="N37" s="121">
        <f t="shared" si="75"/>
        <v>0</v>
      </c>
      <c r="O37" s="122"/>
      <c r="P37" s="123">
        <f t="shared" ref="P37:Q37" si="76">SUM(P38:P40)</f>
        <v>0</v>
      </c>
      <c r="Q37" s="121">
        <f t="shared" si="76"/>
        <v>0</v>
      </c>
      <c r="R37" s="122"/>
      <c r="S37" s="123">
        <f t="shared" ref="S37:T37" si="77">SUM(S38:S40)</f>
        <v>0</v>
      </c>
      <c r="T37" s="121">
        <f t="shared" si="77"/>
        <v>0</v>
      </c>
      <c r="U37" s="122"/>
      <c r="V37" s="124">
        <f t="shared" ref="V37:X37" si="78">SUM(V38:V40)</f>
        <v>0</v>
      </c>
      <c r="W37" s="235">
        <f t="shared" si="78"/>
        <v>0</v>
      </c>
      <c r="X37" s="235">
        <f t="shared" si="78"/>
        <v>0</v>
      </c>
      <c r="Y37" s="236">
        <f t="shared" ref="Y37:Y49" si="79">W37-X37</f>
        <v>0</v>
      </c>
      <c r="Z37" s="237" t="e">
        <f t="shared" ref="Z37:Z49" si="80">Y37/W37</f>
        <v>#DIV/0!</v>
      </c>
      <c r="AA37" s="238"/>
      <c r="AB37" s="239"/>
      <c r="AC37" s="130"/>
      <c r="AD37" s="130"/>
      <c r="AE37" s="130"/>
      <c r="AF37" s="130"/>
      <c r="AG37" s="130"/>
    </row>
    <row r="38" spans="1:33" ht="30" customHeight="1" x14ac:dyDescent="0.25">
      <c r="A38" s="131" t="s">
        <v>80</v>
      </c>
      <c r="B38" s="132" t="s">
        <v>120</v>
      </c>
      <c r="C38" s="133" t="s">
        <v>121</v>
      </c>
      <c r="D38" s="134" t="s">
        <v>122</v>
      </c>
      <c r="E38" s="135"/>
      <c r="F38" s="136"/>
      <c r="G38" s="137">
        <f t="shared" ref="G38:G40" si="81">E38*F38</f>
        <v>0</v>
      </c>
      <c r="H38" s="135"/>
      <c r="I38" s="136"/>
      <c r="J38" s="137">
        <f t="shared" ref="J38:J40" si="82">H38*I38</f>
        <v>0</v>
      </c>
      <c r="K38" s="135"/>
      <c r="L38" s="136"/>
      <c r="M38" s="137">
        <f t="shared" ref="M38:M40" si="83">K38*L38</f>
        <v>0</v>
      </c>
      <c r="N38" s="135"/>
      <c r="O38" s="136"/>
      <c r="P38" s="137">
        <f t="shared" ref="P38:P40" si="84">N38*O38</f>
        <v>0</v>
      </c>
      <c r="Q38" s="135"/>
      <c r="R38" s="136"/>
      <c r="S38" s="137">
        <f t="shared" ref="S38:S40" si="85">Q38*R38</f>
        <v>0</v>
      </c>
      <c r="T38" s="135"/>
      <c r="U38" s="136"/>
      <c r="V38" s="138">
        <f t="shared" ref="V38:V40" si="86">T38*U38</f>
        <v>0</v>
      </c>
      <c r="W38" s="144">
        <f t="shared" ref="W38:W40" si="87">G38+M38+S38</f>
        <v>0</v>
      </c>
      <c r="X38" s="145">
        <f t="shared" ref="X38:X40" si="88">J38+P38+V38</f>
        <v>0</v>
      </c>
      <c r="Y38" s="145">
        <f t="shared" si="79"/>
        <v>0</v>
      </c>
      <c r="Z38" s="146" t="e">
        <f t="shared" si="80"/>
        <v>#DIV/0!</v>
      </c>
      <c r="AA38" s="147"/>
      <c r="AB38" s="143"/>
      <c r="AC38" s="143"/>
      <c r="AD38" s="143"/>
      <c r="AE38" s="143"/>
      <c r="AF38" s="143"/>
      <c r="AG38" s="143"/>
    </row>
    <row r="39" spans="1:33" ht="30" customHeight="1" x14ac:dyDescent="0.25">
      <c r="A39" s="131" t="s">
        <v>80</v>
      </c>
      <c r="B39" s="132" t="s">
        <v>123</v>
      </c>
      <c r="C39" s="133" t="s">
        <v>121</v>
      </c>
      <c r="D39" s="134" t="s">
        <v>122</v>
      </c>
      <c r="E39" s="135"/>
      <c r="F39" s="136"/>
      <c r="G39" s="137">
        <f t="shared" si="81"/>
        <v>0</v>
      </c>
      <c r="H39" s="135"/>
      <c r="I39" s="136"/>
      <c r="J39" s="137">
        <f t="shared" si="82"/>
        <v>0</v>
      </c>
      <c r="K39" s="135"/>
      <c r="L39" s="136"/>
      <c r="M39" s="137">
        <f t="shared" si="83"/>
        <v>0</v>
      </c>
      <c r="N39" s="135"/>
      <c r="O39" s="136"/>
      <c r="P39" s="137">
        <f t="shared" si="84"/>
        <v>0</v>
      </c>
      <c r="Q39" s="135"/>
      <c r="R39" s="136"/>
      <c r="S39" s="137">
        <f t="shared" si="85"/>
        <v>0</v>
      </c>
      <c r="T39" s="135"/>
      <c r="U39" s="136"/>
      <c r="V39" s="138">
        <f t="shared" si="86"/>
        <v>0</v>
      </c>
      <c r="W39" s="144">
        <f t="shared" si="87"/>
        <v>0</v>
      </c>
      <c r="X39" s="145">
        <f t="shared" si="88"/>
        <v>0</v>
      </c>
      <c r="Y39" s="145">
        <f t="shared" si="79"/>
        <v>0</v>
      </c>
      <c r="Z39" s="146" t="e">
        <f t="shared" si="80"/>
        <v>#DIV/0!</v>
      </c>
      <c r="AA39" s="147"/>
      <c r="AB39" s="143"/>
      <c r="AC39" s="143"/>
      <c r="AD39" s="143"/>
      <c r="AE39" s="143"/>
      <c r="AF39" s="143"/>
      <c r="AG39" s="143"/>
    </row>
    <row r="40" spans="1:33" ht="30" customHeight="1" x14ac:dyDescent="0.25">
      <c r="A40" s="168" t="s">
        <v>80</v>
      </c>
      <c r="B40" s="176" t="s">
        <v>124</v>
      </c>
      <c r="C40" s="133" t="s">
        <v>121</v>
      </c>
      <c r="D40" s="169" t="s">
        <v>122</v>
      </c>
      <c r="E40" s="170"/>
      <c r="F40" s="171"/>
      <c r="G40" s="172">
        <f t="shared" si="81"/>
        <v>0</v>
      </c>
      <c r="H40" s="170"/>
      <c r="I40" s="171"/>
      <c r="J40" s="172">
        <f t="shared" si="82"/>
        <v>0</v>
      </c>
      <c r="K40" s="170"/>
      <c r="L40" s="171"/>
      <c r="M40" s="172">
        <f t="shared" si="83"/>
        <v>0</v>
      </c>
      <c r="N40" s="170"/>
      <c r="O40" s="171"/>
      <c r="P40" s="172">
        <f t="shared" si="84"/>
        <v>0</v>
      </c>
      <c r="Q40" s="170"/>
      <c r="R40" s="171"/>
      <c r="S40" s="172">
        <f t="shared" si="85"/>
        <v>0</v>
      </c>
      <c r="T40" s="170"/>
      <c r="U40" s="171"/>
      <c r="V40" s="173">
        <f t="shared" si="86"/>
        <v>0</v>
      </c>
      <c r="W40" s="240">
        <f t="shared" si="87"/>
        <v>0</v>
      </c>
      <c r="X40" s="145">
        <f t="shared" si="88"/>
        <v>0</v>
      </c>
      <c r="Y40" s="145">
        <f t="shared" si="79"/>
        <v>0</v>
      </c>
      <c r="Z40" s="146" t="e">
        <f t="shared" si="80"/>
        <v>#DIV/0!</v>
      </c>
      <c r="AA40" s="158"/>
      <c r="AB40" s="143"/>
      <c r="AC40" s="143"/>
      <c r="AD40" s="143"/>
      <c r="AE40" s="143"/>
      <c r="AF40" s="143"/>
      <c r="AG40" s="143"/>
    </row>
    <row r="41" spans="1:33" ht="30" customHeight="1" x14ac:dyDescent="0.25">
      <c r="A41" s="117" t="s">
        <v>77</v>
      </c>
      <c r="B41" s="177" t="s">
        <v>125</v>
      </c>
      <c r="C41" s="174" t="s">
        <v>126</v>
      </c>
      <c r="D41" s="160"/>
      <c r="E41" s="161">
        <f>SUM(E42:E44)</f>
        <v>0</v>
      </c>
      <c r="F41" s="162"/>
      <c r="G41" s="163">
        <f t="shared" ref="G41:H41" si="89">SUM(G42:G44)</f>
        <v>0</v>
      </c>
      <c r="H41" s="161">
        <f t="shared" si="89"/>
        <v>0</v>
      </c>
      <c r="I41" s="162"/>
      <c r="J41" s="163">
        <f t="shared" ref="J41:K41" si="90">SUM(J42:J44)</f>
        <v>0</v>
      </c>
      <c r="K41" s="161">
        <f t="shared" si="90"/>
        <v>0</v>
      </c>
      <c r="L41" s="162"/>
      <c r="M41" s="163">
        <f t="shared" ref="M41:N41" si="91">SUM(M42:M44)</f>
        <v>0</v>
      </c>
      <c r="N41" s="161">
        <f t="shared" si="91"/>
        <v>0</v>
      </c>
      <c r="O41" s="162"/>
      <c r="P41" s="163">
        <f t="shared" ref="P41:Q41" si="92">SUM(P42:P44)</f>
        <v>0</v>
      </c>
      <c r="Q41" s="161">
        <f t="shared" si="92"/>
        <v>0</v>
      </c>
      <c r="R41" s="162"/>
      <c r="S41" s="163">
        <f t="shared" ref="S41:T41" si="93">SUM(S42:S44)</f>
        <v>0</v>
      </c>
      <c r="T41" s="161">
        <f t="shared" si="93"/>
        <v>0</v>
      </c>
      <c r="U41" s="162"/>
      <c r="V41" s="164">
        <f t="shared" ref="V41:X41" si="94">SUM(V42:V44)</f>
        <v>0</v>
      </c>
      <c r="W41" s="236">
        <f t="shared" si="94"/>
        <v>0</v>
      </c>
      <c r="X41" s="236">
        <f t="shared" si="94"/>
        <v>0</v>
      </c>
      <c r="Y41" s="241">
        <f t="shared" si="79"/>
        <v>0</v>
      </c>
      <c r="Z41" s="242" t="e">
        <f t="shared" si="80"/>
        <v>#DIV/0!</v>
      </c>
      <c r="AA41" s="243"/>
      <c r="AB41" s="130"/>
      <c r="AC41" s="130"/>
      <c r="AD41" s="130"/>
      <c r="AE41" s="130"/>
      <c r="AF41" s="130"/>
      <c r="AG41" s="130"/>
    </row>
    <row r="42" spans="1:33" ht="30" customHeight="1" x14ac:dyDescent="0.25">
      <c r="A42" s="131" t="s">
        <v>80</v>
      </c>
      <c r="B42" s="132" t="s">
        <v>127</v>
      </c>
      <c r="C42" s="133" t="s">
        <v>128</v>
      </c>
      <c r="D42" s="134" t="s">
        <v>129</v>
      </c>
      <c r="E42" s="135"/>
      <c r="F42" s="136"/>
      <c r="G42" s="137">
        <f t="shared" ref="G42:G44" si="95">E42*F42</f>
        <v>0</v>
      </c>
      <c r="H42" s="135"/>
      <c r="I42" s="136"/>
      <c r="J42" s="137">
        <f t="shared" ref="J42:J44" si="96">H42*I42</f>
        <v>0</v>
      </c>
      <c r="K42" s="135"/>
      <c r="L42" s="136"/>
      <c r="M42" s="137">
        <f t="shared" ref="M42:M44" si="97">K42*L42</f>
        <v>0</v>
      </c>
      <c r="N42" s="135"/>
      <c r="O42" s="136"/>
      <c r="P42" s="137">
        <f t="shared" ref="P42:P44" si="98">N42*O42</f>
        <v>0</v>
      </c>
      <c r="Q42" s="135"/>
      <c r="R42" s="136"/>
      <c r="S42" s="137">
        <f t="shared" ref="S42:S44" si="99">Q42*R42</f>
        <v>0</v>
      </c>
      <c r="T42" s="135"/>
      <c r="U42" s="136"/>
      <c r="V42" s="138">
        <f t="shared" ref="V42:V44" si="100">T42*U42</f>
        <v>0</v>
      </c>
      <c r="W42" s="144">
        <f t="shared" ref="W42:W44" si="101">G42+M42+S42</f>
        <v>0</v>
      </c>
      <c r="X42" s="145">
        <f t="shared" ref="X42:X44" si="102">J42+P42+V42</f>
        <v>0</v>
      </c>
      <c r="Y42" s="145">
        <f t="shared" si="79"/>
        <v>0</v>
      </c>
      <c r="Z42" s="146" t="e">
        <f t="shared" si="80"/>
        <v>#DIV/0!</v>
      </c>
      <c r="AA42" s="147"/>
      <c r="AB42" s="143"/>
      <c r="AC42" s="143"/>
      <c r="AD42" s="143"/>
      <c r="AE42" s="143"/>
      <c r="AF42" s="143"/>
      <c r="AG42" s="143"/>
    </row>
    <row r="43" spans="1:33" ht="30" customHeight="1" x14ac:dyDescent="0.25">
      <c r="A43" s="131" t="s">
        <v>80</v>
      </c>
      <c r="B43" s="132" t="s">
        <v>130</v>
      </c>
      <c r="C43" s="244" t="s">
        <v>128</v>
      </c>
      <c r="D43" s="134" t="s">
        <v>129</v>
      </c>
      <c r="E43" s="135"/>
      <c r="F43" s="136"/>
      <c r="G43" s="137">
        <f t="shared" si="95"/>
        <v>0</v>
      </c>
      <c r="H43" s="135"/>
      <c r="I43" s="136"/>
      <c r="J43" s="137">
        <f t="shared" si="96"/>
        <v>0</v>
      </c>
      <c r="K43" s="135"/>
      <c r="L43" s="136"/>
      <c r="M43" s="137">
        <f t="shared" si="97"/>
        <v>0</v>
      </c>
      <c r="N43" s="135"/>
      <c r="O43" s="136"/>
      <c r="P43" s="137">
        <f t="shared" si="98"/>
        <v>0</v>
      </c>
      <c r="Q43" s="135"/>
      <c r="R43" s="136"/>
      <c r="S43" s="137">
        <f t="shared" si="99"/>
        <v>0</v>
      </c>
      <c r="T43" s="135"/>
      <c r="U43" s="136"/>
      <c r="V43" s="138">
        <f t="shared" si="100"/>
        <v>0</v>
      </c>
      <c r="W43" s="144">
        <f t="shared" si="101"/>
        <v>0</v>
      </c>
      <c r="X43" s="145">
        <f t="shared" si="102"/>
        <v>0</v>
      </c>
      <c r="Y43" s="145">
        <f t="shared" si="79"/>
        <v>0</v>
      </c>
      <c r="Z43" s="146" t="e">
        <f t="shared" si="80"/>
        <v>#DIV/0!</v>
      </c>
      <c r="AA43" s="147"/>
      <c r="AB43" s="143"/>
      <c r="AC43" s="143"/>
      <c r="AD43" s="143"/>
      <c r="AE43" s="143"/>
      <c r="AF43" s="143"/>
      <c r="AG43" s="143"/>
    </row>
    <row r="44" spans="1:33" ht="30" customHeight="1" x14ac:dyDescent="0.25">
      <c r="A44" s="168" t="s">
        <v>80</v>
      </c>
      <c r="B44" s="176" t="s">
        <v>131</v>
      </c>
      <c r="C44" s="245" t="s">
        <v>128</v>
      </c>
      <c r="D44" s="169" t="s">
        <v>129</v>
      </c>
      <c r="E44" s="170"/>
      <c r="F44" s="171"/>
      <c r="G44" s="172">
        <f t="shared" si="95"/>
        <v>0</v>
      </c>
      <c r="H44" s="170"/>
      <c r="I44" s="171"/>
      <c r="J44" s="172">
        <f t="shared" si="96"/>
        <v>0</v>
      </c>
      <c r="K44" s="170"/>
      <c r="L44" s="171"/>
      <c r="M44" s="172">
        <f t="shared" si="97"/>
        <v>0</v>
      </c>
      <c r="N44" s="170"/>
      <c r="O44" s="171"/>
      <c r="P44" s="172">
        <f t="shared" si="98"/>
        <v>0</v>
      </c>
      <c r="Q44" s="170"/>
      <c r="R44" s="171"/>
      <c r="S44" s="172">
        <f t="shared" si="99"/>
        <v>0</v>
      </c>
      <c r="T44" s="170"/>
      <c r="U44" s="171"/>
      <c r="V44" s="173">
        <f t="shared" si="100"/>
        <v>0</v>
      </c>
      <c r="W44" s="240">
        <f t="shared" si="101"/>
        <v>0</v>
      </c>
      <c r="X44" s="145">
        <f t="shared" si="102"/>
        <v>0</v>
      </c>
      <c r="Y44" s="145">
        <f t="shared" si="79"/>
        <v>0</v>
      </c>
      <c r="Z44" s="146" t="e">
        <f t="shared" si="80"/>
        <v>#DIV/0!</v>
      </c>
      <c r="AA44" s="158"/>
      <c r="AB44" s="143"/>
      <c r="AC44" s="143"/>
      <c r="AD44" s="143"/>
      <c r="AE44" s="143"/>
      <c r="AF44" s="143"/>
      <c r="AG44" s="143"/>
    </row>
    <row r="45" spans="1:33" ht="30" customHeight="1" x14ac:dyDescent="0.25">
      <c r="A45" s="117" t="s">
        <v>77</v>
      </c>
      <c r="B45" s="177" t="s">
        <v>132</v>
      </c>
      <c r="C45" s="174" t="s">
        <v>133</v>
      </c>
      <c r="D45" s="160"/>
      <c r="E45" s="161">
        <f>SUM(E46:E48)</f>
        <v>0</v>
      </c>
      <c r="F45" s="162"/>
      <c r="G45" s="163">
        <f t="shared" ref="G45:H45" si="103">SUM(G46:G48)</f>
        <v>0</v>
      </c>
      <c r="H45" s="161">
        <f t="shared" si="103"/>
        <v>0</v>
      </c>
      <c r="I45" s="162"/>
      <c r="J45" s="163">
        <f t="shared" ref="J45:K45" si="104">SUM(J46:J48)</f>
        <v>0</v>
      </c>
      <c r="K45" s="161">
        <f t="shared" si="104"/>
        <v>0</v>
      </c>
      <c r="L45" s="162"/>
      <c r="M45" s="163">
        <f t="shared" ref="M45:N45" si="105">SUM(M46:M48)</f>
        <v>0</v>
      </c>
      <c r="N45" s="161">
        <f t="shared" si="105"/>
        <v>0</v>
      </c>
      <c r="O45" s="162"/>
      <c r="P45" s="163">
        <f t="shared" ref="P45:Q45" si="106">SUM(P46:P48)</f>
        <v>0</v>
      </c>
      <c r="Q45" s="161">
        <f t="shared" si="106"/>
        <v>0</v>
      </c>
      <c r="R45" s="162"/>
      <c r="S45" s="163">
        <f t="shared" ref="S45:T45" si="107">SUM(S46:S48)</f>
        <v>0</v>
      </c>
      <c r="T45" s="161">
        <f t="shared" si="107"/>
        <v>0</v>
      </c>
      <c r="U45" s="162"/>
      <c r="V45" s="164">
        <f t="shared" ref="V45:X45" si="108">SUM(V46:V48)</f>
        <v>0</v>
      </c>
      <c r="W45" s="236">
        <f t="shared" si="108"/>
        <v>0</v>
      </c>
      <c r="X45" s="236">
        <f t="shared" si="108"/>
        <v>0</v>
      </c>
      <c r="Y45" s="236">
        <f t="shared" si="79"/>
        <v>0</v>
      </c>
      <c r="Z45" s="246" t="e">
        <f t="shared" si="80"/>
        <v>#DIV/0!</v>
      </c>
      <c r="AA45" s="243"/>
      <c r="AB45" s="130"/>
      <c r="AC45" s="130"/>
      <c r="AD45" s="130"/>
      <c r="AE45" s="130"/>
      <c r="AF45" s="130"/>
      <c r="AG45" s="130"/>
    </row>
    <row r="46" spans="1:33" ht="30" customHeight="1" x14ac:dyDescent="0.25">
      <c r="A46" s="131" t="s">
        <v>80</v>
      </c>
      <c r="B46" s="132" t="s">
        <v>134</v>
      </c>
      <c r="C46" s="133" t="s">
        <v>135</v>
      </c>
      <c r="D46" s="134" t="s">
        <v>129</v>
      </c>
      <c r="E46" s="135"/>
      <c r="F46" s="136"/>
      <c r="G46" s="137">
        <f t="shared" ref="G46:G48" si="109">E46*F46</f>
        <v>0</v>
      </c>
      <c r="H46" s="135"/>
      <c r="I46" s="136"/>
      <c r="J46" s="137">
        <f t="shared" ref="J46:J48" si="110">H46*I46</f>
        <v>0</v>
      </c>
      <c r="K46" s="135"/>
      <c r="L46" s="136"/>
      <c r="M46" s="137">
        <f t="shared" ref="M46:M48" si="111">K46*L46</f>
        <v>0</v>
      </c>
      <c r="N46" s="135"/>
      <c r="O46" s="136"/>
      <c r="P46" s="137">
        <f t="shared" ref="P46:P48" si="112">N46*O46</f>
        <v>0</v>
      </c>
      <c r="Q46" s="135"/>
      <c r="R46" s="136"/>
      <c r="S46" s="137">
        <f t="shared" ref="S46:S48" si="113">Q46*R46</f>
        <v>0</v>
      </c>
      <c r="T46" s="135"/>
      <c r="U46" s="136"/>
      <c r="V46" s="138">
        <f t="shared" ref="V46:V48" si="114">T46*U46</f>
        <v>0</v>
      </c>
      <c r="W46" s="144">
        <f t="shared" ref="W46:W48" si="115">G46+M46+S46</f>
        <v>0</v>
      </c>
      <c r="X46" s="145">
        <f t="shared" ref="X46:X48" si="116">J46+P46+V46</f>
        <v>0</v>
      </c>
      <c r="Y46" s="145">
        <f t="shared" si="79"/>
        <v>0</v>
      </c>
      <c r="Z46" s="146" t="e">
        <f t="shared" si="80"/>
        <v>#DIV/0!</v>
      </c>
      <c r="AA46" s="147"/>
      <c r="AB46" s="142"/>
      <c r="AC46" s="143"/>
      <c r="AD46" s="143"/>
      <c r="AE46" s="143"/>
      <c r="AF46" s="143"/>
      <c r="AG46" s="143"/>
    </row>
    <row r="47" spans="1:33" ht="30" customHeight="1" x14ac:dyDescent="0.25">
      <c r="A47" s="131" t="s">
        <v>80</v>
      </c>
      <c r="B47" s="132" t="s">
        <v>136</v>
      </c>
      <c r="C47" s="133" t="s">
        <v>137</v>
      </c>
      <c r="D47" s="134" t="s">
        <v>129</v>
      </c>
      <c r="E47" s="135"/>
      <c r="F47" s="136"/>
      <c r="G47" s="137">
        <f t="shared" si="109"/>
        <v>0</v>
      </c>
      <c r="H47" s="135"/>
      <c r="I47" s="136"/>
      <c r="J47" s="137">
        <f t="shared" si="110"/>
        <v>0</v>
      </c>
      <c r="K47" s="135"/>
      <c r="L47" s="136"/>
      <c r="M47" s="137">
        <f t="shared" si="111"/>
        <v>0</v>
      </c>
      <c r="N47" s="135"/>
      <c r="O47" s="136"/>
      <c r="P47" s="137">
        <f t="shared" si="112"/>
        <v>0</v>
      </c>
      <c r="Q47" s="135"/>
      <c r="R47" s="136"/>
      <c r="S47" s="137">
        <f t="shared" si="113"/>
        <v>0</v>
      </c>
      <c r="T47" s="135"/>
      <c r="U47" s="136"/>
      <c r="V47" s="138">
        <f t="shared" si="114"/>
        <v>0</v>
      </c>
      <c r="W47" s="144">
        <f t="shared" si="115"/>
        <v>0</v>
      </c>
      <c r="X47" s="145">
        <f t="shared" si="116"/>
        <v>0</v>
      </c>
      <c r="Y47" s="145">
        <f t="shared" si="79"/>
        <v>0</v>
      </c>
      <c r="Z47" s="146" t="e">
        <f t="shared" si="80"/>
        <v>#DIV/0!</v>
      </c>
      <c r="AA47" s="147"/>
      <c r="AB47" s="143"/>
      <c r="AC47" s="143"/>
      <c r="AD47" s="143"/>
      <c r="AE47" s="143"/>
      <c r="AF47" s="143"/>
      <c r="AG47" s="143"/>
    </row>
    <row r="48" spans="1:33" ht="30" customHeight="1" x14ac:dyDescent="0.25">
      <c r="A48" s="148" t="s">
        <v>80</v>
      </c>
      <c r="B48" s="149" t="s">
        <v>138</v>
      </c>
      <c r="C48" s="247" t="s">
        <v>135</v>
      </c>
      <c r="D48" s="150" t="s">
        <v>129</v>
      </c>
      <c r="E48" s="170"/>
      <c r="F48" s="171"/>
      <c r="G48" s="172">
        <f t="shared" si="109"/>
        <v>0</v>
      </c>
      <c r="H48" s="170"/>
      <c r="I48" s="171"/>
      <c r="J48" s="172">
        <f t="shared" si="110"/>
        <v>0</v>
      </c>
      <c r="K48" s="170"/>
      <c r="L48" s="171"/>
      <c r="M48" s="172">
        <f t="shared" si="111"/>
        <v>0</v>
      </c>
      <c r="N48" s="170"/>
      <c r="O48" s="171"/>
      <c r="P48" s="172">
        <f t="shared" si="112"/>
        <v>0</v>
      </c>
      <c r="Q48" s="170"/>
      <c r="R48" s="171"/>
      <c r="S48" s="172">
        <f t="shared" si="113"/>
        <v>0</v>
      </c>
      <c r="T48" s="170"/>
      <c r="U48" s="171"/>
      <c r="V48" s="173">
        <f t="shared" si="114"/>
        <v>0</v>
      </c>
      <c r="W48" s="240">
        <f t="shared" si="115"/>
        <v>0</v>
      </c>
      <c r="X48" s="145">
        <f t="shared" si="116"/>
        <v>0</v>
      </c>
      <c r="Y48" s="145">
        <f t="shared" si="79"/>
        <v>0</v>
      </c>
      <c r="Z48" s="146" t="e">
        <f t="shared" si="80"/>
        <v>#DIV/0!</v>
      </c>
      <c r="AA48" s="158"/>
      <c r="AB48" s="143"/>
      <c r="AC48" s="143"/>
      <c r="AD48" s="143"/>
      <c r="AE48" s="143"/>
      <c r="AF48" s="143"/>
      <c r="AG48" s="143"/>
    </row>
    <row r="49" spans="1:33" ht="30" customHeight="1" x14ac:dyDescent="0.25">
      <c r="A49" s="213" t="s">
        <v>139</v>
      </c>
      <c r="B49" s="214"/>
      <c r="C49" s="215"/>
      <c r="D49" s="248"/>
      <c r="E49" s="222">
        <f>E45+E41+E37</f>
        <v>0</v>
      </c>
      <c r="F49" s="249"/>
      <c r="G49" s="223">
        <f t="shared" ref="G49:H49" si="117">G45+G41+G37</f>
        <v>0</v>
      </c>
      <c r="H49" s="222">
        <f t="shared" si="117"/>
        <v>0</v>
      </c>
      <c r="I49" s="249"/>
      <c r="J49" s="223">
        <f t="shared" ref="J49:K49" si="118">J45+J41+J37</f>
        <v>0</v>
      </c>
      <c r="K49" s="250">
        <f t="shared" si="118"/>
        <v>0</v>
      </c>
      <c r="L49" s="249"/>
      <c r="M49" s="223">
        <f t="shared" ref="M49:N49" si="119">M45+M41+M37</f>
        <v>0</v>
      </c>
      <c r="N49" s="250">
        <f t="shared" si="119"/>
        <v>0</v>
      </c>
      <c r="O49" s="249"/>
      <c r="P49" s="223">
        <f t="shared" ref="P49:Q49" si="120">P45+P41+P37</f>
        <v>0</v>
      </c>
      <c r="Q49" s="250">
        <f t="shared" si="120"/>
        <v>0</v>
      </c>
      <c r="R49" s="249"/>
      <c r="S49" s="223">
        <f t="shared" ref="S49:T49" si="121">S45+S41+S37</f>
        <v>0</v>
      </c>
      <c r="T49" s="250">
        <f t="shared" si="121"/>
        <v>0</v>
      </c>
      <c r="U49" s="249"/>
      <c r="V49" s="224">
        <f t="shared" ref="V49:X49" si="122">V45+V41+V37</f>
        <v>0</v>
      </c>
      <c r="W49" s="251">
        <f t="shared" si="122"/>
        <v>0</v>
      </c>
      <c r="X49" s="251">
        <f t="shared" si="122"/>
        <v>0</v>
      </c>
      <c r="Y49" s="251">
        <f t="shared" si="79"/>
        <v>0</v>
      </c>
      <c r="Z49" s="252" t="e">
        <f t="shared" si="80"/>
        <v>#DIV/0!</v>
      </c>
      <c r="AA49" s="253"/>
      <c r="AB49" s="7"/>
      <c r="AC49" s="7"/>
      <c r="AD49" s="7"/>
      <c r="AE49" s="7"/>
      <c r="AF49" s="7"/>
      <c r="AG49" s="7"/>
    </row>
    <row r="50" spans="1:33" ht="30" customHeight="1" x14ac:dyDescent="0.25">
      <c r="A50" s="229" t="s">
        <v>75</v>
      </c>
      <c r="B50" s="230">
        <v>3</v>
      </c>
      <c r="C50" s="231" t="s">
        <v>140</v>
      </c>
      <c r="D50" s="23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3"/>
      <c r="X50" s="113"/>
      <c r="Y50" s="113"/>
      <c r="Z50" s="115"/>
      <c r="AA50" s="116"/>
      <c r="AB50" s="7"/>
      <c r="AC50" s="7"/>
      <c r="AD50" s="7"/>
      <c r="AE50" s="7"/>
      <c r="AF50" s="7"/>
      <c r="AG50" s="7"/>
    </row>
    <row r="51" spans="1:33" ht="45" customHeight="1" x14ac:dyDescent="0.25">
      <c r="A51" s="117" t="s">
        <v>77</v>
      </c>
      <c r="B51" s="177" t="s">
        <v>141</v>
      </c>
      <c r="C51" s="119" t="s">
        <v>142</v>
      </c>
      <c r="D51" s="120"/>
      <c r="E51" s="121">
        <f>SUM(E52:E54)</f>
        <v>0</v>
      </c>
      <c r="F51" s="122"/>
      <c r="G51" s="123">
        <f t="shared" ref="G51:H51" si="123">SUM(G52:G54)</f>
        <v>0</v>
      </c>
      <c r="H51" s="121">
        <f t="shared" si="123"/>
        <v>0</v>
      </c>
      <c r="I51" s="122"/>
      <c r="J51" s="123">
        <f t="shared" ref="J51:K51" si="124">SUM(J52:J54)</f>
        <v>0</v>
      </c>
      <c r="K51" s="121">
        <f t="shared" si="124"/>
        <v>0</v>
      </c>
      <c r="L51" s="122"/>
      <c r="M51" s="123">
        <f t="shared" ref="M51:N51" si="125">SUM(M52:M54)</f>
        <v>0</v>
      </c>
      <c r="N51" s="121">
        <f t="shared" si="125"/>
        <v>0</v>
      </c>
      <c r="O51" s="122"/>
      <c r="P51" s="123">
        <f t="shared" ref="P51:Q51" si="126">SUM(P52:P54)</f>
        <v>0</v>
      </c>
      <c r="Q51" s="121">
        <f t="shared" si="126"/>
        <v>0</v>
      </c>
      <c r="R51" s="122"/>
      <c r="S51" s="123">
        <f t="shared" ref="S51:T51" si="127">SUM(S52:S54)</f>
        <v>0</v>
      </c>
      <c r="T51" s="121">
        <f t="shared" si="127"/>
        <v>0</v>
      </c>
      <c r="U51" s="122"/>
      <c r="V51" s="124">
        <f t="shared" ref="V51:X51" si="128">SUM(V52:V54)</f>
        <v>0</v>
      </c>
      <c r="W51" s="235">
        <f t="shared" si="128"/>
        <v>0</v>
      </c>
      <c r="X51" s="235">
        <f t="shared" si="128"/>
        <v>0</v>
      </c>
      <c r="Y51" s="254">
        <f t="shared" ref="Y51:Y58" si="129">W51-X51</f>
        <v>0</v>
      </c>
      <c r="Z51" s="255" t="e">
        <f t="shared" ref="Z51:Z58" si="130">Y51/W51</f>
        <v>#DIV/0!</v>
      </c>
      <c r="AA51" s="238"/>
      <c r="AB51" s="130"/>
      <c r="AC51" s="130"/>
      <c r="AD51" s="130"/>
      <c r="AE51" s="130"/>
      <c r="AF51" s="130"/>
      <c r="AG51" s="130"/>
    </row>
    <row r="52" spans="1:33" ht="30" customHeight="1" x14ac:dyDescent="0.25">
      <c r="A52" s="131" t="s">
        <v>80</v>
      </c>
      <c r="B52" s="132" t="s">
        <v>143</v>
      </c>
      <c r="C52" s="244" t="s">
        <v>144</v>
      </c>
      <c r="D52" s="134" t="s">
        <v>122</v>
      </c>
      <c r="E52" s="135"/>
      <c r="F52" s="136"/>
      <c r="G52" s="137">
        <f t="shared" ref="G52:G54" si="131">E52*F52</f>
        <v>0</v>
      </c>
      <c r="H52" s="135"/>
      <c r="I52" s="136"/>
      <c r="J52" s="137">
        <f t="shared" ref="J52:J54" si="132">H52*I52</f>
        <v>0</v>
      </c>
      <c r="K52" s="135"/>
      <c r="L52" s="136"/>
      <c r="M52" s="137">
        <f t="shared" ref="M52:M54" si="133">K52*L52</f>
        <v>0</v>
      </c>
      <c r="N52" s="135"/>
      <c r="O52" s="136"/>
      <c r="P52" s="137">
        <f t="shared" ref="P52:P54" si="134">N52*O52</f>
        <v>0</v>
      </c>
      <c r="Q52" s="135"/>
      <c r="R52" s="136"/>
      <c r="S52" s="137">
        <f t="shared" ref="S52:S54" si="135">Q52*R52</f>
        <v>0</v>
      </c>
      <c r="T52" s="135"/>
      <c r="U52" s="136"/>
      <c r="V52" s="138">
        <f t="shared" ref="V52:V54" si="136">T52*U52</f>
        <v>0</v>
      </c>
      <c r="W52" s="144">
        <f t="shared" ref="W52:W54" si="137">G52+M52+S52</f>
        <v>0</v>
      </c>
      <c r="X52" s="145">
        <f t="shared" ref="X52:X54" si="138">J52+P52+V52</f>
        <v>0</v>
      </c>
      <c r="Y52" s="145">
        <f t="shared" si="129"/>
        <v>0</v>
      </c>
      <c r="Z52" s="146" t="e">
        <f t="shared" si="130"/>
        <v>#DIV/0!</v>
      </c>
      <c r="AA52" s="147"/>
      <c r="AB52" s="143"/>
      <c r="AC52" s="143"/>
      <c r="AD52" s="143"/>
      <c r="AE52" s="143"/>
      <c r="AF52" s="143"/>
      <c r="AG52" s="143"/>
    </row>
    <row r="53" spans="1:33" ht="30" customHeight="1" x14ac:dyDescent="0.25">
      <c r="A53" s="131" t="s">
        <v>80</v>
      </c>
      <c r="B53" s="132" t="s">
        <v>145</v>
      </c>
      <c r="C53" s="244" t="s">
        <v>146</v>
      </c>
      <c r="D53" s="134" t="s">
        <v>122</v>
      </c>
      <c r="E53" s="135"/>
      <c r="F53" s="136"/>
      <c r="G53" s="137">
        <f t="shared" si="131"/>
        <v>0</v>
      </c>
      <c r="H53" s="135"/>
      <c r="I53" s="136"/>
      <c r="J53" s="137">
        <f t="shared" si="132"/>
        <v>0</v>
      </c>
      <c r="K53" s="135"/>
      <c r="L53" s="136"/>
      <c r="M53" s="137">
        <f t="shared" si="133"/>
        <v>0</v>
      </c>
      <c r="N53" s="135"/>
      <c r="O53" s="136"/>
      <c r="P53" s="137">
        <f t="shared" si="134"/>
        <v>0</v>
      </c>
      <c r="Q53" s="135"/>
      <c r="R53" s="136"/>
      <c r="S53" s="137">
        <f t="shared" si="135"/>
        <v>0</v>
      </c>
      <c r="T53" s="135"/>
      <c r="U53" s="136"/>
      <c r="V53" s="138">
        <f t="shared" si="136"/>
        <v>0</v>
      </c>
      <c r="W53" s="144">
        <f t="shared" si="137"/>
        <v>0</v>
      </c>
      <c r="X53" s="145">
        <f t="shared" si="138"/>
        <v>0</v>
      </c>
      <c r="Y53" s="145">
        <f t="shared" si="129"/>
        <v>0</v>
      </c>
      <c r="Z53" s="146" t="e">
        <f t="shared" si="130"/>
        <v>#DIV/0!</v>
      </c>
      <c r="AA53" s="147"/>
      <c r="AB53" s="143"/>
      <c r="AC53" s="143"/>
      <c r="AD53" s="143"/>
      <c r="AE53" s="143"/>
      <c r="AF53" s="143"/>
      <c r="AG53" s="143"/>
    </row>
    <row r="54" spans="1:33" ht="30" customHeight="1" x14ac:dyDescent="0.25">
      <c r="A54" s="148" t="s">
        <v>80</v>
      </c>
      <c r="B54" s="149" t="s">
        <v>147</v>
      </c>
      <c r="C54" s="185" t="s">
        <v>148</v>
      </c>
      <c r="D54" s="150" t="s">
        <v>122</v>
      </c>
      <c r="E54" s="151"/>
      <c r="F54" s="152"/>
      <c r="G54" s="153">
        <f t="shared" si="131"/>
        <v>0</v>
      </c>
      <c r="H54" s="151"/>
      <c r="I54" s="152"/>
      <c r="J54" s="153">
        <f t="shared" si="132"/>
        <v>0</v>
      </c>
      <c r="K54" s="151"/>
      <c r="L54" s="152"/>
      <c r="M54" s="153">
        <f t="shared" si="133"/>
        <v>0</v>
      </c>
      <c r="N54" s="151"/>
      <c r="O54" s="152"/>
      <c r="P54" s="153">
        <f t="shared" si="134"/>
        <v>0</v>
      </c>
      <c r="Q54" s="151"/>
      <c r="R54" s="152"/>
      <c r="S54" s="153">
        <f t="shared" si="135"/>
        <v>0</v>
      </c>
      <c r="T54" s="151"/>
      <c r="U54" s="152"/>
      <c r="V54" s="154">
        <f t="shared" si="136"/>
        <v>0</v>
      </c>
      <c r="W54" s="240">
        <f t="shared" si="137"/>
        <v>0</v>
      </c>
      <c r="X54" s="145">
        <f t="shared" si="138"/>
        <v>0</v>
      </c>
      <c r="Y54" s="145">
        <f t="shared" si="129"/>
        <v>0</v>
      </c>
      <c r="Z54" s="146" t="e">
        <f t="shared" si="130"/>
        <v>#DIV/0!</v>
      </c>
      <c r="AA54" s="256"/>
      <c r="AB54" s="143"/>
      <c r="AC54" s="143"/>
      <c r="AD54" s="143"/>
      <c r="AE54" s="143"/>
      <c r="AF54" s="143"/>
      <c r="AG54" s="143"/>
    </row>
    <row r="55" spans="1:33" ht="47.25" customHeight="1" x14ac:dyDescent="0.25">
      <c r="A55" s="117" t="s">
        <v>77</v>
      </c>
      <c r="B55" s="177" t="s">
        <v>149</v>
      </c>
      <c r="C55" s="159" t="s">
        <v>150</v>
      </c>
      <c r="D55" s="160"/>
      <c r="E55" s="161"/>
      <c r="F55" s="162"/>
      <c r="G55" s="163"/>
      <c r="H55" s="161"/>
      <c r="I55" s="162"/>
      <c r="J55" s="163"/>
      <c r="K55" s="161">
        <f>SUM(K56:K57)</f>
        <v>0</v>
      </c>
      <c r="L55" s="162"/>
      <c r="M55" s="163">
        <f t="shared" ref="M55:N55" si="139">SUM(M56:M57)</f>
        <v>0</v>
      </c>
      <c r="N55" s="161">
        <f t="shared" si="139"/>
        <v>0</v>
      </c>
      <c r="O55" s="162"/>
      <c r="P55" s="163">
        <f t="shared" ref="P55:Q55" si="140">SUM(P56:P57)</f>
        <v>0</v>
      </c>
      <c r="Q55" s="161">
        <f t="shared" si="140"/>
        <v>0</v>
      </c>
      <c r="R55" s="162"/>
      <c r="S55" s="163">
        <f t="shared" ref="S55:T55" si="141">SUM(S56:S57)</f>
        <v>0</v>
      </c>
      <c r="T55" s="161">
        <f t="shared" si="141"/>
        <v>0</v>
      </c>
      <c r="U55" s="162"/>
      <c r="V55" s="164">
        <f t="shared" ref="V55:X55" si="142">SUM(V56:V57)</f>
        <v>0</v>
      </c>
      <c r="W55" s="236">
        <f t="shared" si="142"/>
        <v>0</v>
      </c>
      <c r="X55" s="236">
        <f t="shared" si="142"/>
        <v>0</v>
      </c>
      <c r="Y55" s="236">
        <f t="shared" si="129"/>
        <v>0</v>
      </c>
      <c r="Z55" s="246" t="e">
        <f t="shared" si="130"/>
        <v>#DIV/0!</v>
      </c>
      <c r="AA55" s="243"/>
      <c r="AB55" s="130"/>
      <c r="AC55" s="130"/>
      <c r="AD55" s="130"/>
      <c r="AE55" s="130"/>
      <c r="AF55" s="130"/>
      <c r="AG55" s="130"/>
    </row>
    <row r="56" spans="1:33" ht="30" customHeight="1" x14ac:dyDescent="0.25">
      <c r="A56" s="131" t="s">
        <v>80</v>
      </c>
      <c r="B56" s="132" t="s">
        <v>151</v>
      </c>
      <c r="C56" s="244" t="s">
        <v>152</v>
      </c>
      <c r="D56" s="134" t="s">
        <v>153</v>
      </c>
      <c r="E56" s="565" t="s">
        <v>154</v>
      </c>
      <c r="F56" s="566"/>
      <c r="G56" s="567"/>
      <c r="H56" s="565" t="s">
        <v>154</v>
      </c>
      <c r="I56" s="566"/>
      <c r="J56" s="567"/>
      <c r="K56" s="135"/>
      <c r="L56" s="136"/>
      <c r="M56" s="137">
        <f t="shared" ref="M56:M57" si="143">K56*L56</f>
        <v>0</v>
      </c>
      <c r="N56" s="135"/>
      <c r="O56" s="136"/>
      <c r="P56" s="137">
        <f t="shared" ref="P56:P57" si="144">N56*O56</f>
        <v>0</v>
      </c>
      <c r="Q56" s="135"/>
      <c r="R56" s="136"/>
      <c r="S56" s="137">
        <f t="shared" ref="S56:S57" si="145">Q56*R56</f>
        <v>0</v>
      </c>
      <c r="T56" s="135"/>
      <c r="U56" s="136"/>
      <c r="V56" s="138">
        <f t="shared" ref="V56:V57" si="146">T56*U56</f>
        <v>0</v>
      </c>
      <c r="W56" s="240">
        <f t="shared" ref="W56:W57" si="147">G56+M56+S56</f>
        <v>0</v>
      </c>
      <c r="X56" s="145">
        <f t="shared" ref="X56:X57" si="148">J56+P56+V56</f>
        <v>0</v>
      </c>
      <c r="Y56" s="145">
        <f t="shared" si="129"/>
        <v>0</v>
      </c>
      <c r="Z56" s="146" t="e">
        <f t="shared" si="130"/>
        <v>#DIV/0!</v>
      </c>
      <c r="AA56" s="147"/>
      <c r="AB56" s="143"/>
      <c r="AC56" s="143"/>
      <c r="AD56" s="143"/>
      <c r="AE56" s="143"/>
      <c r="AF56" s="143"/>
      <c r="AG56" s="143"/>
    </row>
    <row r="57" spans="1:33" ht="30" customHeight="1" x14ac:dyDescent="0.25">
      <c r="A57" s="148" t="s">
        <v>80</v>
      </c>
      <c r="B57" s="149" t="s">
        <v>155</v>
      </c>
      <c r="C57" s="185" t="s">
        <v>156</v>
      </c>
      <c r="D57" s="150" t="s">
        <v>153</v>
      </c>
      <c r="E57" s="534"/>
      <c r="F57" s="568"/>
      <c r="G57" s="535"/>
      <c r="H57" s="534"/>
      <c r="I57" s="568"/>
      <c r="J57" s="535"/>
      <c r="K57" s="170"/>
      <c r="L57" s="171"/>
      <c r="M57" s="172">
        <f t="shared" si="143"/>
        <v>0</v>
      </c>
      <c r="N57" s="170"/>
      <c r="O57" s="171"/>
      <c r="P57" s="172">
        <f t="shared" si="144"/>
        <v>0</v>
      </c>
      <c r="Q57" s="170"/>
      <c r="R57" s="171"/>
      <c r="S57" s="172">
        <f t="shared" si="145"/>
        <v>0</v>
      </c>
      <c r="T57" s="170"/>
      <c r="U57" s="171"/>
      <c r="V57" s="173">
        <f t="shared" si="146"/>
        <v>0</v>
      </c>
      <c r="W57" s="240">
        <f t="shared" si="147"/>
        <v>0</v>
      </c>
      <c r="X57" s="257">
        <f t="shared" si="148"/>
        <v>0</v>
      </c>
      <c r="Y57" s="257">
        <f t="shared" si="129"/>
        <v>0</v>
      </c>
      <c r="Z57" s="258" t="e">
        <f t="shared" si="130"/>
        <v>#DIV/0!</v>
      </c>
      <c r="AA57" s="158"/>
      <c r="AB57" s="143"/>
      <c r="AC57" s="143"/>
      <c r="AD57" s="143"/>
      <c r="AE57" s="143"/>
      <c r="AF57" s="143"/>
      <c r="AG57" s="143"/>
    </row>
    <row r="58" spans="1:33" ht="30" customHeight="1" x14ac:dyDescent="0.25">
      <c r="A58" s="259" t="s">
        <v>157</v>
      </c>
      <c r="B58" s="260"/>
      <c r="C58" s="261"/>
      <c r="D58" s="262"/>
      <c r="E58" s="222">
        <f>E51</f>
        <v>0</v>
      </c>
      <c r="F58" s="249"/>
      <c r="G58" s="223">
        <f t="shared" ref="G58:H58" si="149">G51</f>
        <v>0</v>
      </c>
      <c r="H58" s="222">
        <f t="shared" si="149"/>
        <v>0</v>
      </c>
      <c r="I58" s="249"/>
      <c r="J58" s="223">
        <f>J51</f>
        <v>0</v>
      </c>
      <c r="K58" s="250">
        <f>K55+K51</f>
        <v>0</v>
      </c>
      <c r="L58" s="249"/>
      <c r="M58" s="223">
        <f t="shared" ref="M58:N58" si="150">M55+M51</f>
        <v>0</v>
      </c>
      <c r="N58" s="250">
        <f t="shared" si="150"/>
        <v>0</v>
      </c>
      <c r="O58" s="249"/>
      <c r="P58" s="223">
        <f t="shared" ref="P58:Q58" si="151">P55+P51</f>
        <v>0</v>
      </c>
      <c r="Q58" s="250">
        <f t="shared" si="151"/>
        <v>0</v>
      </c>
      <c r="R58" s="249"/>
      <c r="S58" s="223">
        <f t="shared" ref="S58:T58" si="152">S55+S51</f>
        <v>0</v>
      </c>
      <c r="T58" s="250">
        <f t="shared" si="152"/>
        <v>0</v>
      </c>
      <c r="U58" s="249"/>
      <c r="V58" s="224">
        <f t="shared" ref="V58:X58" si="153">V55+V51</f>
        <v>0</v>
      </c>
      <c r="W58" s="251">
        <f t="shared" si="153"/>
        <v>0</v>
      </c>
      <c r="X58" s="251">
        <f t="shared" si="153"/>
        <v>0</v>
      </c>
      <c r="Y58" s="251">
        <f t="shared" si="129"/>
        <v>0</v>
      </c>
      <c r="Z58" s="252" t="e">
        <f t="shared" si="130"/>
        <v>#DIV/0!</v>
      </c>
      <c r="AA58" s="253"/>
      <c r="AB58" s="143"/>
      <c r="AC58" s="143"/>
      <c r="AD58" s="143"/>
      <c r="AE58" s="7"/>
      <c r="AF58" s="7"/>
      <c r="AG58" s="7"/>
    </row>
    <row r="59" spans="1:33" ht="30" customHeight="1" x14ac:dyDescent="0.25">
      <c r="A59" s="263" t="s">
        <v>75</v>
      </c>
      <c r="B59" s="264">
        <v>4</v>
      </c>
      <c r="C59" s="265" t="s">
        <v>158</v>
      </c>
      <c r="D59" s="111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3"/>
      <c r="X59" s="113"/>
      <c r="Y59" s="266"/>
      <c r="Z59" s="115"/>
      <c r="AA59" s="116"/>
      <c r="AB59" s="7"/>
      <c r="AC59" s="7"/>
      <c r="AD59" s="7"/>
      <c r="AE59" s="7"/>
      <c r="AF59" s="7"/>
      <c r="AG59" s="7"/>
    </row>
    <row r="60" spans="1:33" ht="30" customHeight="1" x14ac:dyDescent="0.25">
      <c r="A60" s="267" t="s">
        <v>77</v>
      </c>
      <c r="B60" s="268" t="s">
        <v>159</v>
      </c>
      <c r="C60" s="269" t="s">
        <v>160</v>
      </c>
      <c r="D60" s="270"/>
      <c r="E60" s="271">
        <f>SUM(E61:E63)</f>
        <v>0</v>
      </c>
      <c r="F60" s="272"/>
      <c r="G60" s="273">
        <f t="shared" ref="G60:H60" si="154">SUM(G61:G63)</f>
        <v>0</v>
      </c>
      <c r="H60" s="121">
        <f t="shared" si="154"/>
        <v>0</v>
      </c>
      <c r="I60" s="122"/>
      <c r="J60" s="123">
        <f t="shared" ref="J60:K60" si="155">SUM(J61:J63)</f>
        <v>0</v>
      </c>
      <c r="K60" s="121">
        <f t="shared" si="155"/>
        <v>0</v>
      </c>
      <c r="L60" s="122"/>
      <c r="M60" s="123">
        <f t="shared" ref="M60:N60" si="156">SUM(M61:M63)</f>
        <v>0</v>
      </c>
      <c r="N60" s="121">
        <f t="shared" si="156"/>
        <v>0</v>
      </c>
      <c r="O60" s="122"/>
      <c r="P60" s="123">
        <f t="shared" ref="P60:Q60" si="157">SUM(P61:P63)</f>
        <v>0</v>
      </c>
      <c r="Q60" s="121">
        <f t="shared" si="157"/>
        <v>0</v>
      </c>
      <c r="R60" s="122"/>
      <c r="S60" s="123">
        <f t="shared" ref="S60:T60" si="158">SUM(S61:S63)</f>
        <v>0</v>
      </c>
      <c r="T60" s="121">
        <f t="shared" si="158"/>
        <v>0</v>
      </c>
      <c r="U60" s="122"/>
      <c r="V60" s="124">
        <f t="shared" ref="V60:X60" si="159">SUM(V61:V63)</f>
        <v>0</v>
      </c>
      <c r="W60" s="125">
        <f t="shared" si="159"/>
        <v>0</v>
      </c>
      <c r="X60" s="125">
        <f t="shared" si="159"/>
        <v>0</v>
      </c>
      <c r="Y60" s="175">
        <f t="shared" ref="Y60:Y113" si="160">W60-X60</f>
        <v>0</v>
      </c>
      <c r="Z60" s="128" t="e">
        <f t="shared" ref="Z60:Z113" si="161">Y60/W60</f>
        <v>#DIV/0!</v>
      </c>
      <c r="AA60" s="129"/>
      <c r="AB60" s="130"/>
      <c r="AC60" s="130"/>
      <c r="AD60" s="130"/>
      <c r="AE60" s="130"/>
      <c r="AF60" s="130"/>
      <c r="AG60" s="130"/>
    </row>
    <row r="61" spans="1:33" ht="30" customHeight="1" x14ac:dyDescent="0.25">
      <c r="A61" s="131" t="s">
        <v>80</v>
      </c>
      <c r="B61" s="132" t="s">
        <v>161</v>
      </c>
      <c r="C61" s="274" t="s">
        <v>162</v>
      </c>
      <c r="D61" s="275" t="s">
        <v>163</v>
      </c>
      <c r="E61" s="276"/>
      <c r="F61" s="277"/>
      <c r="G61" s="278">
        <f t="shared" ref="G61:G63" si="162">E61*F61</f>
        <v>0</v>
      </c>
      <c r="H61" s="279"/>
      <c r="I61" s="280"/>
      <c r="J61" s="281">
        <f t="shared" ref="J61:J63" si="163">H61*I61</f>
        <v>0</v>
      </c>
      <c r="K61" s="135"/>
      <c r="L61" s="280"/>
      <c r="M61" s="137">
        <f t="shared" ref="M61:M63" si="164">K61*L61</f>
        <v>0</v>
      </c>
      <c r="N61" s="135"/>
      <c r="O61" s="280"/>
      <c r="P61" s="137">
        <f t="shared" ref="P61:P63" si="165">N61*O61</f>
        <v>0</v>
      </c>
      <c r="Q61" s="135"/>
      <c r="R61" s="280"/>
      <c r="S61" s="137">
        <f t="shared" ref="S61:S63" si="166">Q61*R61</f>
        <v>0</v>
      </c>
      <c r="T61" s="135"/>
      <c r="U61" s="280"/>
      <c r="V61" s="138">
        <f t="shared" ref="V61:V63" si="167">T61*U61</f>
        <v>0</v>
      </c>
      <c r="W61" s="139">
        <f t="shared" ref="W61:W63" si="168">G61+M61+S61</f>
        <v>0</v>
      </c>
      <c r="X61" s="139">
        <f t="shared" ref="X61:X63" si="169">J61+P61+V61</f>
        <v>0</v>
      </c>
      <c r="Y61" s="139">
        <f t="shared" si="160"/>
        <v>0</v>
      </c>
      <c r="Z61" s="140" t="e">
        <f t="shared" si="161"/>
        <v>#DIV/0!</v>
      </c>
      <c r="AA61" s="141"/>
      <c r="AB61" s="143"/>
      <c r="AC61" s="143"/>
      <c r="AD61" s="143"/>
      <c r="AE61" s="143"/>
      <c r="AF61" s="143"/>
      <c r="AG61" s="143"/>
    </row>
    <row r="62" spans="1:33" ht="30" customHeight="1" x14ac:dyDescent="0.25">
      <c r="A62" s="131" t="s">
        <v>80</v>
      </c>
      <c r="B62" s="132" t="s">
        <v>164</v>
      </c>
      <c r="C62" s="244" t="s">
        <v>162</v>
      </c>
      <c r="D62" s="282" t="s">
        <v>163</v>
      </c>
      <c r="E62" s="283"/>
      <c r="F62" s="279"/>
      <c r="G62" s="281">
        <f t="shared" si="162"/>
        <v>0</v>
      </c>
      <c r="H62" s="279"/>
      <c r="I62" s="280"/>
      <c r="J62" s="281">
        <f t="shared" si="163"/>
        <v>0</v>
      </c>
      <c r="K62" s="135"/>
      <c r="L62" s="280"/>
      <c r="M62" s="137">
        <f t="shared" si="164"/>
        <v>0</v>
      </c>
      <c r="N62" s="135"/>
      <c r="O62" s="280"/>
      <c r="P62" s="137">
        <f t="shared" si="165"/>
        <v>0</v>
      </c>
      <c r="Q62" s="135"/>
      <c r="R62" s="280"/>
      <c r="S62" s="137">
        <f t="shared" si="166"/>
        <v>0</v>
      </c>
      <c r="T62" s="135"/>
      <c r="U62" s="280"/>
      <c r="V62" s="138">
        <f t="shared" si="167"/>
        <v>0</v>
      </c>
      <c r="W62" s="144">
        <f t="shared" si="168"/>
        <v>0</v>
      </c>
      <c r="X62" s="145">
        <f t="shared" si="169"/>
        <v>0</v>
      </c>
      <c r="Y62" s="145">
        <f t="shared" si="160"/>
        <v>0</v>
      </c>
      <c r="Z62" s="146" t="e">
        <f t="shared" si="161"/>
        <v>#DIV/0!</v>
      </c>
      <c r="AA62" s="147"/>
      <c r="AB62" s="143"/>
      <c r="AC62" s="143"/>
      <c r="AD62" s="143"/>
      <c r="AE62" s="143"/>
      <c r="AF62" s="143"/>
      <c r="AG62" s="143"/>
    </row>
    <row r="63" spans="1:33" ht="30" customHeight="1" x14ac:dyDescent="0.25">
      <c r="A63" s="168" t="s">
        <v>80</v>
      </c>
      <c r="B63" s="149" t="s">
        <v>165</v>
      </c>
      <c r="C63" s="185" t="s">
        <v>162</v>
      </c>
      <c r="D63" s="284" t="s">
        <v>163</v>
      </c>
      <c r="E63" s="285"/>
      <c r="F63" s="286"/>
      <c r="G63" s="287">
        <f t="shared" si="162"/>
        <v>0</v>
      </c>
      <c r="H63" s="288"/>
      <c r="I63" s="289"/>
      <c r="J63" s="290">
        <f t="shared" si="163"/>
        <v>0</v>
      </c>
      <c r="K63" s="151"/>
      <c r="L63" s="289"/>
      <c r="M63" s="153">
        <f t="shared" si="164"/>
        <v>0</v>
      </c>
      <c r="N63" s="151"/>
      <c r="O63" s="289"/>
      <c r="P63" s="153">
        <f t="shared" si="165"/>
        <v>0</v>
      </c>
      <c r="Q63" s="151"/>
      <c r="R63" s="289"/>
      <c r="S63" s="153">
        <f t="shared" si="166"/>
        <v>0</v>
      </c>
      <c r="T63" s="151"/>
      <c r="U63" s="289"/>
      <c r="V63" s="154">
        <f t="shared" si="167"/>
        <v>0</v>
      </c>
      <c r="W63" s="155">
        <f t="shared" si="168"/>
        <v>0</v>
      </c>
      <c r="X63" s="156">
        <f t="shared" si="169"/>
        <v>0</v>
      </c>
      <c r="Y63" s="156">
        <f t="shared" si="160"/>
        <v>0</v>
      </c>
      <c r="Z63" s="157" t="e">
        <f t="shared" si="161"/>
        <v>#DIV/0!</v>
      </c>
      <c r="AA63" s="158"/>
      <c r="AB63" s="143"/>
      <c r="AC63" s="143"/>
      <c r="AD63" s="143"/>
      <c r="AE63" s="143"/>
      <c r="AF63" s="143"/>
      <c r="AG63" s="143"/>
    </row>
    <row r="64" spans="1:33" ht="30" customHeight="1" x14ac:dyDescent="0.25">
      <c r="A64" s="117" t="s">
        <v>77</v>
      </c>
      <c r="B64" s="291" t="s">
        <v>166</v>
      </c>
      <c r="C64" s="292" t="s">
        <v>167</v>
      </c>
      <c r="D64" s="270"/>
      <c r="E64" s="271">
        <f>SUM(E65:E100)</f>
        <v>118.5</v>
      </c>
      <c r="F64" s="272"/>
      <c r="G64" s="273">
        <f t="shared" ref="G64:H64" si="170">SUM(G65:G100)</f>
        <v>255660</v>
      </c>
      <c r="H64" s="161">
        <f t="shared" si="170"/>
        <v>118.5</v>
      </c>
      <c r="I64" s="162"/>
      <c r="J64" s="163">
        <f t="shared" ref="J64:K64" si="171">SUM(J65:J100)</f>
        <v>255660</v>
      </c>
      <c r="K64" s="161">
        <f t="shared" si="171"/>
        <v>0</v>
      </c>
      <c r="L64" s="162"/>
      <c r="M64" s="163">
        <f t="shared" ref="M64:N64" si="172">SUM(M65:M100)</f>
        <v>0</v>
      </c>
      <c r="N64" s="161">
        <f t="shared" si="172"/>
        <v>0</v>
      </c>
      <c r="O64" s="162"/>
      <c r="P64" s="163">
        <f t="shared" ref="P64:Q64" si="173">SUM(P65:P100)</f>
        <v>0</v>
      </c>
      <c r="Q64" s="161">
        <f t="shared" si="173"/>
        <v>0</v>
      </c>
      <c r="R64" s="162"/>
      <c r="S64" s="163">
        <f t="shared" ref="S64:T64" si="174">SUM(S65:S100)</f>
        <v>0</v>
      </c>
      <c r="T64" s="161">
        <f t="shared" si="174"/>
        <v>0</v>
      </c>
      <c r="U64" s="162"/>
      <c r="V64" s="164">
        <f t="shared" ref="V64:X64" si="175">SUM(V65:V100)</f>
        <v>0</v>
      </c>
      <c r="W64" s="235">
        <f t="shared" si="175"/>
        <v>255660</v>
      </c>
      <c r="X64" s="235">
        <f t="shared" si="175"/>
        <v>255660</v>
      </c>
      <c r="Y64" s="235">
        <f t="shared" si="160"/>
        <v>0</v>
      </c>
      <c r="Z64" s="237">
        <f t="shared" si="161"/>
        <v>0</v>
      </c>
      <c r="AA64" s="238"/>
      <c r="AB64" s="130"/>
      <c r="AC64" s="130"/>
      <c r="AD64" s="130"/>
      <c r="AE64" s="130"/>
      <c r="AF64" s="130"/>
      <c r="AG64" s="130"/>
    </row>
    <row r="65" spans="1:33" ht="30" customHeight="1" x14ac:dyDescent="0.25">
      <c r="A65" s="131" t="s">
        <v>80</v>
      </c>
      <c r="B65" s="293" t="s">
        <v>168</v>
      </c>
      <c r="C65" s="294" t="s">
        <v>169</v>
      </c>
      <c r="D65" s="275" t="s">
        <v>170</v>
      </c>
      <c r="E65" s="276">
        <v>4</v>
      </c>
      <c r="F65" s="295">
        <v>2160</v>
      </c>
      <c r="G65" s="199">
        <f t="shared" ref="G65:G100" si="176">E65*F65</f>
        <v>8640</v>
      </c>
      <c r="H65" s="276">
        <v>4</v>
      </c>
      <c r="I65" s="295">
        <v>2160</v>
      </c>
      <c r="J65" s="199">
        <f t="shared" ref="J65:J100" si="177">H65*I65</f>
        <v>8640</v>
      </c>
      <c r="K65" s="135"/>
      <c r="L65" s="136"/>
      <c r="M65" s="137">
        <f t="shared" ref="M65:M100" si="178">K65*L65</f>
        <v>0</v>
      </c>
      <c r="N65" s="135"/>
      <c r="O65" s="136"/>
      <c r="P65" s="137">
        <f t="shared" ref="P65:P100" si="179">N65*O65</f>
        <v>0</v>
      </c>
      <c r="Q65" s="135"/>
      <c r="R65" s="136"/>
      <c r="S65" s="137">
        <f t="shared" ref="S65:S100" si="180">Q65*R65</f>
        <v>0</v>
      </c>
      <c r="T65" s="135"/>
      <c r="U65" s="136"/>
      <c r="V65" s="138">
        <f t="shared" ref="V65:V100" si="181">T65*U65</f>
        <v>0</v>
      </c>
      <c r="W65" s="144">
        <f t="shared" ref="W65:W100" si="182">G65+M65+S65</f>
        <v>8640</v>
      </c>
      <c r="X65" s="145">
        <f t="shared" ref="X65:X100" si="183">J65+P65+V65</f>
        <v>8640</v>
      </c>
      <c r="Y65" s="145">
        <f t="shared" si="160"/>
        <v>0</v>
      </c>
      <c r="Z65" s="146">
        <f t="shared" si="161"/>
        <v>0</v>
      </c>
      <c r="AA65" s="147"/>
      <c r="AB65" s="143"/>
      <c r="AC65" s="143"/>
      <c r="AD65" s="143"/>
      <c r="AE65" s="143"/>
      <c r="AF65" s="143"/>
      <c r="AG65" s="143"/>
    </row>
    <row r="66" spans="1:33" ht="30" customHeight="1" x14ac:dyDescent="0.25">
      <c r="A66" s="131" t="s">
        <v>80</v>
      </c>
      <c r="B66" s="296" t="s">
        <v>171</v>
      </c>
      <c r="C66" s="297" t="s">
        <v>172</v>
      </c>
      <c r="D66" s="298" t="s">
        <v>170</v>
      </c>
      <c r="E66" s="299">
        <v>4</v>
      </c>
      <c r="F66" s="300">
        <v>5760</v>
      </c>
      <c r="G66" s="137">
        <f t="shared" si="176"/>
        <v>23040</v>
      </c>
      <c r="H66" s="299">
        <v>4</v>
      </c>
      <c r="I66" s="300">
        <v>5760</v>
      </c>
      <c r="J66" s="137">
        <f t="shared" si="177"/>
        <v>23040</v>
      </c>
      <c r="K66" s="135"/>
      <c r="L66" s="136"/>
      <c r="M66" s="137">
        <f t="shared" si="178"/>
        <v>0</v>
      </c>
      <c r="N66" s="135"/>
      <c r="O66" s="136"/>
      <c r="P66" s="137">
        <f t="shared" si="179"/>
        <v>0</v>
      </c>
      <c r="Q66" s="135"/>
      <c r="R66" s="136"/>
      <c r="S66" s="137">
        <f t="shared" si="180"/>
        <v>0</v>
      </c>
      <c r="T66" s="135"/>
      <c r="U66" s="136"/>
      <c r="V66" s="138">
        <f t="shared" si="181"/>
        <v>0</v>
      </c>
      <c r="W66" s="144">
        <f t="shared" si="182"/>
        <v>23040</v>
      </c>
      <c r="X66" s="145">
        <f t="shared" si="183"/>
        <v>23040</v>
      </c>
      <c r="Y66" s="145">
        <f t="shared" si="160"/>
        <v>0</v>
      </c>
      <c r="Z66" s="146">
        <f t="shared" si="161"/>
        <v>0</v>
      </c>
      <c r="AA66" s="147"/>
      <c r="AB66" s="143"/>
      <c r="AC66" s="143"/>
      <c r="AD66" s="143"/>
      <c r="AE66" s="143"/>
      <c r="AF66" s="143"/>
      <c r="AG66" s="143"/>
    </row>
    <row r="67" spans="1:33" ht="30" customHeight="1" x14ac:dyDescent="0.25">
      <c r="A67" s="131" t="s">
        <v>80</v>
      </c>
      <c r="B67" s="296" t="s">
        <v>173</v>
      </c>
      <c r="C67" s="297" t="s">
        <v>174</v>
      </c>
      <c r="D67" s="298" t="s">
        <v>170</v>
      </c>
      <c r="E67" s="299">
        <v>2</v>
      </c>
      <c r="F67" s="300">
        <v>6000</v>
      </c>
      <c r="G67" s="137">
        <f t="shared" si="176"/>
        <v>12000</v>
      </c>
      <c r="H67" s="299">
        <v>2</v>
      </c>
      <c r="I67" s="300">
        <v>6000</v>
      </c>
      <c r="J67" s="137">
        <f t="shared" si="177"/>
        <v>12000</v>
      </c>
      <c r="K67" s="135"/>
      <c r="L67" s="136"/>
      <c r="M67" s="137">
        <f t="shared" si="178"/>
        <v>0</v>
      </c>
      <c r="N67" s="135"/>
      <c r="O67" s="136"/>
      <c r="P67" s="137">
        <f t="shared" si="179"/>
        <v>0</v>
      </c>
      <c r="Q67" s="135"/>
      <c r="R67" s="136"/>
      <c r="S67" s="137">
        <f t="shared" si="180"/>
        <v>0</v>
      </c>
      <c r="T67" s="135"/>
      <c r="U67" s="136"/>
      <c r="V67" s="138">
        <f t="shared" si="181"/>
        <v>0</v>
      </c>
      <c r="W67" s="144">
        <f t="shared" si="182"/>
        <v>12000</v>
      </c>
      <c r="X67" s="145">
        <f t="shared" si="183"/>
        <v>12000</v>
      </c>
      <c r="Y67" s="145">
        <f t="shared" si="160"/>
        <v>0</v>
      </c>
      <c r="Z67" s="146">
        <f t="shared" si="161"/>
        <v>0</v>
      </c>
      <c r="AA67" s="147"/>
      <c r="AB67" s="143"/>
      <c r="AC67" s="143"/>
      <c r="AD67" s="143"/>
      <c r="AE67" s="143"/>
      <c r="AF67" s="143"/>
      <c r="AG67" s="143"/>
    </row>
    <row r="68" spans="1:33" ht="30" customHeight="1" x14ac:dyDescent="0.25">
      <c r="A68" s="131" t="s">
        <v>80</v>
      </c>
      <c r="B68" s="296" t="s">
        <v>175</v>
      </c>
      <c r="C68" s="297" t="s">
        <v>176</v>
      </c>
      <c r="D68" s="298" t="s">
        <v>170</v>
      </c>
      <c r="E68" s="299">
        <v>1</v>
      </c>
      <c r="F68" s="300">
        <v>24000</v>
      </c>
      <c r="G68" s="137">
        <f t="shared" si="176"/>
        <v>24000</v>
      </c>
      <c r="H68" s="299">
        <v>1</v>
      </c>
      <c r="I68" s="300">
        <v>24000</v>
      </c>
      <c r="J68" s="137">
        <f t="shared" si="177"/>
        <v>24000</v>
      </c>
      <c r="K68" s="135"/>
      <c r="L68" s="136"/>
      <c r="M68" s="137">
        <f t="shared" si="178"/>
        <v>0</v>
      </c>
      <c r="N68" s="135"/>
      <c r="O68" s="136"/>
      <c r="P68" s="137">
        <f t="shared" si="179"/>
        <v>0</v>
      </c>
      <c r="Q68" s="135"/>
      <c r="R68" s="136"/>
      <c r="S68" s="137">
        <f t="shared" si="180"/>
        <v>0</v>
      </c>
      <c r="T68" s="135"/>
      <c r="U68" s="136"/>
      <c r="V68" s="138">
        <f t="shared" si="181"/>
        <v>0</v>
      </c>
      <c r="W68" s="144">
        <f t="shared" si="182"/>
        <v>24000</v>
      </c>
      <c r="X68" s="145">
        <f t="shared" si="183"/>
        <v>24000</v>
      </c>
      <c r="Y68" s="145">
        <f t="shared" si="160"/>
        <v>0</v>
      </c>
      <c r="Z68" s="146">
        <f t="shared" si="161"/>
        <v>0</v>
      </c>
      <c r="AA68" s="147"/>
      <c r="AB68" s="143"/>
      <c r="AC68" s="143"/>
      <c r="AD68" s="143"/>
      <c r="AE68" s="143"/>
      <c r="AF68" s="143"/>
      <c r="AG68" s="143"/>
    </row>
    <row r="69" spans="1:33" ht="30" customHeight="1" x14ac:dyDescent="0.25">
      <c r="A69" s="131" t="s">
        <v>80</v>
      </c>
      <c r="B69" s="296" t="s">
        <v>177</v>
      </c>
      <c r="C69" s="297" t="s">
        <v>178</v>
      </c>
      <c r="D69" s="298" t="s">
        <v>170</v>
      </c>
      <c r="E69" s="299">
        <v>1</v>
      </c>
      <c r="F69" s="300">
        <v>24000</v>
      </c>
      <c r="G69" s="137">
        <f t="shared" si="176"/>
        <v>24000</v>
      </c>
      <c r="H69" s="299">
        <v>1</v>
      </c>
      <c r="I69" s="300">
        <v>24000</v>
      </c>
      <c r="J69" s="137">
        <f t="shared" si="177"/>
        <v>24000</v>
      </c>
      <c r="K69" s="135"/>
      <c r="L69" s="136"/>
      <c r="M69" s="137">
        <f t="shared" si="178"/>
        <v>0</v>
      </c>
      <c r="N69" s="135"/>
      <c r="O69" s="136"/>
      <c r="P69" s="137">
        <f t="shared" si="179"/>
        <v>0</v>
      </c>
      <c r="Q69" s="135"/>
      <c r="R69" s="136"/>
      <c r="S69" s="137">
        <f t="shared" si="180"/>
        <v>0</v>
      </c>
      <c r="T69" s="135"/>
      <c r="U69" s="136"/>
      <c r="V69" s="138">
        <f t="shared" si="181"/>
        <v>0</v>
      </c>
      <c r="W69" s="144">
        <f t="shared" si="182"/>
        <v>24000</v>
      </c>
      <c r="X69" s="145">
        <f t="shared" si="183"/>
        <v>24000</v>
      </c>
      <c r="Y69" s="145">
        <f t="shared" si="160"/>
        <v>0</v>
      </c>
      <c r="Z69" s="146">
        <f t="shared" si="161"/>
        <v>0</v>
      </c>
      <c r="AA69" s="147"/>
      <c r="AB69" s="143"/>
      <c r="AC69" s="143"/>
      <c r="AD69" s="143"/>
      <c r="AE69" s="143"/>
      <c r="AF69" s="143"/>
      <c r="AG69" s="143"/>
    </row>
    <row r="70" spans="1:33" ht="30" customHeight="1" x14ac:dyDescent="0.25">
      <c r="A70" s="131" t="s">
        <v>80</v>
      </c>
      <c r="B70" s="296" t="s">
        <v>179</v>
      </c>
      <c r="C70" s="297" t="s">
        <v>180</v>
      </c>
      <c r="D70" s="298" t="s">
        <v>170</v>
      </c>
      <c r="E70" s="299">
        <v>2</v>
      </c>
      <c r="F70" s="300">
        <v>24000</v>
      </c>
      <c r="G70" s="137">
        <f t="shared" si="176"/>
        <v>48000</v>
      </c>
      <c r="H70" s="299">
        <v>2</v>
      </c>
      <c r="I70" s="300">
        <v>24000</v>
      </c>
      <c r="J70" s="137">
        <f t="shared" si="177"/>
        <v>48000</v>
      </c>
      <c r="K70" s="135"/>
      <c r="L70" s="136"/>
      <c r="M70" s="137">
        <f t="shared" si="178"/>
        <v>0</v>
      </c>
      <c r="N70" s="135"/>
      <c r="O70" s="136"/>
      <c r="P70" s="137">
        <f t="shared" si="179"/>
        <v>0</v>
      </c>
      <c r="Q70" s="135"/>
      <c r="R70" s="136"/>
      <c r="S70" s="137">
        <f t="shared" si="180"/>
        <v>0</v>
      </c>
      <c r="T70" s="135"/>
      <c r="U70" s="136"/>
      <c r="V70" s="138">
        <f t="shared" si="181"/>
        <v>0</v>
      </c>
      <c r="W70" s="144">
        <f t="shared" si="182"/>
        <v>48000</v>
      </c>
      <c r="X70" s="145">
        <f t="shared" si="183"/>
        <v>48000</v>
      </c>
      <c r="Y70" s="145">
        <f t="shared" si="160"/>
        <v>0</v>
      </c>
      <c r="Z70" s="146">
        <f t="shared" si="161"/>
        <v>0</v>
      </c>
      <c r="AA70" s="147"/>
      <c r="AB70" s="143"/>
      <c r="AC70" s="143"/>
      <c r="AD70" s="143"/>
      <c r="AE70" s="143"/>
      <c r="AF70" s="143"/>
      <c r="AG70" s="143"/>
    </row>
    <row r="71" spans="1:33" ht="30" customHeight="1" x14ac:dyDescent="0.25">
      <c r="A71" s="131" t="s">
        <v>80</v>
      </c>
      <c r="B71" s="296" t="s">
        <v>181</v>
      </c>
      <c r="C71" s="297" t="s">
        <v>182</v>
      </c>
      <c r="D71" s="298" t="s">
        <v>170</v>
      </c>
      <c r="E71" s="299">
        <v>2</v>
      </c>
      <c r="F71" s="300">
        <v>3000</v>
      </c>
      <c r="G71" s="137">
        <f t="shared" si="176"/>
        <v>6000</v>
      </c>
      <c r="H71" s="299">
        <v>2</v>
      </c>
      <c r="I71" s="300">
        <v>3000</v>
      </c>
      <c r="J71" s="137">
        <f t="shared" si="177"/>
        <v>6000</v>
      </c>
      <c r="K71" s="135"/>
      <c r="L71" s="136"/>
      <c r="M71" s="137">
        <f t="shared" si="178"/>
        <v>0</v>
      </c>
      <c r="N71" s="135"/>
      <c r="O71" s="136"/>
      <c r="P71" s="137">
        <f t="shared" si="179"/>
        <v>0</v>
      </c>
      <c r="Q71" s="135"/>
      <c r="R71" s="136"/>
      <c r="S71" s="137">
        <f t="shared" si="180"/>
        <v>0</v>
      </c>
      <c r="T71" s="135"/>
      <c r="U71" s="136"/>
      <c r="V71" s="138">
        <f t="shared" si="181"/>
        <v>0</v>
      </c>
      <c r="W71" s="144">
        <f t="shared" si="182"/>
        <v>6000</v>
      </c>
      <c r="X71" s="145">
        <f t="shared" si="183"/>
        <v>6000</v>
      </c>
      <c r="Y71" s="145">
        <f t="shared" si="160"/>
        <v>0</v>
      </c>
      <c r="Z71" s="146">
        <f t="shared" si="161"/>
        <v>0</v>
      </c>
      <c r="AA71" s="147"/>
      <c r="AB71" s="143"/>
      <c r="AC71" s="143"/>
      <c r="AD71" s="143"/>
      <c r="AE71" s="143"/>
      <c r="AF71" s="143"/>
      <c r="AG71" s="143"/>
    </row>
    <row r="72" spans="1:33" ht="30" customHeight="1" x14ac:dyDescent="0.25">
      <c r="A72" s="131" t="s">
        <v>80</v>
      </c>
      <c r="B72" s="296" t="s">
        <v>183</v>
      </c>
      <c r="C72" s="297" t="s">
        <v>184</v>
      </c>
      <c r="D72" s="298" t="s">
        <v>170</v>
      </c>
      <c r="E72" s="299">
        <v>2</v>
      </c>
      <c r="F72" s="300">
        <v>3600</v>
      </c>
      <c r="G72" s="137">
        <f t="shared" si="176"/>
        <v>7200</v>
      </c>
      <c r="H72" s="299">
        <v>2</v>
      </c>
      <c r="I72" s="300">
        <v>3600</v>
      </c>
      <c r="J72" s="137">
        <f t="shared" si="177"/>
        <v>7200</v>
      </c>
      <c r="K72" s="135"/>
      <c r="L72" s="136"/>
      <c r="M72" s="137">
        <f t="shared" si="178"/>
        <v>0</v>
      </c>
      <c r="N72" s="135"/>
      <c r="O72" s="136"/>
      <c r="P72" s="137">
        <f t="shared" si="179"/>
        <v>0</v>
      </c>
      <c r="Q72" s="135"/>
      <c r="R72" s="136"/>
      <c r="S72" s="137">
        <f t="shared" si="180"/>
        <v>0</v>
      </c>
      <c r="T72" s="135"/>
      <c r="U72" s="136"/>
      <c r="V72" s="138">
        <f t="shared" si="181"/>
        <v>0</v>
      </c>
      <c r="W72" s="144">
        <f t="shared" si="182"/>
        <v>7200</v>
      </c>
      <c r="X72" s="145">
        <f t="shared" si="183"/>
        <v>7200</v>
      </c>
      <c r="Y72" s="145">
        <f t="shared" si="160"/>
        <v>0</v>
      </c>
      <c r="Z72" s="146">
        <f t="shared" si="161"/>
        <v>0</v>
      </c>
      <c r="AA72" s="147"/>
      <c r="AB72" s="143"/>
      <c r="AC72" s="143"/>
      <c r="AD72" s="143"/>
      <c r="AE72" s="143"/>
      <c r="AF72" s="143"/>
      <c r="AG72" s="143"/>
    </row>
    <row r="73" spans="1:33" ht="30" customHeight="1" x14ac:dyDescent="0.25">
      <c r="A73" s="131" t="s">
        <v>80</v>
      </c>
      <c r="B73" s="296" t="s">
        <v>185</v>
      </c>
      <c r="C73" s="297" t="s">
        <v>186</v>
      </c>
      <c r="D73" s="298" t="s">
        <v>170</v>
      </c>
      <c r="E73" s="299">
        <v>1</v>
      </c>
      <c r="F73" s="300">
        <v>29400</v>
      </c>
      <c r="G73" s="137">
        <f t="shared" si="176"/>
        <v>29400</v>
      </c>
      <c r="H73" s="299">
        <v>1</v>
      </c>
      <c r="I73" s="300">
        <v>29400</v>
      </c>
      <c r="J73" s="137">
        <f t="shared" si="177"/>
        <v>29400</v>
      </c>
      <c r="K73" s="135"/>
      <c r="L73" s="136"/>
      <c r="M73" s="137">
        <f t="shared" si="178"/>
        <v>0</v>
      </c>
      <c r="N73" s="135"/>
      <c r="O73" s="136"/>
      <c r="P73" s="137">
        <f t="shared" si="179"/>
        <v>0</v>
      </c>
      <c r="Q73" s="135"/>
      <c r="R73" s="136"/>
      <c r="S73" s="137">
        <f t="shared" si="180"/>
        <v>0</v>
      </c>
      <c r="T73" s="135"/>
      <c r="U73" s="136"/>
      <c r="V73" s="138">
        <f t="shared" si="181"/>
        <v>0</v>
      </c>
      <c r="W73" s="144">
        <f t="shared" si="182"/>
        <v>29400</v>
      </c>
      <c r="X73" s="145">
        <f t="shared" si="183"/>
        <v>29400</v>
      </c>
      <c r="Y73" s="145">
        <f t="shared" si="160"/>
        <v>0</v>
      </c>
      <c r="Z73" s="146">
        <f t="shared" si="161"/>
        <v>0</v>
      </c>
      <c r="AA73" s="147"/>
      <c r="AB73" s="143"/>
      <c r="AC73" s="143"/>
      <c r="AD73" s="143"/>
      <c r="AE73" s="143"/>
      <c r="AF73" s="143"/>
      <c r="AG73" s="143"/>
    </row>
    <row r="74" spans="1:33" ht="30" customHeight="1" x14ac:dyDescent="0.25">
      <c r="A74" s="131" t="s">
        <v>80</v>
      </c>
      <c r="B74" s="296" t="s">
        <v>187</v>
      </c>
      <c r="C74" s="297" t="s">
        <v>188</v>
      </c>
      <c r="D74" s="298" t="s">
        <v>170</v>
      </c>
      <c r="E74" s="299">
        <v>2</v>
      </c>
      <c r="F74" s="300">
        <v>1800</v>
      </c>
      <c r="G74" s="137">
        <f t="shared" si="176"/>
        <v>3600</v>
      </c>
      <c r="H74" s="299">
        <v>2</v>
      </c>
      <c r="I74" s="300">
        <v>1800</v>
      </c>
      <c r="J74" s="137">
        <f t="shared" si="177"/>
        <v>3600</v>
      </c>
      <c r="K74" s="135"/>
      <c r="L74" s="136"/>
      <c r="M74" s="137">
        <f t="shared" si="178"/>
        <v>0</v>
      </c>
      <c r="N74" s="135"/>
      <c r="O74" s="136"/>
      <c r="P74" s="137">
        <f t="shared" si="179"/>
        <v>0</v>
      </c>
      <c r="Q74" s="135"/>
      <c r="R74" s="136"/>
      <c r="S74" s="137">
        <f t="shared" si="180"/>
        <v>0</v>
      </c>
      <c r="T74" s="135"/>
      <c r="U74" s="136"/>
      <c r="V74" s="138">
        <f t="shared" si="181"/>
        <v>0</v>
      </c>
      <c r="W74" s="144">
        <f t="shared" si="182"/>
        <v>3600</v>
      </c>
      <c r="X74" s="145">
        <f t="shared" si="183"/>
        <v>3600</v>
      </c>
      <c r="Y74" s="145">
        <f t="shared" si="160"/>
        <v>0</v>
      </c>
      <c r="Z74" s="146">
        <f t="shared" si="161"/>
        <v>0</v>
      </c>
      <c r="AA74" s="147"/>
      <c r="AB74" s="143"/>
      <c r="AC74" s="143"/>
      <c r="AD74" s="143"/>
      <c r="AE74" s="143"/>
      <c r="AF74" s="143"/>
      <c r="AG74" s="143"/>
    </row>
    <row r="75" spans="1:33" ht="30" customHeight="1" x14ac:dyDescent="0.25">
      <c r="A75" s="131" t="s">
        <v>80</v>
      </c>
      <c r="B75" s="296" t="s">
        <v>189</v>
      </c>
      <c r="C75" s="297" t="s">
        <v>190</v>
      </c>
      <c r="D75" s="298" t="s">
        <v>170</v>
      </c>
      <c r="E75" s="299">
        <v>6</v>
      </c>
      <c r="F75" s="300">
        <v>600</v>
      </c>
      <c r="G75" s="137">
        <f t="shared" si="176"/>
        <v>3600</v>
      </c>
      <c r="H75" s="299">
        <v>6</v>
      </c>
      <c r="I75" s="300">
        <v>600</v>
      </c>
      <c r="J75" s="137">
        <f t="shared" si="177"/>
        <v>3600</v>
      </c>
      <c r="K75" s="135"/>
      <c r="L75" s="136"/>
      <c r="M75" s="137">
        <f t="shared" si="178"/>
        <v>0</v>
      </c>
      <c r="N75" s="135"/>
      <c r="O75" s="136"/>
      <c r="P75" s="137">
        <f t="shared" si="179"/>
        <v>0</v>
      </c>
      <c r="Q75" s="135"/>
      <c r="R75" s="136"/>
      <c r="S75" s="137">
        <f t="shared" si="180"/>
        <v>0</v>
      </c>
      <c r="T75" s="135"/>
      <c r="U75" s="136"/>
      <c r="V75" s="138">
        <f t="shared" si="181"/>
        <v>0</v>
      </c>
      <c r="W75" s="144">
        <f t="shared" si="182"/>
        <v>3600</v>
      </c>
      <c r="X75" s="145">
        <f t="shared" si="183"/>
        <v>3600</v>
      </c>
      <c r="Y75" s="145">
        <f t="shared" si="160"/>
        <v>0</v>
      </c>
      <c r="Z75" s="146">
        <f t="shared" si="161"/>
        <v>0</v>
      </c>
      <c r="AA75" s="147"/>
      <c r="AB75" s="143"/>
      <c r="AC75" s="143"/>
      <c r="AD75" s="143"/>
      <c r="AE75" s="143"/>
      <c r="AF75" s="143"/>
      <c r="AG75" s="143"/>
    </row>
    <row r="76" spans="1:33" ht="30" customHeight="1" x14ac:dyDescent="0.25">
      <c r="A76" s="131" t="s">
        <v>80</v>
      </c>
      <c r="B76" s="296" t="s">
        <v>191</v>
      </c>
      <c r="C76" s="297" t="s">
        <v>192</v>
      </c>
      <c r="D76" s="298" t="s">
        <v>170</v>
      </c>
      <c r="E76" s="299">
        <v>10</v>
      </c>
      <c r="F76" s="300">
        <v>1200</v>
      </c>
      <c r="G76" s="137">
        <f t="shared" si="176"/>
        <v>12000</v>
      </c>
      <c r="H76" s="299">
        <v>10</v>
      </c>
      <c r="I76" s="300">
        <v>1200</v>
      </c>
      <c r="J76" s="137">
        <f t="shared" si="177"/>
        <v>12000</v>
      </c>
      <c r="K76" s="135"/>
      <c r="L76" s="136"/>
      <c r="M76" s="137">
        <f t="shared" si="178"/>
        <v>0</v>
      </c>
      <c r="N76" s="135"/>
      <c r="O76" s="136"/>
      <c r="P76" s="137">
        <f t="shared" si="179"/>
        <v>0</v>
      </c>
      <c r="Q76" s="135"/>
      <c r="R76" s="136"/>
      <c r="S76" s="137">
        <f t="shared" si="180"/>
        <v>0</v>
      </c>
      <c r="T76" s="135"/>
      <c r="U76" s="136"/>
      <c r="V76" s="138">
        <f t="shared" si="181"/>
        <v>0</v>
      </c>
      <c r="W76" s="144">
        <f t="shared" si="182"/>
        <v>12000</v>
      </c>
      <c r="X76" s="145">
        <f t="shared" si="183"/>
        <v>12000</v>
      </c>
      <c r="Y76" s="145">
        <f t="shared" si="160"/>
        <v>0</v>
      </c>
      <c r="Z76" s="146">
        <f t="shared" si="161"/>
        <v>0</v>
      </c>
      <c r="AA76" s="147"/>
      <c r="AB76" s="143"/>
      <c r="AC76" s="143"/>
      <c r="AD76" s="143"/>
      <c r="AE76" s="143"/>
      <c r="AF76" s="143"/>
      <c r="AG76" s="143"/>
    </row>
    <row r="77" spans="1:33" ht="30" customHeight="1" x14ac:dyDescent="0.25">
      <c r="A77" s="131" t="s">
        <v>80</v>
      </c>
      <c r="B77" s="296" t="s">
        <v>193</v>
      </c>
      <c r="C77" s="297" t="s">
        <v>194</v>
      </c>
      <c r="D77" s="298" t="s">
        <v>170</v>
      </c>
      <c r="E77" s="299">
        <v>2</v>
      </c>
      <c r="F77" s="300">
        <v>3000</v>
      </c>
      <c r="G77" s="137">
        <f t="shared" si="176"/>
        <v>6000</v>
      </c>
      <c r="H77" s="299">
        <v>2</v>
      </c>
      <c r="I77" s="300">
        <v>3000</v>
      </c>
      <c r="J77" s="137">
        <f t="shared" si="177"/>
        <v>6000</v>
      </c>
      <c r="K77" s="135"/>
      <c r="L77" s="136"/>
      <c r="M77" s="137">
        <f t="shared" si="178"/>
        <v>0</v>
      </c>
      <c r="N77" s="135"/>
      <c r="O77" s="136"/>
      <c r="P77" s="137">
        <f t="shared" si="179"/>
        <v>0</v>
      </c>
      <c r="Q77" s="135"/>
      <c r="R77" s="136"/>
      <c r="S77" s="137">
        <f t="shared" si="180"/>
        <v>0</v>
      </c>
      <c r="T77" s="135"/>
      <c r="U77" s="136"/>
      <c r="V77" s="138">
        <f t="shared" si="181"/>
        <v>0</v>
      </c>
      <c r="W77" s="144">
        <f t="shared" si="182"/>
        <v>6000</v>
      </c>
      <c r="X77" s="145">
        <f t="shared" si="183"/>
        <v>6000</v>
      </c>
      <c r="Y77" s="145">
        <f t="shared" si="160"/>
        <v>0</v>
      </c>
      <c r="Z77" s="146">
        <f t="shared" si="161"/>
        <v>0</v>
      </c>
      <c r="AA77" s="147"/>
      <c r="AB77" s="143"/>
      <c r="AC77" s="143"/>
      <c r="AD77" s="143"/>
      <c r="AE77" s="143"/>
      <c r="AF77" s="143"/>
      <c r="AG77" s="143"/>
    </row>
    <row r="78" spans="1:33" ht="30" customHeight="1" x14ac:dyDescent="0.25">
      <c r="A78" s="131" t="s">
        <v>80</v>
      </c>
      <c r="B78" s="296" t="s">
        <v>195</v>
      </c>
      <c r="C78" s="297" t="s">
        <v>196</v>
      </c>
      <c r="D78" s="298" t="s">
        <v>170</v>
      </c>
      <c r="E78" s="299">
        <v>1</v>
      </c>
      <c r="F78" s="300">
        <v>14400</v>
      </c>
      <c r="G78" s="137">
        <f t="shared" si="176"/>
        <v>14400</v>
      </c>
      <c r="H78" s="299">
        <v>1</v>
      </c>
      <c r="I78" s="300">
        <v>14400</v>
      </c>
      <c r="J78" s="137">
        <f t="shared" si="177"/>
        <v>14400</v>
      </c>
      <c r="K78" s="135"/>
      <c r="L78" s="136"/>
      <c r="M78" s="137">
        <f t="shared" si="178"/>
        <v>0</v>
      </c>
      <c r="N78" s="135"/>
      <c r="O78" s="136"/>
      <c r="P78" s="137">
        <f t="shared" si="179"/>
        <v>0</v>
      </c>
      <c r="Q78" s="135"/>
      <c r="R78" s="136"/>
      <c r="S78" s="137">
        <f t="shared" si="180"/>
        <v>0</v>
      </c>
      <c r="T78" s="135"/>
      <c r="U78" s="136"/>
      <c r="V78" s="138">
        <f t="shared" si="181"/>
        <v>0</v>
      </c>
      <c r="W78" s="144">
        <f t="shared" si="182"/>
        <v>14400</v>
      </c>
      <c r="X78" s="145">
        <f t="shared" si="183"/>
        <v>14400</v>
      </c>
      <c r="Y78" s="145">
        <f t="shared" si="160"/>
        <v>0</v>
      </c>
      <c r="Z78" s="146">
        <f t="shared" si="161"/>
        <v>0</v>
      </c>
      <c r="AA78" s="147"/>
      <c r="AB78" s="143"/>
      <c r="AC78" s="143"/>
      <c r="AD78" s="143"/>
      <c r="AE78" s="143"/>
      <c r="AF78" s="143"/>
      <c r="AG78" s="143"/>
    </row>
    <row r="79" spans="1:33" ht="30" customHeight="1" x14ac:dyDescent="0.25">
      <c r="A79" s="131" t="s">
        <v>80</v>
      </c>
      <c r="B79" s="296" t="s">
        <v>197</v>
      </c>
      <c r="C79" s="297" t="s">
        <v>198</v>
      </c>
      <c r="D79" s="298" t="s">
        <v>170</v>
      </c>
      <c r="E79" s="299">
        <v>1</v>
      </c>
      <c r="F79" s="300">
        <v>4800</v>
      </c>
      <c r="G79" s="137">
        <f t="shared" si="176"/>
        <v>4800</v>
      </c>
      <c r="H79" s="299">
        <v>1</v>
      </c>
      <c r="I79" s="300">
        <v>4800</v>
      </c>
      <c r="J79" s="137">
        <f t="shared" si="177"/>
        <v>4800</v>
      </c>
      <c r="K79" s="135"/>
      <c r="L79" s="136"/>
      <c r="M79" s="137">
        <f t="shared" si="178"/>
        <v>0</v>
      </c>
      <c r="N79" s="135"/>
      <c r="O79" s="136"/>
      <c r="P79" s="137">
        <f t="shared" si="179"/>
        <v>0</v>
      </c>
      <c r="Q79" s="135"/>
      <c r="R79" s="136"/>
      <c r="S79" s="137">
        <f t="shared" si="180"/>
        <v>0</v>
      </c>
      <c r="T79" s="135"/>
      <c r="U79" s="136"/>
      <c r="V79" s="138">
        <f t="shared" si="181"/>
        <v>0</v>
      </c>
      <c r="W79" s="144">
        <f t="shared" si="182"/>
        <v>4800</v>
      </c>
      <c r="X79" s="145">
        <f t="shared" si="183"/>
        <v>4800</v>
      </c>
      <c r="Y79" s="145">
        <f t="shared" si="160"/>
        <v>0</v>
      </c>
      <c r="Z79" s="146">
        <f t="shared" si="161"/>
        <v>0</v>
      </c>
      <c r="AA79" s="147"/>
      <c r="AB79" s="143"/>
      <c r="AC79" s="143"/>
      <c r="AD79" s="143"/>
      <c r="AE79" s="143"/>
      <c r="AF79" s="143"/>
      <c r="AG79" s="143"/>
    </row>
    <row r="80" spans="1:33" ht="30" customHeight="1" x14ac:dyDescent="0.25">
      <c r="A80" s="131" t="s">
        <v>80</v>
      </c>
      <c r="B80" s="296" t="s">
        <v>199</v>
      </c>
      <c r="C80" s="297" t="s">
        <v>200</v>
      </c>
      <c r="D80" s="298" t="s">
        <v>170</v>
      </c>
      <c r="E80" s="299">
        <v>2</v>
      </c>
      <c r="F80" s="300">
        <v>2400</v>
      </c>
      <c r="G80" s="137">
        <f t="shared" si="176"/>
        <v>4800</v>
      </c>
      <c r="H80" s="299">
        <v>2</v>
      </c>
      <c r="I80" s="300">
        <v>2400</v>
      </c>
      <c r="J80" s="137">
        <f t="shared" si="177"/>
        <v>4800</v>
      </c>
      <c r="K80" s="135"/>
      <c r="L80" s="136"/>
      <c r="M80" s="137">
        <f t="shared" si="178"/>
        <v>0</v>
      </c>
      <c r="N80" s="135"/>
      <c r="O80" s="136"/>
      <c r="P80" s="137">
        <f t="shared" si="179"/>
        <v>0</v>
      </c>
      <c r="Q80" s="135"/>
      <c r="R80" s="136"/>
      <c r="S80" s="137">
        <f t="shared" si="180"/>
        <v>0</v>
      </c>
      <c r="T80" s="135"/>
      <c r="U80" s="136"/>
      <c r="V80" s="138">
        <f t="shared" si="181"/>
        <v>0</v>
      </c>
      <c r="W80" s="144">
        <f t="shared" si="182"/>
        <v>4800</v>
      </c>
      <c r="X80" s="145">
        <f t="shared" si="183"/>
        <v>4800</v>
      </c>
      <c r="Y80" s="145">
        <f t="shared" si="160"/>
        <v>0</v>
      </c>
      <c r="Z80" s="146">
        <f t="shared" si="161"/>
        <v>0</v>
      </c>
      <c r="AA80" s="147"/>
      <c r="AB80" s="143"/>
      <c r="AC80" s="143"/>
      <c r="AD80" s="143"/>
      <c r="AE80" s="143"/>
      <c r="AF80" s="143"/>
      <c r="AG80" s="143"/>
    </row>
    <row r="81" spans="1:33" ht="30" customHeight="1" x14ac:dyDescent="0.25">
      <c r="A81" s="131" t="s">
        <v>80</v>
      </c>
      <c r="B81" s="296" t="s">
        <v>201</v>
      </c>
      <c r="C81" s="297" t="s">
        <v>172</v>
      </c>
      <c r="D81" s="298" t="s">
        <v>170</v>
      </c>
      <c r="E81" s="299">
        <v>6</v>
      </c>
      <c r="F81" s="300">
        <v>480</v>
      </c>
      <c r="G81" s="137">
        <f t="shared" si="176"/>
        <v>2880</v>
      </c>
      <c r="H81" s="299">
        <v>6</v>
      </c>
      <c r="I81" s="300">
        <v>480</v>
      </c>
      <c r="J81" s="137">
        <f t="shared" si="177"/>
        <v>2880</v>
      </c>
      <c r="K81" s="135"/>
      <c r="L81" s="136"/>
      <c r="M81" s="137">
        <f t="shared" si="178"/>
        <v>0</v>
      </c>
      <c r="N81" s="135"/>
      <c r="O81" s="136"/>
      <c r="P81" s="137">
        <f t="shared" si="179"/>
        <v>0</v>
      </c>
      <c r="Q81" s="135"/>
      <c r="R81" s="136"/>
      <c r="S81" s="137">
        <f t="shared" si="180"/>
        <v>0</v>
      </c>
      <c r="T81" s="135"/>
      <c r="U81" s="136"/>
      <c r="V81" s="138">
        <f t="shared" si="181"/>
        <v>0</v>
      </c>
      <c r="W81" s="144">
        <f t="shared" si="182"/>
        <v>2880</v>
      </c>
      <c r="X81" s="145">
        <f t="shared" si="183"/>
        <v>2880</v>
      </c>
      <c r="Y81" s="145">
        <f t="shared" si="160"/>
        <v>0</v>
      </c>
      <c r="Z81" s="146">
        <f t="shared" si="161"/>
        <v>0</v>
      </c>
      <c r="AA81" s="147"/>
      <c r="AB81" s="143"/>
      <c r="AC81" s="143"/>
      <c r="AD81" s="143"/>
      <c r="AE81" s="143"/>
      <c r="AF81" s="143"/>
      <c r="AG81" s="143"/>
    </row>
    <row r="82" spans="1:33" ht="30" customHeight="1" x14ac:dyDescent="0.25">
      <c r="A82" s="131" t="s">
        <v>80</v>
      </c>
      <c r="B82" s="296" t="s">
        <v>202</v>
      </c>
      <c r="C82" s="297" t="s">
        <v>174</v>
      </c>
      <c r="D82" s="298" t="s">
        <v>170</v>
      </c>
      <c r="E82" s="299">
        <v>1</v>
      </c>
      <c r="F82" s="300">
        <v>500</v>
      </c>
      <c r="G82" s="137">
        <f t="shared" si="176"/>
        <v>500</v>
      </c>
      <c r="H82" s="299">
        <v>1</v>
      </c>
      <c r="I82" s="300">
        <v>500</v>
      </c>
      <c r="J82" s="137">
        <f t="shared" si="177"/>
        <v>500</v>
      </c>
      <c r="K82" s="135"/>
      <c r="L82" s="136"/>
      <c r="M82" s="137">
        <f t="shared" si="178"/>
        <v>0</v>
      </c>
      <c r="N82" s="135"/>
      <c r="O82" s="136"/>
      <c r="P82" s="137">
        <f t="shared" si="179"/>
        <v>0</v>
      </c>
      <c r="Q82" s="135"/>
      <c r="R82" s="136"/>
      <c r="S82" s="137">
        <f t="shared" si="180"/>
        <v>0</v>
      </c>
      <c r="T82" s="135"/>
      <c r="U82" s="136"/>
      <c r="V82" s="138">
        <f t="shared" si="181"/>
        <v>0</v>
      </c>
      <c r="W82" s="144">
        <f t="shared" si="182"/>
        <v>500</v>
      </c>
      <c r="X82" s="145">
        <f t="shared" si="183"/>
        <v>500</v>
      </c>
      <c r="Y82" s="145">
        <f t="shared" si="160"/>
        <v>0</v>
      </c>
      <c r="Z82" s="146">
        <f t="shared" si="161"/>
        <v>0</v>
      </c>
      <c r="AA82" s="147"/>
      <c r="AB82" s="143"/>
      <c r="AC82" s="143"/>
      <c r="AD82" s="143"/>
      <c r="AE82" s="143"/>
      <c r="AF82" s="143"/>
      <c r="AG82" s="143"/>
    </row>
    <row r="83" spans="1:33" ht="30" customHeight="1" x14ac:dyDescent="0.25">
      <c r="A83" s="131" t="s">
        <v>80</v>
      </c>
      <c r="B83" s="296" t="s">
        <v>203</v>
      </c>
      <c r="C83" s="297" t="s">
        <v>204</v>
      </c>
      <c r="D83" s="298" t="s">
        <v>170</v>
      </c>
      <c r="E83" s="299">
        <v>16</v>
      </c>
      <c r="F83" s="300">
        <v>100</v>
      </c>
      <c r="G83" s="137">
        <f t="shared" si="176"/>
        <v>1600</v>
      </c>
      <c r="H83" s="299">
        <v>16</v>
      </c>
      <c r="I83" s="300">
        <v>100</v>
      </c>
      <c r="J83" s="137">
        <f t="shared" si="177"/>
        <v>1600</v>
      </c>
      <c r="K83" s="135"/>
      <c r="L83" s="136"/>
      <c r="M83" s="137">
        <f t="shared" si="178"/>
        <v>0</v>
      </c>
      <c r="N83" s="135"/>
      <c r="O83" s="136"/>
      <c r="P83" s="137">
        <f t="shared" si="179"/>
        <v>0</v>
      </c>
      <c r="Q83" s="135"/>
      <c r="R83" s="136"/>
      <c r="S83" s="137">
        <f t="shared" si="180"/>
        <v>0</v>
      </c>
      <c r="T83" s="135"/>
      <c r="U83" s="136"/>
      <c r="V83" s="138">
        <f t="shared" si="181"/>
        <v>0</v>
      </c>
      <c r="W83" s="144">
        <f t="shared" si="182"/>
        <v>1600</v>
      </c>
      <c r="X83" s="145">
        <f t="shared" si="183"/>
        <v>1600</v>
      </c>
      <c r="Y83" s="145">
        <f t="shared" si="160"/>
        <v>0</v>
      </c>
      <c r="Z83" s="146">
        <f t="shared" si="161"/>
        <v>0</v>
      </c>
      <c r="AA83" s="147"/>
      <c r="AB83" s="143"/>
      <c r="AC83" s="143"/>
      <c r="AD83" s="143"/>
      <c r="AE83" s="143"/>
      <c r="AF83" s="143"/>
      <c r="AG83" s="143"/>
    </row>
    <row r="84" spans="1:33" ht="30" customHeight="1" x14ac:dyDescent="0.25">
      <c r="A84" s="131" t="s">
        <v>80</v>
      </c>
      <c r="B84" s="296" t="s">
        <v>205</v>
      </c>
      <c r="C84" s="297" t="s">
        <v>206</v>
      </c>
      <c r="D84" s="298" t="s">
        <v>170</v>
      </c>
      <c r="E84" s="299">
        <v>0.5</v>
      </c>
      <c r="F84" s="300">
        <v>2000</v>
      </c>
      <c r="G84" s="137">
        <f t="shared" si="176"/>
        <v>1000</v>
      </c>
      <c r="H84" s="299">
        <v>0.5</v>
      </c>
      <c r="I84" s="300">
        <v>2000</v>
      </c>
      <c r="J84" s="137">
        <f t="shared" si="177"/>
        <v>1000</v>
      </c>
      <c r="K84" s="135"/>
      <c r="L84" s="136"/>
      <c r="M84" s="137">
        <f t="shared" si="178"/>
        <v>0</v>
      </c>
      <c r="N84" s="135"/>
      <c r="O84" s="136"/>
      <c r="P84" s="137">
        <f t="shared" si="179"/>
        <v>0</v>
      </c>
      <c r="Q84" s="135"/>
      <c r="R84" s="136"/>
      <c r="S84" s="137">
        <f t="shared" si="180"/>
        <v>0</v>
      </c>
      <c r="T84" s="135"/>
      <c r="U84" s="136"/>
      <c r="V84" s="138">
        <f t="shared" si="181"/>
        <v>0</v>
      </c>
      <c r="W84" s="144">
        <f t="shared" si="182"/>
        <v>1000</v>
      </c>
      <c r="X84" s="145">
        <f t="shared" si="183"/>
        <v>1000</v>
      </c>
      <c r="Y84" s="145">
        <f t="shared" si="160"/>
        <v>0</v>
      </c>
      <c r="Z84" s="146">
        <f t="shared" si="161"/>
        <v>0</v>
      </c>
      <c r="AA84" s="147"/>
      <c r="AB84" s="143"/>
      <c r="AC84" s="143"/>
      <c r="AD84" s="143"/>
      <c r="AE84" s="143"/>
      <c r="AF84" s="143"/>
      <c r="AG84" s="143"/>
    </row>
    <row r="85" spans="1:33" ht="30" customHeight="1" x14ac:dyDescent="0.25">
      <c r="A85" s="131" t="s">
        <v>80</v>
      </c>
      <c r="B85" s="296" t="s">
        <v>207</v>
      </c>
      <c r="C85" s="297" t="s">
        <v>208</v>
      </c>
      <c r="D85" s="298" t="s">
        <v>170</v>
      </c>
      <c r="E85" s="299">
        <v>10</v>
      </c>
      <c r="F85" s="300">
        <v>500</v>
      </c>
      <c r="G85" s="137">
        <f t="shared" si="176"/>
        <v>5000</v>
      </c>
      <c r="H85" s="299">
        <v>10</v>
      </c>
      <c r="I85" s="300">
        <v>500</v>
      </c>
      <c r="J85" s="137">
        <f t="shared" si="177"/>
        <v>5000</v>
      </c>
      <c r="K85" s="135"/>
      <c r="L85" s="136"/>
      <c r="M85" s="137">
        <f t="shared" si="178"/>
        <v>0</v>
      </c>
      <c r="N85" s="135"/>
      <c r="O85" s="136"/>
      <c r="P85" s="137">
        <f t="shared" si="179"/>
        <v>0</v>
      </c>
      <c r="Q85" s="135"/>
      <c r="R85" s="136"/>
      <c r="S85" s="137">
        <f t="shared" si="180"/>
        <v>0</v>
      </c>
      <c r="T85" s="135"/>
      <c r="U85" s="136"/>
      <c r="V85" s="138">
        <f t="shared" si="181"/>
        <v>0</v>
      </c>
      <c r="W85" s="144">
        <f t="shared" si="182"/>
        <v>5000</v>
      </c>
      <c r="X85" s="145">
        <f t="shared" si="183"/>
        <v>5000</v>
      </c>
      <c r="Y85" s="145">
        <f t="shared" si="160"/>
        <v>0</v>
      </c>
      <c r="Z85" s="146">
        <f t="shared" si="161"/>
        <v>0</v>
      </c>
      <c r="AA85" s="147"/>
      <c r="AB85" s="143"/>
      <c r="AC85" s="143"/>
      <c r="AD85" s="143"/>
      <c r="AE85" s="143"/>
      <c r="AF85" s="143"/>
      <c r="AG85" s="143"/>
    </row>
    <row r="86" spans="1:33" ht="30" customHeight="1" x14ac:dyDescent="0.25">
      <c r="A86" s="131" t="s">
        <v>80</v>
      </c>
      <c r="B86" s="296" t="s">
        <v>209</v>
      </c>
      <c r="C86" s="297" t="s">
        <v>210</v>
      </c>
      <c r="D86" s="298" t="s">
        <v>170</v>
      </c>
      <c r="E86" s="299">
        <v>2</v>
      </c>
      <c r="F86" s="300">
        <v>1300</v>
      </c>
      <c r="G86" s="137">
        <f t="shared" si="176"/>
        <v>2600</v>
      </c>
      <c r="H86" s="299">
        <v>2</v>
      </c>
      <c r="I86" s="300">
        <v>1300</v>
      </c>
      <c r="J86" s="137">
        <f t="shared" si="177"/>
        <v>2600</v>
      </c>
      <c r="K86" s="135"/>
      <c r="L86" s="136"/>
      <c r="M86" s="137">
        <f t="shared" si="178"/>
        <v>0</v>
      </c>
      <c r="N86" s="135"/>
      <c r="O86" s="136"/>
      <c r="P86" s="137">
        <f t="shared" si="179"/>
        <v>0</v>
      </c>
      <c r="Q86" s="135"/>
      <c r="R86" s="136"/>
      <c r="S86" s="137">
        <f t="shared" si="180"/>
        <v>0</v>
      </c>
      <c r="T86" s="135"/>
      <c r="U86" s="136"/>
      <c r="V86" s="138">
        <f t="shared" si="181"/>
        <v>0</v>
      </c>
      <c r="W86" s="144">
        <f t="shared" si="182"/>
        <v>2600</v>
      </c>
      <c r="X86" s="145">
        <f t="shared" si="183"/>
        <v>2600</v>
      </c>
      <c r="Y86" s="145">
        <f t="shared" si="160"/>
        <v>0</v>
      </c>
      <c r="Z86" s="146">
        <f t="shared" si="161"/>
        <v>0</v>
      </c>
      <c r="AA86" s="147"/>
      <c r="AB86" s="143"/>
      <c r="AC86" s="143"/>
      <c r="AD86" s="143"/>
      <c r="AE86" s="143"/>
      <c r="AF86" s="143"/>
      <c r="AG86" s="143"/>
    </row>
    <row r="87" spans="1:33" ht="30" customHeight="1" x14ac:dyDescent="0.25">
      <c r="A87" s="131" t="s">
        <v>80</v>
      </c>
      <c r="B87" s="296" t="s">
        <v>211</v>
      </c>
      <c r="C87" s="297" t="s">
        <v>212</v>
      </c>
      <c r="D87" s="298" t="s">
        <v>170</v>
      </c>
      <c r="E87" s="299">
        <v>2</v>
      </c>
      <c r="F87" s="300">
        <v>720</v>
      </c>
      <c r="G87" s="137">
        <f t="shared" si="176"/>
        <v>1440</v>
      </c>
      <c r="H87" s="299">
        <v>2</v>
      </c>
      <c r="I87" s="300">
        <v>720</v>
      </c>
      <c r="J87" s="137">
        <f t="shared" si="177"/>
        <v>1440</v>
      </c>
      <c r="K87" s="135"/>
      <c r="L87" s="136"/>
      <c r="M87" s="137">
        <f t="shared" si="178"/>
        <v>0</v>
      </c>
      <c r="N87" s="135"/>
      <c r="O87" s="136"/>
      <c r="P87" s="137">
        <f t="shared" si="179"/>
        <v>0</v>
      </c>
      <c r="Q87" s="135"/>
      <c r="R87" s="136"/>
      <c r="S87" s="137">
        <f t="shared" si="180"/>
        <v>0</v>
      </c>
      <c r="T87" s="135"/>
      <c r="U87" s="136"/>
      <c r="V87" s="138">
        <f t="shared" si="181"/>
        <v>0</v>
      </c>
      <c r="W87" s="144">
        <f t="shared" si="182"/>
        <v>1440</v>
      </c>
      <c r="X87" s="145">
        <f t="shared" si="183"/>
        <v>1440</v>
      </c>
      <c r="Y87" s="145">
        <f t="shared" si="160"/>
        <v>0</v>
      </c>
      <c r="Z87" s="146">
        <f t="shared" si="161"/>
        <v>0</v>
      </c>
      <c r="AA87" s="147"/>
      <c r="AB87" s="143"/>
      <c r="AC87" s="143"/>
      <c r="AD87" s="143"/>
      <c r="AE87" s="143"/>
      <c r="AF87" s="143"/>
      <c r="AG87" s="143"/>
    </row>
    <row r="88" spans="1:33" ht="30" customHeight="1" x14ac:dyDescent="0.25">
      <c r="A88" s="131" t="s">
        <v>80</v>
      </c>
      <c r="B88" s="296" t="s">
        <v>213</v>
      </c>
      <c r="C88" s="297" t="s">
        <v>214</v>
      </c>
      <c r="D88" s="298" t="s">
        <v>170</v>
      </c>
      <c r="E88" s="299">
        <v>4</v>
      </c>
      <c r="F88" s="300">
        <v>600</v>
      </c>
      <c r="G88" s="137">
        <f t="shared" si="176"/>
        <v>2400</v>
      </c>
      <c r="H88" s="299">
        <v>4</v>
      </c>
      <c r="I88" s="300">
        <v>600</v>
      </c>
      <c r="J88" s="137">
        <f t="shared" si="177"/>
        <v>2400</v>
      </c>
      <c r="K88" s="135"/>
      <c r="L88" s="136"/>
      <c r="M88" s="137">
        <f t="shared" si="178"/>
        <v>0</v>
      </c>
      <c r="N88" s="135"/>
      <c r="O88" s="136"/>
      <c r="P88" s="137">
        <f t="shared" si="179"/>
        <v>0</v>
      </c>
      <c r="Q88" s="135"/>
      <c r="R88" s="136"/>
      <c r="S88" s="137">
        <f t="shared" si="180"/>
        <v>0</v>
      </c>
      <c r="T88" s="135"/>
      <c r="U88" s="136"/>
      <c r="V88" s="138">
        <f t="shared" si="181"/>
        <v>0</v>
      </c>
      <c r="W88" s="144">
        <f t="shared" si="182"/>
        <v>2400</v>
      </c>
      <c r="X88" s="145">
        <f t="shared" si="183"/>
        <v>2400</v>
      </c>
      <c r="Y88" s="145">
        <f t="shared" si="160"/>
        <v>0</v>
      </c>
      <c r="Z88" s="146">
        <f t="shared" si="161"/>
        <v>0</v>
      </c>
      <c r="AA88" s="147"/>
      <c r="AB88" s="143"/>
      <c r="AC88" s="143"/>
      <c r="AD88" s="143"/>
      <c r="AE88" s="143"/>
      <c r="AF88" s="143"/>
      <c r="AG88" s="143"/>
    </row>
    <row r="89" spans="1:33" ht="30" customHeight="1" x14ac:dyDescent="0.25">
      <c r="A89" s="131" t="s">
        <v>80</v>
      </c>
      <c r="B89" s="296" t="s">
        <v>215</v>
      </c>
      <c r="C89" s="297" t="s">
        <v>216</v>
      </c>
      <c r="D89" s="298" t="s">
        <v>170</v>
      </c>
      <c r="E89" s="299">
        <v>4</v>
      </c>
      <c r="F89" s="300">
        <v>240</v>
      </c>
      <c r="G89" s="137">
        <f t="shared" si="176"/>
        <v>960</v>
      </c>
      <c r="H89" s="299">
        <v>4</v>
      </c>
      <c r="I89" s="300">
        <v>240</v>
      </c>
      <c r="J89" s="137">
        <f t="shared" si="177"/>
        <v>960</v>
      </c>
      <c r="K89" s="135"/>
      <c r="L89" s="136"/>
      <c r="M89" s="137">
        <f t="shared" si="178"/>
        <v>0</v>
      </c>
      <c r="N89" s="135"/>
      <c r="O89" s="136"/>
      <c r="P89" s="137">
        <f t="shared" si="179"/>
        <v>0</v>
      </c>
      <c r="Q89" s="135"/>
      <c r="R89" s="136"/>
      <c r="S89" s="137">
        <f t="shared" si="180"/>
        <v>0</v>
      </c>
      <c r="T89" s="135"/>
      <c r="U89" s="136"/>
      <c r="V89" s="138">
        <f t="shared" si="181"/>
        <v>0</v>
      </c>
      <c r="W89" s="144">
        <f t="shared" si="182"/>
        <v>960</v>
      </c>
      <c r="X89" s="145">
        <f t="shared" si="183"/>
        <v>960</v>
      </c>
      <c r="Y89" s="145">
        <f t="shared" si="160"/>
        <v>0</v>
      </c>
      <c r="Z89" s="146">
        <f t="shared" si="161"/>
        <v>0</v>
      </c>
      <c r="AA89" s="147"/>
      <c r="AB89" s="143"/>
      <c r="AC89" s="143"/>
      <c r="AD89" s="143"/>
      <c r="AE89" s="143"/>
      <c r="AF89" s="143"/>
      <c r="AG89" s="143"/>
    </row>
    <row r="90" spans="1:33" ht="30" customHeight="1" x14ac:dyDescent="0.25">
      <c r="A90" s="131" t="s">
        <v>80</v>
      </c>
      <c r="B90" s="296" t="s">
        <v>217</v>
      </c>
      <c r="C90" s="297" t="s">
        <v>218</v>
      </c>
      <c r="D90" s="298" t="s">
        <v>170</v>
      </c>
      <c r="E90" s="299">
        <v>2</v>
      </c>
      <c r="F90" s="300">
        <v>480</v>
      </c>
      <c r="G90" s="137">
        <f t="shared" si="176"/>
        <v>960</v>
      </c>
      <c r="H90" s="299">
        <v>2</v>
      </c>
      <c r="I90" s="300">
        <v>480</v>
      </c>
      <c r="J90" s="137">
        <f t="shared" si="177"/>
        <v>960</v>
      </c>
      <c r="K90" s="135"/>
      <c r="L90" s="136"/>
      <c r="M90" s="137">
        <f t="shared" si="178"/>
        <v>0</v>
      </c>
      <c r="N90" s="135"/>
      <c r="O90" s="136"/>
      <c r="P90" s="137">
        <f t="shared" si="179"/>
        <v>0</v>
      </c>
      <c r="Q90" s="135"/>
      <c r="R90" s="136"/>
      <c r="S90" s="137">
        <f t="shared" si="180"/>
        <v>0</v>
      </c>
      <c r="T90" s="135"/>
      <c r="U90" s="136"/>
      <c r="V90" s="138">
        <f t="shared" si="181"/>
        <v>0</v>
      </c>
      <c r="W90" s="144">
        <f t="shared" si="182"/>
        <v>960</v>
      </c>
      <c r="X90" s="145">
        <f t="shared" si="183"/>
        <v>960</v>
      </c>
      <c r="Y90" s="145">
        <f t="shared" si="160"/>
        <v>0</v>
      </c>
      <c r="Z90" s="146">
        <f t="shared" si="161"/>
        <v>0</v>
      </c>
      <c r="AA90" s="147"/>
      <c r="AB90" s="143"/>
      <c r="AC90" s="143"/>
      <c r="AD90" s="143"/>
      <c r="AE90" s="143"/>
      <c r="AF90" s="143"/>
      <c r="AG90" s="143"/>
    </row>
    <row r="91" spans="1:33" ht="30" customHeight="1" x14ac:dyDescent="0.25">
      <c r="A91" s="131" t="s">
        <v>80</v>
      </c>
      <c r="B91" s="296" t="s">
        <v>219</v>
      </c>
      <c r="C91" s="297" t="s">
        <v>220</v>
      </c>
      <c r="D91" s="298" t="s">
        <v>170</v>
      </c>
      <c r="E91" s="299">
        <v>2</v>
      </c>
      <c r="F91" s="300">
        <v>360</v>
      </c>
      <c r="G91" s="137">
        <f t="shared" si="176"/>
        <v>720</v>
      </c>
      <c r="H91" s="299">
        <v>2</v>
      </c>
      <c r="I91" s="300">
        <v>360</v>
      </c>
      <c r="J91" s="137">
        <f t="shared" si="177"/>
        <v>720</v>
      </c>
      <c r="K91" s="135"/>
      <c r="L91" s="136"/>
      <c r="M91" s="137">
        <f t="shared" si="178"/>
        <v>0</v>
      </c>
      <c r="N91" s="135"/>
      <c r="O91" s="136"/>
      <c r="P91" s="137">
        <f t="shared" si="179"/>
        <v>0</v>
      </c>
      <c r="Q91" s="135"/>
      <c r="R91" s="136"/>
      <c r="S91" s="137">
        <f t="shared" si="180"/>
        <v>0</v>
      </c>
      <c r="T91" s="135"/>
      <c r="U91" s="136"/>
      <c r="V91" s="138">
        <f t="shared" si="181"/>
        <v>0</v>
      </c>
      <c r="W91" s="144">
        <f t="shared" si="182"/>
        <v>720</v>
      </c>
      <c r="X91" s="145">
        <f t="shared" si="183"/>
        <v>720</v>
      </c>
      <c r="Y91" s="145">
        <f t="shared" si="160"/>
        <v>0</v>
      </c>
      <c r="Z91" s="146">
        <f t="shared" si="161"/>
        <v>0</v>
      </c>
      <c r="AA91" s="147"/>
      <c r="AB91" s="143"/>
      <c r="AC91" s="143"/>
      <c r="AD91" s="143"/>
      <c r="AE91" s="143"/>
      <c r="AF91" s="143"/>
      <c r="AG91" s="143"/>
    </row>
    <row r="92" spans="1:33" ht="30" customHeight="1" x14ac:dyDescent="0.25">
      <c r="A92" s="131" t="s">
        <v>80</v>
      </c>
      <c r="B92" s="296" t="s">
        <v>221</v>
      </c>
      <c r="C92" s="297" t="s">
        <v>222</v>
      </c>
      <c r="D92" s="298" t="s">
        <v>170</v>
      </c>
      <c r="E92" s="299">
        <v>2</v>
      </c>
      <c r="F92" s="300">
        <v>540</v>
      </c>
      <c r="G92" s="137">
        <f t="shared" si="176"/>
        <v>1080</v>
      </c>
      <c r="H92" s="299">
        <v>2</v>
      </c>
      <c r="I92" s="300">
        <v>540</v>
      </c>
      <c r="J92" s="137">
        <f t="shared" si="177"/>
        <v>1080</v>
      </c>
      <c r="K92" s="135"/>
      <c r="L92" s="136"/>
      <c r="M92" s="137">
        <f t="shared" si="178"/>
        <v>0</v>
      </c>
      <c r="N92" s="135"/>
      <c r="O92" s="136"/>
      <c r="P92" s="137">
        <f t="shared" si="179"/>
        <v>0</v>
      </c>
      <c r="Q92" s="135"/>
      <c r="R92" s="136"/>
      <c r="S92" s="137">
        <f t="shared" si="180"/>
        <v>0</v>
      </c>
      <c r="T92" s="135"/>
      <c r="U92" s="136"/>
      <c r="V92" s="138">
        <f t="shared" si="181"/>
        <v>0</v>
      </c>
      <c r="W92" s="144">
        <f t="shared" si="182"/>
        <v>1080</v>
      </c>
      <c r="X92" s="145">
        <f t="shared" si="183"/>
        <v>1080</v>
      </c>
      <c r="Y92" s="145">
        <f t="shared" si="160"/>
        <v>0</v>
      </c>
      <c r="Z92" s="146">
        <f t="shared" si="161"/>
        <v>0</v>
      </c>
      <c r="AA92" s="147"/>
      <c r="AB92" s="143"/>
      <c r="AC92" s="143"/>
      <c r="AD92" s="143"/>
      <c r="AE92" s="143"/>
      <c r="AF92" s="143"/>
      <c r="AG92" s="143"/>
    </row>
    <row r="93" spans="1:33" ht="30" customHeight="1" x14ac:dyDescent="0.25">
      <c r="A93" s="131" t="s">
        <v>80</v>
      </c>
      <c r="B93" s="296" t="s">
        <v>223</v>
      </c>
      <c r="C93" s="297" t="s">
        <v>224</v>
      </c>
      <c r="D93" s="298" t="s">
        <v>170</v>
      </c>
      <c r="E93" s="299">
        <v>2</v>
      </c>
      <c r="F93" s="300">
        <v>360</v>
      </c>
      <c r="G93" s="137">
        <f t="shared" si="176"/>
        <v>720</v>
      </c>
      <c r="H93" s="299">
        <v>2</v>
      </c>
      <c r="I93" s="300">
        <v>360</v>
      </c>
      <c r="J93" s="137">
        <f t="shared" si="177"/>
        <v>720</v>
      </c>
      <c r="K93" s="135"/>
      <c r="L93" s="136"/>
      <c r="M93" s="137">
        <f t="shared" si="178"/>
        <v>0</v>
      </c>
      <c r="N93" s="135"/>
      <c r="O93" s="136"/>
      <c r="P93" s="137">
        <f t="shared" si="179"/>
        <v>0</v>
      </c>
      <c r="Q93" s="135"/>
      <c r="R93" s="136"/>
      <c r="S93" s="137">
        <f t="shared" si="180"/>
        <v>0</v>
      </c>
      <c r="T93" s="135"/>
      <c r="U93" s="136"/>
      <c r="V93" s="138">
        <f t="shared" si="181"/>
        <v>0</v>
      </c>
      <c r="W93" s="144">
        <f t="shared" si="182"/>
        <v>720</v>
      </c>
      <c r="X93" s="145">
        <f t="shared" si="183"/>
        <v>720</v>
      </c>
      <c r="Y93" s="145">
        <f t="shared" si="160"/>
        <v>0</v>
      </c>
      <c r="Z93" s="146">
        <f t="shared" si="161"/>
        <v>0</v>
      </c>
      <c r="AA93" s="147"/>
      <c r="AB93" s="143"/>
      <c r="AC93" s="143"/>
      <c r="AD93" s="143"/>
      <c r="AE93" s="143"/>
      <c r="AF93" s="143"/>
      <c r="AG93" s="143"/>
    </row>
    <row r="94" spans="1:33" ht="30" customHeight="1" x14ac:dyDescent="0.25">
      <c r="A94" s="131" t="s">
        <v>80</v>
      </c>
      <c r="B94" s="296" t="s">
        <v>225</v>
      </c>
      <c r="C94" s="297" t="s">
        <v>224</v>
      </c>
      <c r="D94" s="298" t="s">
        <v>170</v>
      </c>
      <c r="E94" s="299">
        <v>1</v>
      </c>
      <c r="F94" s="300">
        <v>360</v>
      </c>
      <c r="G94" s="137">
        <f t="shared" si="176"/>
        <v>360</v>
      </c>
      <c r="H94" s="299">
        <v>1</v>
      </c>
      <c r="I94" s="300">
        <v>360</v>
      </c>
      <c r="J94" s="137">
        <f t="shared" si="177"/>
        <v>360</v>
      </c>
      <c r="K94" s="135"/>
      <c r="L94" s="136"/>
      <c r="M94" s="137">
        <f t="shared" si="178"/>
        <v>0</v>
      </c>
      <c r="N94" s="135"/>
      <c r="O94" s="136"/>
      <c r="P94" s="137">
        <f t="shared" si="179"/>
        <v>0</v>
      </c>
      <c r="Q94" s="135"/>
      <c r="R94" s="136"/>
      <c r="S94" s="137">
        <f t="shared" si="180"/>
        <v>0</v>
      </c>
      <c r="T94" s="135"/>
      <c r="U94" s="136"/>
      <c r="V94" s="138">
        <f t="shared" si="181"/>
        <v>0</v>
      </c>
      <c r="W94" s="144">
        <f t="shared" si="182"/>
        <v>360</v>
      </c>
      <c r="X94" s="145">
        <f t="shared" si="183"/>
        <v>360</v>
      </c>
      <c r="Y94" s="145">
        <f t="shared" si="160"/>
        <v>0</v>
      </c>
      <c r="Z94" s="146">
        <f t="shared" si="161"/>
        <v>0</v>
      </c>
      <c r="AA94" s="147"/>
      <c r="AB94" s="143"/>
      <c r="AC94" s="143"/>
      <c r="AD94" s="143"/>
      <c r="AE94" s="143"/>
      <c r="AF94" s="143"/>
      <c r="AG94" s="143"/>
    </row>
    <row r="95" spans="1:33" ht="30" customHeight="1" x14ac:dyDescent="0.25">
      <c r="A95" s="131" t="s">
        <v>80</v>
      </c>
      <c r="B95" s="296" t="s">
        <v>226</v>
      </c>
      <c r="C95" s="297" t="s">
        <v>227</v>
      </c>
      <c r="D95" s="298" t="s">
        <v>170</v>
      </c>
      <c r="E95" s="299">
        <v>2</v>
      </c>
      <c r="F95" s="300">
        <v>120</v>
      </c>
      <c r="G95" s="137">
        <f t="shared" si="176"/>
        <v>240</v>
      </c>
      <c r="H95" s="299">
        <v>2</v>
      </c>
      <c r="I95" s="300">
        <v>120</v>
      </c>
      <c r="J95" s="137">
        <f t="shared" si="177"/>
        <v>240</v>
      </c>
      <c r="K95" s="135"/>
      <c r="L95" s="136"/>
      <c r="M95" s="137">
        <f t="shared" si="178"/>
        <v>0</v>
      </c>
      <c r="N95" s="135"/>
      <c r="O95" s="136"/>
      <c r="P95" s="137">
        <f t="shared" si="179"/>
        <v>0</v>
      </c>
      <c r="Q95" s="135"/>
      <c r="R95" s="136"/>
      <c r="S95" s="137">
        <f t="shared" si="180"/>
        <v>0</v>
      </c>
      <c r="T95" s="135"/>
      <c r="U95" s="136"/>
      <c r="V95" s="138">
        <f t="shared" si="181"/>
        <v>0</v>
      </c>
      <c r="W95" s="144">
        <f t="shared" si="182"/>
        <v>240</v>
      </c>
      <c r="X95" s="145">
        <f t="shared" si="183"/>
        <v>240</v>
      </c>
      <c r="Y95" s="145">
        <f t="shared" si="160"/>
        <v>0</v>
      </c>
      <c r="Z95" s="146">
        <f t="shared" si="161"/>
        <v>0</v>
      </c>
      <c r="AA95" s="147"/>
      <c r="AB95" s="143"/>
      <c r="AC95" s="143"/>
      <c r="AD95" s="143"/>
      <c r="AE95" s="143"/>
      <c r="AF95" s="143"/>
      <c r="AG95" s="143"/>
    </row>
    <row r="96" spans="1:33" ht="30" customHeight="1" x14ac:dyDescent="0.25">
      <c r="A96" s="131" t="s">
        <v>80</v>
      </c>
      <c r="B96" s="296" t="s">
        <v>228</v>
      </c>
      <c r="C96" s="297" t="s">
        <v>229</v>
      </c>
      <c r="D96" s="298" t="s">
        <v>170</v>
      </c>
      <c r="E96" s="299">
        <v>2</v>
      </c>
      <c r="F96" s="300">
        <v>180</v>
      </c>
      <c r="G96" s="137">
        <f t="shared" si="176"/>
        <v>360</v>
      </c>
      <c r="H96" s="299">
        <v>2</v>
      </c>
      <c r="I96" s="300">
        <v>180</v>
      </c>
      <c r="J96" s="137">
        <f t="shared" si="177"/>
        <v>360</v>
      </c>
      <c r="K96" s="135"/>
      <c r="L96" s="136"/>
      <c r="M96" s="137">
        <f t="shared" si="178"/>
        <v>0</v>
      </c>
      <c r="N96" s="135"/>
      <c r="O96" s="136"/>
      <c r="P96" s="137">
        <f t="shared" si="179"/>
        <v>0</v>
      </c>
      <c r="Q96" s="135"/>
      <c r="R96" s="136"/>
      <c r="S96" s="137">
        <f t="shared" si="180"/>
        <v>0</v>
      </c>
      <c r="T96" s="135"/>
      <c r="U96" s="136"/>
      <c r="V96" s="138">
        <f t="shared" si="181"/>
        <v>0</v>
      </c>
      <c r="W96" s="144">
        <f t="shared" si="182"/>
        <v>360</v>
      </c>
      <c r="X96" s="145">
        <f t="shared" si="183"/>
        <v>360</v>
      </c>
      <c r="Y96" s="145">
        <f t="shared" si="160"/>
        <v>0</v>
      </c>
      <c r="Z96" s="146">
        <f t="shared" si="161"/>
        <v>0</v>
      </c>
      <c r="AA96" s="147"/>
      <c r="AB96" s="143"/>
      <c r="AC96" s="143"/>
      <c r="AD96" s="143"/>
      <c r="AE96" s="143"/>
      <c r="AF96" s="143"/>
      <c r="AG96" s="143"/>
    </row>
    <row r="97" spans="1:33" ht="30" customHeight="1" x14ac:dyDescent="0.25">
      <c r="A97" s="131" t="s">
        <v>80</v>
      </c>
      <c r="B97" s="296" t="s">
        <v>230</v>
      </c>
      <c r="C97" s="297" t="s">
        <v>231</v>
      </c>
      <c r="D97" s="298" t="s">
        <v>170</v>
      </c>
      <c r="E97" s="299">
        <v>1</v>
      </c>
      <c r="F97" s="300">
        <v>240</v>
      </c>
      <c r="G97" s="137">
        <f t="shared" si="176"/>
        <v>240</v>
      </c>
      <c r="H97" s="299">
        <v>1</v>
      </c>
      <c r="I97" s="300">
        <v>240</v>
      </c>
      <c r="J97" s="137">
        <f t="shared" si="177"/>
        <v>240</v>
      </c>
      <c r="K97" s="135"/>
      <c r="L97" s="136"/>
      <c r="M97" s="137">
        <f t="shared" si="178"/>
        <v>0</v>
      </c>
      <c r="N97" s="135"/>
      <c r="O97" s="136"/>
      <c r="P97" s="137">
        <f t="shared" si="179"/>
        <v>0</v>
      </c>
      <c r="Q97" s="135"/>
      <c r="R97" s="136"/>
      <c r="S97" s="137">
        <f t="shared" si="180"/>
        <v>0</v>
      </c>
      <c r="T97" s="135"/>
      <c r="U97" s="136"/>
      <c r="V97" s="138">
        <f t="shared" si="181"/>
        <v>0</v>
      </c>
      <c r="W97" s="144">
        <f t="shared" si="182"/>
        <v>240</v>
      </c>
      <c r="X97" s="145">
        <f t="shared" si="183"/>
        <v>240</v>
      </c>
      <c r="Y97" s="145">
        <f t="shared" si="160"/>
        <v>0</v>
      </c>
      <c r="Z97" s="146">
        <f t="shared" si="161"/>
        <v>0</v>
      </c>
      <c r="AA97" s="147"/>
      <c r="AB97" s="143"/>
      <c r="AC97" s="143"/>
      <c r="AD97" s="143"/>
      <c r="AE97" s="143"/>
      <c r="AF97" s="143"/>
      <c r="AG97" s="143"/>
    </row>
    <row r="98" spans="1:33" ht="30" customHeight="1" x14ac:dyDescent="0.25">
      <c r="A98" s="131" t="s">
        <v>80</v>
      </c>
      <c r="B98" s="296" t="s">
        <v>232</v>
      </c>
      <c r="C98" s="297" t="s">
        <v>233</v>
      </c>
      <c r="D98" s="298" t="s">
        <v>170</v>
      </c>
      <c r="E98" s="299">
        <v>4</v>
      </c>
      <c r="F98" s="300">
        <v>100</v>
      </c>
      <c r="G98" s="137">
        <f t="shared" si="176"/>
        <v>400</v>
      </c>
      <c r="H98" s="299">
        <v>4</v>
      </c>
      <c r="I98" s="300">
        <v>100</v>
      </c>
      <c r="J98" s="137">
        <f t="shared" si="177"/>
        <v>400</v>
      </c>
      <c r="K98" s="135"/>
      <c r="L98" s="136"/>
      <c r="M98" s="137">
        <f t="shared" si="178"/>
        <v>0</v>
      </c>
      <c r="N98" s="135"/>
      <c r="O98" s="136"/>
      <c r="P98" s="137">
        <f t="shared" si="179"/>
        <v>0</v>
      </c>
      <c r="Q98" s="135"/>
      <c r="R98" s="136"/>
      <c r="S98" s="137">
        <f t="shared" si="180"/>
        <v>0</v>
      </c>
      <c r="T98" s="135"/>
      <c r="U98" s="136"/>
      <c r="V98" s="138">
        <f t="shared" si="181"/>
        <v>0</v>
      </c>
      <c r="W98" s="144">
        <f t="shared" si="182"/>
        <v>400</v>
      </c>
      <c r="X98" s="145">
        <f t="shared" si="183"/>
        <v>400</v>
      </c>
      <c r="Y98" s="145">
        <f t="shared" si="160"/>
        <v>0</v>
      </c>
      <c r="Z98" s="146">
        <f t="shared" si="161"/>
        <v>0</v>
      </c>
      <c r="AA98" s="147"/>
      <c r="AB98" s="143"/>
      <c r="AC98" s="143"/>
      <c r="AD98" s="143"/>
      <c r="AE98" s="143"/>
      <c r="AF98" s="143"/>
      <c r="AG98" s="143"/>
    </row>
    <row r="99" spans="1:33" ht="30" customHeight="1" x14ac:dyDescent="0.25">
      <c r="A99" s="131" t="s">
        <v>80</v>
      </c>
      <c r="B99" s="296" t="s">
        <v>234</v>
      </c>
      <c r="C99" s="297" t="s">
        <v>235</v>
      </c>
      <c r="D99" s="298" t="s">
        <v>170</v>
      </c>
      <c r="E99" s="299">
        <v>4</v>
      </c>
      <c r="F99" s="300">
        <v>100</v>
      </c>
      <c r="G99" s="137">
        <f t="shared" si="176"/>
        <v>400</v>
      </c>
      <c r="H99" s="299">
        <v>4</v>
      </c>
      <c r="I99" s="300">
        <v>100</v>
      </c>
      <c r="J99" s="137">
        <f t="shared" si="177"/>
        <v>400</v>
      </c>
      <c r="K99" s="135"/>
      <c r="L99" s="136"/>
      <c r="M99" s="137">
        <f t="shared" si="178"/>
        <v>0</v>
      </c>
      <c r="N99" s="135"/>
      <c r="O99" s="136"/>
      <c r="P99" s="137">
        <f t="shared" si="179"/>
        <v>0</v>
      </c>
      <c r="Q99" s="135"/>
      <c r="R99" s="136"/>
      <c r="S99" s="137">
        <f t="shared" si="180"/>
        <v>0</v>
      </c>
      <c r="T99" s="135"/>
      <c r="U99" s="136"/>
      <c r="V99" s="138">
        <f t="shared" si="181"/>
        <v>0</v>
      </c>
      <c r="W99" s="144">
        <f t="shared" si="182"/>
        <v>400</v>
      </c>
      <c r="X99" s="145">
        <f t="shared" si="183"/>
        <v>400</v>
      </c>
      <c r="Y99" s="145">
        <f t="shared" si="160"/>
        <v>0</v>
      </c>
      <c r="Z99" s="146">
        <f t="shared" si="161"/>
        <v>0</v>
      </c>
      <c r="AA99" s="147"/>
      <c r="AB99" s="143"/>
      <c r="AC99" s="143"/>
      <c r="AD99" s="143"/>
      <c r="AE99" s="143"/>
      <c r="AF99" s="143"/>
      <c r="AG99" s="143"/>
    </row>
    <row r="100" spans="1:33" ht="30" customHeight="1" x14ac:dyDescent="0.25">
      <c r="A100" s="131" t="s">
        <v>80</v>
      </c>
      <c r="B100" s="301" t="s">
        <v>236</v>
      </c>
      <c r="C100" s="302" t="s">
        <v>237</v>
      </c>
      <c r="D100" s="303" t="s">
        <v>170</v>
      </c>
      <c r="E100" s="304">
        <v>8</v>
      </c>
      <c r="F100" s="305">
        <v>40</v>
      </c>
      <c r="G100" s="172">
        <f t="shared" si="176"/>
        <v>320</v>
      </c>
      <c r="H100" s="304">
        <v>8</v>
      </c>
      <c r="I100" s="305">
        <v>40</v>
      </c>
      <c r="J100" s="172">
        <f t="shared" si="177"/>
        <v>320</v>
      </c>
      <c r="K100" s="135"/>
      <c r="L100" s="136"/>
      <c r="M100" s="137">
        <f t="shared" si="178"/>
        <v>0</v>
      </c>
      <c r="N100" s="135"/>
      <c r="O100" s="136"/>
      <c r="P100" s="137">
        <f t="shared" si="179"/>
        <v>0</v>
      </c>
      <c r="Q100" s="135"/>
      <c r="R100" s="136"/>
      <c r="S100" s="137">
        <f t="shared" si="180"/>
        <v>0</v>
      </c>
      <c r="T100" s="135"/>
      <c r="U100" s="136"/>
      <c r="V100" s="138">
        <f t="shared" si="181"/>
        <v>0</v>
      </c>
      <c r="W100" s="144">
        <f t="shared" si="182"/>
        <v>320</v>
      </c>
      <c r="X100" s="145">
        <f t="shared" si="183"/>
        <v>320</v>
      </c>
      <c r="Y100" s="145">
        <f t="shared" si="160"/>
        <v>0</v>
      </c>
      <c r="Z100" s="146">
        <f t="shared" si="161"/>
        <v>0</v>
      </c>
      <c r="AA100" s="147"/>
      <c r="AB100" s="143"/>
      <c r="AC100" s="143"/>
      <c r="AD100" s="143"/>
      <c r="AE100" s="143"/>
      <c r="AF100" s="143"/>
      <c r="AG100" s="143"/>
    </row>
    <row r="101" spans="1:33" ht="30" customHeight="1" x14ac:dyDescent="0.25">
      <c r="A101" s="117" t="s">
        <v>77</v>
      </c>
      <c r="B101" s="268" t="s">
        <v>238</v>
      </c>
      <c r="C101" s="269" t="s">
        <v>239</v>
      </c>
      <c r="D101" s="120"/>
      <c r="E101" s="121">
        <f>SUM(E102:E104)</f>
        <v>3150</v>
      </c>
      <c r="F101" s="122"/>
      <c r="G101" s="123">
        <f t="shared" ref="G101:H101" si="184">SUM(G102:G104)</f>
        <v>192313.48500000002</v>
      </c>
      <c r="H101" s="161">
        <f t="shared" si="184"/>
        <v>3150</v>
      </c>
      <c r="I101" s="162"/>
      <c r="J101" s="163">
        <f t="shared" ref="J101:K101" si="185">SUM(J102:J104)</f>
        <v>192313.48500000002</v>
      </c>
      <c r="K101" s="161">
        <f t="shared" si="185"/>
        <v>0</v>
      </c>
      <c r="L101" s="162"/>
      <c r="M101" s="163">
        <f t="shared" ref="M101:N101" si="186">SUM(M102:M104)</f>
        <v>0</v>
      </c>
      <c r="N101" s="161">
        <f t="shared" si="186"/>
        <v>0</v>
      </c>
      <c r="O101" s="162"/>
      <c r="P101" s="163">
        <f t="shared" ref="P101:Q101" si="187">SUM(P102:P104)</f>
        <v>0</v>
      </c>
      <c r="Q101" s="161">
        <f t="shared" si="187"/>
        <v>0</v>
      </c>
      <c r="R101" s="162"/>
      <c r="S101" s="163">
        <f t="shared" ref="S101:T101" si="188">SUM(S102:S104)</f>
        <v>0</v>
      </c>
      <c r="T101" s="161">
        <f t="shared" si="188"/>
        <v>0</v>
      </c>
      <c r="U101" s="162"/>
      <c r="V101" s="164">
        <f t="shared" ref="V101:X101" si="189">SUM(V102:V104)</f>
        <v>0</v>
      </c>
      <c r="W101" s="126">
        <f t="shared" si="189"/>
        <v>192313.48500000002</v>
      </c>
      <c r="X101" s="126">
        <f t="shared" si="189"/>
        <v>192313.48500000002</v>
      </c>
      <c r="Y101" s="126">
        <f t="shared" si="160"/>
        <v>0</v>
      </c>
      <c r="Z101" s="306">
        <f t="shared" si="161"/>
        <v>0</v>
      </c>
      <c r="AA101" s="167"/>
      <c r="AB101" s="130"/>
      <c r="AC101" s="130"/>
      <c r="AD101" s="130"/>
      <c r="AE101" s="130"/>
      <c r="AF101" s="130"/>
      <c r="AG101" s="130"/>
    </row>
    <row r="102" spans="1:33" ht="30" customHeight="1" x14ac:dyDescent="0.25">
      <c r="A102" s="131" t="s">
        <v>80</v>
      </c>
      <c r="B102" s="132" t="s">
        <v>240</v>
      </c>
      <c r="C102" s="307" t="s">
        <v>241</v>
      </c>
      <c r="D102" s="308" t="s">
        <v>242</v>
      </c>
      <c r="E102" s="135"/>
      <c r="F102" s="136"/>
      <c r="G102" s="137">
        <f t="shared" ref="G102:G104" si="190">E102*F102</f>
        <v>0</v>
      </c>
      <c r="H102" s="135"/>
      <c r="I102" s="136"/>
      <c r="J102" s="137">
        <f t="shared" ref="J102:J104" si="191">H102*I102</f>
        <v>0</v>
      </c>
      <c r="K102" s="135"/>
      <c r="L102" s="136"/>
      <c r="M102" s="137">
        <f t="shared" ref="M102:M104" si="192">K102*L102</f>
        <v>0</v>
      </c>
      <c r="N102" s="135"/>
      <c r="O102" s="136"/>
      <c r="P102" s="137">
        <f t="shared" ref="P102:P104" si="193">N102*O102</f>
        <v>0</v>
      </c>
      <c r="Q102" s="135"/>
      <c r="R102" s="136"/>
      <c r="S102" s="137">
        <f t="shared" ref="S102:S104" si="194">Q102*R102</f>
        <v>0</v>
      </c>
      <c r="T102" s="135"/>
      <c r="U102" s="136"/>
      <c r="V102" s="138">
        <f t="shared" ref="V102:V104" si="195">T102*U102</f>
        <v>0</v>
      </c>
      <c r="W102" s="139">
        <f t="shared" ref="W102:W104" si="196">G102+M102+S102</f>
        <v>0</v>
      </c>
      <c r="X102" s="139">
        <f t="shared" ref="X102:X104" si="197">J102+P102+V102</f>
        <v>0</v>
      </c>
      <c r="Y102" s="139">
        <f t="shared" si="160"/>
        <v>0</v>
      </c>
      <c r="Z102" s="140" t="e">
        <f t="shared" si="161"/>
        <v>#DIV/0!</v>
      </c>
      <c r="AA102" s="141"/>
      <c r="AB102" s="143"/>
      <c r="AC102" s="143"/>
      <c r="AD102" s="143"/>
      <c r="AE102" s="143"/>
      <c r="AF102" s="143"/>
      <c r="AG102" s="143"/>
    </row>
    <row r="103" spans="1:33" ht="30" customHeight="1" x14ac:dyDescent="0.25">
      <c r="A103" s="131" t="s">
        <v>80</v>
      </c>
      <c r="B103" s="132" t="s">
        <v>243</v>
      </c>
      <c r="C103" s="307" t="s">
        <v>244</v>
      </c>
      <c r="D103" s="308" t="s">
        <v>242</v>
      </c>
      <c r="E103" s="135">
        <v>3150</v>
      </c>
      <c r="F103" s="136">
        <v>61.051900000000003</v>
      </c>
      <c r="G103" s="137">
        <f t="shared" si="190"/>
        <v>192313.48500000002</v>
      </c>
      <c r="H103" s="135">
        <v>3150</v>
      </c>
      <c r="I103" s="136">
        <v>61.051900000000003</v>
      </c>
      <c r="J103" s="137">
        <f t="shared" si="191"/>
        <v>192313.48500000002</v>
      </c>
      <c r="K103" s="135"/>
      <c r="L103" s="136"/>
      <c r="M103" s="137">
        <f t="shared" si="192"/>
        <v>0</v>
      </c>
      <c r="N103" s="135"/>
      <c r="O103" s="136"/>
      <c r="P103" s="137">
        <f t="shared" si="193"/>
        <v>0</v>
      </c>
      <c r="Q103" s="135"/>
      <c r="R103" s="136"/>
      <c r="S103" s="137">
        <f t="shared" si="194"/>
        <v>0</v>
      </c>
      <c r="T103" s="135"/>
      <c r="U103" s="136"/>
      <c r="V103" s="138">
        <f t="shared" si="195"/>
        <v>0</v>
      </c>
      <c r="W103" s="144">
        <f t="shared" si="196"/>
        <v>192313.48500000002</v>
      </c>
      <c r="X103" s="145">
        <f t="shared" si="197"/>
        <v>192313.48500000002</v>
      </c>
      <c r="Y103" s="145">
        <f t="shared" si="160"/>
        <v>0</v>
      </c>
      <c r="Z103" s="146">
        <f t="shared" si="161"/>
        <v>0</v>
      </c>
      <c r="AA103" s="147"/>
      <c r="AB103" s="143"/>
      <c r="AC103" s="143"/>
      <c r="AD103" s="143"/>
      <c r="AE103" s="143"/>
      <c r="AF103" s="143"/>
      <c r="AG103" s="143"/>
    </row>
    <row r="104" spans="1:33" ht="30" customHeight="1" x14ac:dyDescent="0.25">
      <c r="A104" s="148" t="s">
        <v>80</v>
      </c>
      <c r="B104" s="176" t="s">
        <v>245</v>
      </c>
      <c r="C104" s="309" t="s">
        <v>246</v>
      </c>
      <c r="D104" s="310" t="s">
        <v>247</v>
      </c>
      <c r="E104" s="151"/>
      <c r="F104" s="152"/>
      <c r="G104" s="153">
        <f t="shared" si="190"/>
        <v>0</v>
      </c>
      <c r="H104" s="151"/>
      <c r="I104" s="152"/>
      <c r="J104" s="153">
        <f t="shared" si="191"/>
        <v>0</v>
      </c>
      <c r="K104" s="151"/>
      <c r="L104" s="152"/>
      <c r="M104" s="153">
        <f t="shared" si="192"/>
        <v>0</v>
      </c>
      <c r="N104" s="151"/>
      <c r="O104" s="152"/>
      <c r="P104" s="153">
        <f t="shared" si="193"/>
        <v>0</v>
      </c>
      <c r="Q104" s="151"/>
      <c r="R104" s="152"/>
      <c r="S104" s="153">
        <f t="shared" si="194"/>
        <v>0</v>
      </c>
      <c r="T104" s="151"/>
      <c r="U104" s="152"/>
      <c r="V104" s="154">
        <f t="shared" si="195"/>
        <v>0</v>
      </c>
      <c r="W104" s="155">
        <f t="shared" si="196"/>
        <v>0</v>
      </c>
      <c r="X104" s="156">
        <f t="shared" si="197"/>
        <v>0</v>
      </c>
      <c r="Y104" s="156">
        <f t="shared" si="160"/>
        <v>0</v>
      </c>
      <c r="Z104" s="157" t="e">
        <f t="shared" si="161"/>
        <v>#DIV/0!</v>
      </c>
      <c r="AA104" s="158"/>
      <c r="AB104" s="143"/>
      <c r="AC104" s="143"/>
      <c r="AD104" s="143"/>
      <c r="AE104" s="143"/>
      <c r="AF104" s="143"/>
      <c r="AG104" s="143"/>
    </row>
    <row r="105" spans="1:33" ht="30" customHeight="1" x14ac:dyDescent="0.25">
      <c r="A105" s="117" t="s">
        <v>77</v>
      </c>
      <c r="B105" s="177" t="s">
        <v>248</v>
      </c>
      <c r="C105" s="174" t="s">
        <v>249</v>
      </c>
      <c r="D105" s="160"/>
      <c r="E105" s="161">
        <f>SUM(E106:E108)</f>
        <v>0</v>
      </c>
      <c r="F105" s="162"/>
      <c r="G105" s="163">
        <f t="shared" ref="G105:H105" si="198">SUM(G106:G108)</f>
        <v>0</v>
      </c>
      <c r="H105" s="161">
        <f t="shared" si="198"/>
        <v>0</v>
      </c>
      <c r="I105" s="162"/>
      <c r="J105" s="163">
        <f t="shared" ref="J105:K105" si="199">SUM(J106:J108)</f>
        <v>0</v>
      </c>
      <c r="K105" s="161">
        <f t="shared" si="199"/>
        <v>0</v>
      </c>
      <c r="L105" s="162"/>
      <c r="M105" s="163">
        <f t="shared" ref="M105:N105" si="200">SUM(M106:M108)</f>
        <v>0</v>
      </c>
      <c r="N105" s="161">
        <f t="shared" si="200"/>
        <v>0</v>
      </c>
      <c r="O105" s="162"/>
      <c r="P105" s="163">
        <f t="shared" ref="P105:Q105" si="201">SUM(P106:P108)</f>
        <v>0</v>
      </c>
      <c r="Q105" s="161">
        <f t="shared" si="201"/>
        <v>0</v>
      </c>
      <c r="R105" s="162"/>
      <c r="S105" s="163">
        <f t="shared" ref="S105:T105" si="202">SUM(S106:S108)</f>
        <v>0</v>
      </c>
      <c r="T105" s="161">
        <f t="shared" si="202"/>
        <v>0</v>
      </c>
      <c r="U105" s="162"/>
      <c r="V105" s="164">
        <f t="shared" ref="V105:X105" si="203">SUM(V106:V108)</f>
        <v>0</v>
      </c>
      <c r="W105" s="125">
        <f t="shared" si="203"/>
        <v>0</v>
      </c>
      <c r="X105" s="125">
        <f t="shared" si="203"/>
        <v>0</v>
      </c>
      <c r="Y105" s="125">
        <f t="shared" si="160"/>
        <v>0</v>
      </c>
      <c r="Z105" s="191" t="e">
        <f t="shared" si="161"/>
        <v>#DIV/0!</v>
      </c>
      <c r="AA105" s="129"/>
      <c r="AB105" s="130"/>
      <c r="AC105" s="130"/>
      <c r="AD105" s="130"/>
      <c r="AE105" s="130"/>
      <c r="AF105" s="130"/>
      <c r="AG105" s="130"/>
    </row>
    <row r="106" spans="1:33" ht="30" customHeight="1" x14ac:dyDescent="0.25">
      <c r="A106" s="131" t="s">
        <v>80</v>
      </c>
      <c r="B106" s="132" t="s">
        <v>250</v>
      </c>
      <c r="C106" s="244" t="s">
        <v>251</v>
      </c>
      <c r="D106" s="308" t="s">
        <v>122</v>
      </c>
      <c r="E106" s="135"/>
      <c r="F106" s="136"/>
      <c r="G106" s="137">
        <f t="shared" ref="G106:G108" si="204">E106*F106</f>
        <v>0</v>
      </c>
      <c r="H106" s="135"/>
      <c r="I106" s="136"/>
      <c r="J106" s="137">
        <f t="shared" ref="J106:J108" si="205">H106*I106</f>
        <v>0</v>
      </c>
      <c r="K106" s="135"/>
      <c r="L106" s="136"/>
      <c r="M106" s="137">
        <f t="shared" ref="M106:M108" si="206">K106*L106</f>
        <v>0</v>
      </c>
      <c r="N106" s="135"/>
      <c r="O106" s="136"/>
      <c r="P106" s="137">
        <f t="shared" ref="P106:P108" si="207">N106*O106</f>
        <v>0</v>
      </c>
      <c r="Q106" s="135"/>
      <c r="R106" s="136"/>
      <c r="S106" s="137">
        <f t="shared" ref="S106:S108" si="208">Q106*R106</f>
        <v>0</v>
      </c>
      <c r="T106" s="135"/>
      <c r="U106" s="136"/>
      <c r="V106" s="138">
        <f t="shared" ref="V106:V108" si="209">T106*U106</f>
        <v>0</v>
      </c>
      <c r="W106" s="139">
        <f t="shared" ref="W106:W108" si="210">G106+M106+S106</f>
        <v>0</v>
      </c>
      <c r="X106" s="139">
        <f t="shared" ref="X106:X108" si="211">J106+P106+V106</f>
        <v>0</v>
      </c>
      <c r="Y106" s="139">
        <f t="shared" si="160"/>
        <v>0</v>
      </c>
      <c r="Z106" s="140" t="e">
        <f t="shared" si="161"/>
        <v>#DIV/0!</v>
      </c>
      <c r="AA106" s="141"/>
      <c r="AB106" s="143"/>
      <c r="AC106" s="143"/>
      <c r="AD106" s="143"/>
      <c r="AE106" s="143"/>
      <c r="AF106" s="143"/>
      <c r="AG106" s="143"/>
    </row>
    <row r="107" spans="1:33" ht="30" customHeight="1" x14ac:dyDescent="0.25">
      <c r="A107" s="131" t="s">
        <v>80</v>
      </c>
      <c r="B107" s="132" t="s">
        <v>252</v>
      </c>
      <c r="C107" s="244" t="s">
        <v>251</v>
      </c>
      <c r="D107" s="308" t="s">
        <v>122</v>
      </c>
      <c r="E107" s="135"/>
      <c r="F107" s="136"/>
      <c r="G107" s="137">
        <f t="shared" si="204"/>
        <v>0</v>
      </c>
      <c r="H107" s="135"/>
      <c r="I107" s="136"/>
      <c r="J107" s="137">
        <f t="shared" si="205"/>
        <v>0</v>
      </c>
      <c r="K107" s="135"/>
      <c r="L107" s="136"/>
      <c r="M107" s="137">
        <f t="shared" si="206"/>
        <v>0</v>
      </c>
      <c r="N107" s="135"/>
      <c r="O107" s="136"/>
      <c r="P107" s="137">
        <f t="shared" si="207"/>
        <v>0</v>
      </c>
      <c r="Q107" s="135"/>
      <c r="R107" s="136"/>
      <c r="S107" s="137">
        <f t="shared" si="208"/>
        <v>0</v>
      </c>
      <c r="T107" s="135"/>
      <c r="U107" s="136"/>
      <c r="V107" s="138">
        <f t="shared" si="209"/>
        <v>0</v>
      </c>
      <c r="W107" s="144">
        <f t="shared" si="210"/>
        <v>0</v>
      </c>
      <c r="X107" s="145">
        <f t="shared" si="211"/>
        <v>0</v>
      </c>
      <c r="Y107" s="145">
        <f t="shared" si="160"/>
        <v>0</v>
      </c>
      <c r="Z107" s="146" t="e">
        <f t="shared" si="161"/>
        <v>#DIV/0!</v>
      </c>
      <c r="AA107" s="147"/>
      <c r="AB107" s="143"/>
      <c r="AC107" s="143"/>
      <c r="AD107" s="143"/>
      <c r="AE107" s="143"/>
      <c r="AF107" s="143"/>
      <c r="AG107" s="143"/>
    </row>
    <row r="108" spans="1:33" ht="30" customHeight="1" x14ac:dyDescent="0.25">
      <c r="A108" s="148" t="s">
        <v>80</v>
      </c>
      <c r="B108" s="149" t="s">
        <v>253</v>
      </c>
      <c r="C108" s="185" t="s">
        <v>251</v>
      </c>
      <c r="D108" s="310" t="s">
        <v>122</v>
      </c>
      <c r="E108" s="151"/>
      <c r="F108" s="152"/>
      <c r="G108" s="153">
        <f t="shared" si="204"/>
        <v>0</v>
      </c>
      <c r="H108" s="151"/>
      <c r="I108" s="152"/>
      <c r="J108" s="153">
        <f t="shared" si="205"/>
        <v>0</v>
      </c>
      <c r="K108" s="151"/>
      <c r="L108" s="152"/>
      <c r="M108" s="153">
        <f t="shared" si="206"/>
        <v>0</v>
      </c>
      <c r="N108" s="151"/>
      <c r="O108" s="152"/>
      <c r="P108" s="153">
        <f t="shared" si="207"/>
        <v>0</v>
      </c>
      <c r="Q108" s="151"/>
      <c r="R108" s="152"/>
      <c r="S108" s="153">
        <f t="shared" si="208"/>
        <v>0</v>
      </c>
      <c r="T108" s="151"/>
      <c r="U108" s="152"/>
      <c r="V108" s="154">
        <f t="shared" si="209"/>
        <v>0</v>
      </c>
      <c r="W108" s="155">
        <f t="shared" si="210"/>
        <v>0</v>
      </c>
      <c r="X108" s="156">
        <f t="shared" si="211"/>
        <v>0</v>
      </c>
      <c r="Y108" s="156">
        <f t="shared" si="160"/>
        <v>0</v>
      </c>
      <c r="Z108" s="157" t="e">
        <f t="shared" si="161"/>
        <v>#DIV/0!</v>
      </c>
      <c r="AA108" s="158"/>
      <c r="AB108" s="143"/>
      <c r="AC108" s="143"/>
      <c r="AD108" s="143"/>
      <c r="AE108" s="143"/>
      <c r="AF108" s="143"/>
      <c r="AG108" s="143"/>
    </row>
    <row r="109" spans="1:33" ht="30" customHeight="1" x14ac:dyDescent="0.25">
      <c r="A109" s="117" t="s">
        <v>77</v>
      </c>
      <c r="B109" s="177" t="s">
        <v>254</v>
      </c>
      <c r="C109" s="174" t="s">
        <v>255</v>
      </c>
      <c r="D109" s="160"/>
      <c r="E109" s="161">
        <f>SUM(E110:E112)</f>
        <v>0</v>
      </c>
      <c r="F109" s="162"/>
      <c r="G109" s="163">
        <f t="shared" ref="G109:H109" si="212">SUM(G110:G112)</f>
        <v>0</v>
      </c>
      <c r="H109" s="161">
        <f t="shared" si="212"/>
        <v>0</v>
      </c>
      <c r="I109" s="162"/>
      <c r="J109" s="163">
        <f t="shared" ref="J109:K109" si="213">SUM(J110:J112)</f>
        <v>0</v>
      </c>
      <c r="K109" s="161">
        <f t="shared" si="213"/>
        <v>0</v>
      </c>
      <c r="L109" s="162"/>
      <c r="M109" s="163">
        <f t="shared" ref="M109:N109" si="214">SUM(M110:M112)</f>
        <v>0</v>
      </c>
      <c r="N109" s="161">
        <f t="shared" si="214"/>
        <v>0</v>
      </c>
      <c r="O109" s="162"/>
      <c r="P109" s="163">
        <f t="shared" ref="P109:Q109" si="215">SUM(P110:P112)</f>
        <v>0</v>
      </c>
      <c r="Q109" s="161">
        <f t="shared" si="215"/>
        <v>0</v>
      </c>
      <c r="R109" s="162"/>
      <c r="S109" s="163">
        <f t="shared" ref="S109:T109" si="216">SUM(S110:S112)</f>
        <v>0</v>
      </c>
      <c r="T109" s="161">
        <f t="shared" si="216"/>
        <v>0</v>
      </c>
      <c r="U109" s="162"/>
      <c r="V109" s="164">
        <f t="shared" ref="V109:X109" si="217">SUM(V110:V112)</f>
        <v>0</v>
      </c>
      <c r="W109" s="125">
        <f t="shared" si="217"/>
        <v>0</v>
      </c>
      <c r="X109" s="125">
        <f t="shared" si="217"/>
        <v>0</v>
      </c>
      <c r="Y109" s="125">
        <f t="shared" si="160"/>
        <v>0</v>
      </c>
      <c r="Z109" s="191" t="e">
        <f t="shared" si="161"/>
        <v>#DIV/0!</v>
      </c>
      <c r="AA109" s="129"/>
      <c r="AB109" s="130"/>
      <c r="AC109" s="130"/>
      <c r="AD109" s="130"/>
      <c r="AE109" s="130"/>
      <c r="AF109" s="130"/>
      <c r="AG109" s="130"/>
    </row>
    <row r="110" spans="1:33" ht="30" customHeight="1" x14ac:dyDescent="0.25">
      <c r="A110" s="131" t="s">
        <v>80</v>
      </c>
      <c r="B110" s="132" t="s">
        <v>256</v>
      </c>
      <c r="C110" s="244" t="s">
        <v>251</v>
      </c>
      <c r="D110" s="308" t="s">
        <v>122</v>
      </c>
      <c r="E110" s="135"/>
      <c r="F110" s="136"/>
      <c r="G110" s="137">
        <f t="shared" ref="G110:G112" si="218">E110*F110</f>
        <v>0</v>
      </c>
      <c r="H110" s="135"/>
      <c r="I110" s="136"/>
      <c r="J110" s="137">
        <f t="shared" ref="J110:J112" si="219">H110*I110</f>
        <v>0</v>
      </c>
      <c r="K110" s="135"/>
      <c r="L110" s="136"/>
      <c r="M110" s="137">
        <f t="shared" ref="M110:M112" si="220">K110*L110</f>
        <v>0</v>
      </c>
      <c r="N110" s="135"/>
      <c r="O110" s="136"/>
      <c r="P110" s="137">
        <f t="shared" ref="P110:P112" si="221">N110*O110</f>
        <v>0</v>
      </c>
      <c r="Q110" s="135"/>
      <c r="R110" s="136"/>
      <c r="S110" s="137">
        <f t="shared" ref="S110:S112" si="222">Q110*R110</f>
        <v>0</v>
      </c>
      <c r="T110" s="135"/>
      <c r="U110" s="136"/>
      <c r="V110" s="138">
        <f t="shared" ref="V110:V112" si="223">T110*U110</f>
        <v>0</v>
      </c>
      <c r="W110" s="139">
        <f t="shared" ref="W110:W112" si="224">G110+M110+S110</f>
        <v>0</v>
      </c>
      <c r="X110" s="139">
        <f t="shared" ref="X110:X112" si="225">J110+P110+V110</f>
        <v>0</v>
      </c>
      <c r="Y110" s="139">
        <f t="shared" si="160"/>
        <v>0</v>
      </c>
      <c r="Z110" s="140" t="e">
        <f t="shared" si="161"/>
        <v>#DIV/0!</v>
      </c>
      <c r="AA110" s="141"/>
      <c r="AB110" s="143"/>
      <c r="AC110" s="143"/>
      <c r="AD110" s="143"/>
      <c r="AE110" s="143"/>
      <c r="AF110" s="143"/>
      <c r="AG110" s="143"/>
    </row>
    <row r="111" spans="1:33" ht="30" customHeight="1" x14ac:dyDescent="0.25">
      <c r="A111" s="131" t="s">
        <v>80</v>
      </c>
      <c r="B111" s="132" t="s">
        <v>257</v>
      </c>
      <c r="C111" s="244" t="s">
        <v>251</v>
      </c>
      <c r="D111" s="308" t="s">
        <v>122</v>
      </c>
      <c r="E111" s="135"/>
      <c r="F111" s="136"/>
      <c r="G111" s="137">
        <f t="shared" si="218"/>
        <v>0</v>
      </c>
      <c r="H111" s="135"/>
      <c r="I111" s="136"/>
      <c r="J111" s="137">
        <f t="shared" si="219"/>
        <v>0</v>
      </c>
      <c r="K111" s="135"/>
      <c r="L111" s="136"/>
      <c r="M111" s="137">
        <f t="shared" si="220"/>
        <v>0</v>
      </c>
      <c r="N111" s="135"/>
      <c r="O111" s="136"/>
      <c r="P111" s="137">
        <f t="shared" si="221"/>
        <v>0</v>
      </c>
      <c r="Q111" s="135"/>
      <c r="R111" s="136"/>
      <c r="S111" s="137">
        <f t="shared" si="222"/>
        <v>0</v>
      </c>
      <c r="T111" s="135"/>
      <c r="U111" s="136"/>
      <c r="V111" s="138">
        <f t="shared" si="223"/>
        <v>0</v>
      </c>
      <c r="W111" s="144">
        <f t="shared" si="224"/>
        <v>0</v>
      </c>
      <c r="X111" s="145">
        <f t="shared" si="225"/>
        <v>0</v>
      </c>
      <c r="Y111" s="145">
        <f t="shared" si="160"/>
        <v>0</v>
      </c>
      <c r="Z111" s="146" t="e">
        <f t="shared" si="161"/>
        <v>#DIV/0!</v>
      </c>
      <c r="AA111" s="147"/>
      <c r="AB111" s="143"/>
      <c r="AC111" s="143"/>
      <c r="AD111" s="143"/>
      <c r="AE111" s="143"/>
      <c r="AF111" s="143"/>
      <c r="AG111" s="143"/>
    </row>
    <row r="112" spans="1:33" ht="30" customHeight="1" x14ac:dyDescent="0.25">
      <c r="A112" s="148" t="s">
        <v>80</v>
      </c>
      <c r="B112" s="176" t="s">
        <v>258</v>
      </c>
      <c r="C112" s="185" t="s">
        <v>251</v>
      </c>
      <c r="D112" s="310" t="s">
        <v>122</v>
      </c>
      <c r="E112" s="151"/>
      <c r="F112" s="152"/>
      <c r="G112" s="153">
        <f t="shared" si="218"/>
        <v>0</v>
      </c>
      <c r="H112" s="151"/>
      <c r="I112" s="152"/>
      <c r="J112" s="153">
        <f t="shared" si="219"/>
        <v>0</v>
      </c>
      <c r="K112" s="151"/>
      <c r="L112" s="152"/>
      <c r="M112" s="153">
        <f t="shared" si="220"/>
        <v>0</v>
      </c>
      <c r="N112" s="151"/>
      <c r="O112" s="152"/>
      <c r="P112" s="153">
        <f t="shared" si="221"/>
        <v>0</v>
      </c>
      <c r="Q112" s="151"/>
      <c r="R112" s="152"/>
      <c r="S112" s="153">
        <f t="shared" si="222"/>
        <v>0</v>
      </c>
      <c r="T112" s="151"/>
      <c r="U112" s="152"/>
      <c r="V112" s="154">
        <f t="shared" si="223"/>
        <v>0</v>
      </c>
      <c r="W112" s="155">
        <f t="shared" si="224"/>
        <v>0</v>
      </c>
      <c r="X112" s="156">
        <f t="shared" si="225"/>
        <v>0</v>
      </c>
      <c r="Y112" s="156">
        <f t="shared" si="160"/>
        <v>0</v>
      </c>
      <c r="Z112" s="157" t="e">
        <f t="shared" si="161"/>
        <v>#DIV/0!</v>
      </c>
      <c r="AA112" s="158"/>
      <c r="AB112" s="143"/>
      <c r="AC112" s="143"/>
      <c r="AD112" s="143"/>
      <c r="AE112" s="143"/>
      <c r="AF112" s="143"/>
      <c r="AG112" s="143"/>
    </row>
    <row r="113" spans="1:33" ht="30" customHeight="1" x14ac:dyDescent="0.25">
      <c r="A113" s="213" t="s">
        <v>259</v>
      </c>
      <c r="B113" s="214"/>
      <c r="C113" s="215"/>
      <c r="D113" s="248"/>
      <c r="E113" s="222">
        <f>E109+E105+E101+E64+E60</f>
        <v>3268.5</v>
      </c>
      <c r="F113" s="249"/>
      <c r="G113" s="223">
        <f t="shared" ref="G113:H113" si="226">G109+G105+G101+G64+G60</f>
        <v>447973.48499999999</v>
      </c>
      <c r="H113" s="222">
        <f t="shared" si="226"/>
        <v>3268.5</v>
      </c>
      <c r="I113" s="249"/>
      <c r="J113" s="223">
        <f t="shared" ref="J113:K113" si="227">J109+J105+J101+J64+J60</f>
        <v>447973.48499999999</v>
      </c>
      <c r="K113" s="250">
        <f t="shared" si="227"/>
        <v>0</v>
      </c>
      <c r="L113" s="249"/>
      <c r="M113" s="223">
        <f t="shared" ref="M113:N113" si="228">M109+M105+M101+M64+M60</f>
        <v>0</v>
      </c>
      <c r="N113" s="250">
        <f t="shared" si="228"/>
        <v>0</v>
      </c>
      <c r="O113" s="249"/>
      <c r="P113" s="223">
        <f t="shared" ref="P113:Q113" si="229">P109+P105+P101+P64+P60</f>
        <v>0</v>
      </c>
      <c r="Q113" s="250">
        <f t="shared" si="229"/>
        <v>0</v>
      </c>
      <c r="R113" s="249"/>
      <c r="S113" s="223">
        <f t="shared" ref="S113:T113" si="230">S109+S105+S101+S64+S60</f>
        <v>0</v>
      </c>
      <c r="T113" s="250">
        <f t="shared" si="230"/>
        <v>0</v>
      </c>
      <c r="U113" s="249"/>
      <c r="V113" s="224">
        <f t="shared" ref="V113:X113" si="231">V109+V105+V101+V64+V60</f>
        <v>0</v>
      </c>
      <c r="W113" s="311">
        <f t="shared" si="231"/>
        <v>447973.48499999999</v>
      </c>
      <c r="X113" s="311">
        <f t="shared" si="231"/>
        <v>447973.48499999999</v>
      </c>
      <c r="Y113" s="312">
        <f t="shared" si="160"/>
        <v>0</v>
      </c>
      <c r="Z113" s="313">
        <f t="shared" si="161"/>
        <v>0</v>
      </c>
      <c r="AA113" s="228"/>
      <c r="AB113" s="7"/>
      <c r="AC113" s="7"/>
      <c r="AD113" s="7"/>
      <c r="AE113" s="7"/>
      <c r="AF113" s="7"/>
      <c r="AG113" s="7"/>
    </row>
    <row r="114" spans="1:33" ht="30" customHeight="1" x14ac:dyDescent="0.25">
      <c r="A114" s="263" t="s">
        <v>75</v>
      </c>
      <c r="B114" s="264">
        <v>5</v>
      </c>
      <c r="C114" s="265" t="s">
        <v>260</v>
      </c>
      <c r="D114" s="111"/>
      <c r="E114" s="112"/>
      <c r="F114" s="112"/>
      <c r="G114" s="112"/>
      <c r="H114" s="112"/>
      <c r="I114" s="112"/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3"/>
      <c r="X114" s="113"/>
      <c r="Y114" s="314"/>
      <c r="Z114" s="115"/>
      <c r="AA114" s="116"/>
      <c r="AB114" s="7"/>
      <c r="AC114" s="7"/>
      <c r="AD114" s="7"/>
      <c r="AE114" s="7"/>
      <c r="AF114" s="7"/>
      <c r="AG114" s="7"/>
    </row>
    <row r="115" spans="1:33" ht="30" customHeight="1" x14ac:dyDescent="0.25">
      <c r="A115" s="117" t="s">
        <v>77</v>
      </c>
      <c r="B115" s="177" t="s">
        <v>261</v>
      </c>
      <c r="C115" s="159" t="s">
        <v>262</v>
      </c>
      <c r="D115" s="160"/>
      <c r="E115" s="161">
        <f>SUM(E116:E118)</f>
        <v>2</v>
      </c>
      <c r="F115" s="162"/>
      <c r="G115" s="163">
        <f t="shared" ref="G115:H115" si="232">SUM(G116:G118)</f>
        <v>7200</v>
      </c>
      <c r="H115" s="161">
        <f t="shared" si="232"/>
        <v>2</v>
      </c>
      <c r="I115" s="162"/>
      <c r="J115" s="163">
        <f t="shared" ref="J115:K115" si="233">SUM(J116:J118)</f>
        <v>7200</v>
      </c>
      <c r="K115" s="161">
        <f t="shared" si="233"/>
        <v>0</v>
      </c>
      <c r="L115" s="162"/>
      <c r="M115" s="163">
        <f t="shared" ref="M115:N115" si="234">SUM(M116:M118)</f>
        <v>0</v>
      </c>
      <c r="N115" s="161">
        <f t="shared" si="234"/>
        <v>0</v>
      </c>
      <c r="O115" s="162"/>
      <c r="P115" s="163">
        <f t="shared" ref="P115:Q115" si="235">SUM(P116:P118)</f>
        <v>0</v>
      </c>
      <c r="Q115" s="161">
        <f t="shared" si="235"/>
        <v>0</v>
      </c>
      <c r="R115" s="162"/>
      <c r="S115" s="163">
        <f t="shared" ref="S115:T115" si="236">SUM(S116:S118)</f>
        <v>0</v>
      </c>
      <c r="T115" s="161">
        <f t="shared" si="236"/>
        <v>0</v>
      </c>
      <c r="U115" s="162"/>
      <c r="V115" s="164">
        <f t="shared" ref="V115:X115" si="237">SUM(V116:V118)</f>
        <v>0</v>
      </c>
      <c r="W115" s="127">
        <f t="shared" si="237"/>
        <v>7200</v>
      </c>
      <c r="X115" s="127">
        <f t="shared" si="237"/>
        <v>7200</v>
      </c>
      <c r="Y115" s="127">
        <f t="shared" ref="Y115:Y127" si="238">W115-X115</f>
        <v>0</v>
      </c>
      <c r="Z115" s="128">
        <f t="shared" ref="Z115:Z127" si="239">Y115/W115</f>
        <v>0</v>
      </c>
      <c r="AA115" s="167"/>
      <c r="AB115" s="143"/>
      <c r="AC115" s="143"/>
      <c r="AD115" s="143"/>
      <c r="AE115" s="143"/>
      <c r="AF115" s="143"/>
      <c r="AG115" s="143"/>
    </row>
    <row r="116" spans="1:33" ht="30" customHeight="1" x14ac:dyDescent="0.25">
      <c r="A116" s="131" t="s">
        <v>80</v>
      </c>
      <c r="B116" s="132" t="s">
        <v>263</v>
      </c>
      <c r="C116" s="315" t="s">
        <v>264</v>
      </c>
      <c r="D116" s="308" t="s">
        <v>265</v>
      </c>
      <c r="E116" s="135">
        <v>2</v>
      </c>
      <c r="F116" s="136">
        <v>3600</v>
      </c>
      <c r="G116" s="137">
        <f t="shared" ref="G116:G118" si="240">E116*F116</f>
        <v>7200</v>
      </c>
      <c r="H116" s="135">
        <v>2</v>
      </c>
      <c r="I116" s="136">
        <v>3600</v>
      </c>
      <c r="J116" s="137">
        <f t="shared" ref="J116:J118" si="241">H116*I116</f>
        <v>7200</v>
      </c>
      <c r="K116" s="135"/>
      <c r="L116" s="136"/>
      <c r="M116" s="137">
        <f t="shared" ref="M116:M118" si="242">K116*L116</f>
        <v>0</v>
      </c>
      <c r="N116" s="135"/>
      <c r="O116" s="136"/>
      <c r="P116" s="137">
        <f t="shared" ref="P116:P118" si="243">N116*O116</f>
        <v>0</v>
      </c>
      <c r="Q116" s="135"/>
      <c r="R116" s="136"/>
      <c r="S116" s="137">
        <f t="shared" ref="S116:S118" si="244">Q116*R116</f>
        <v>0</v>
      </c>
      <c r="T116" s="135"/>
      <c r="U116" s="136"/>
      <c r="V116" s="138">
        <f t="shared" ref="V116:V118" si="245">T116*U116</f>
        <v>0</v>
      </c>
      <c r="W116" s="139">
        <f t="shared" ref="W116:W118" si="246">G116+M116+S116</f>
        <v>7200</v>
      </c>
      <c r="X116" s="139">
        <f t="shared" ref="X116:X118" si="247">J116+P116+V116</f>
        <v>7200</v>
      </c>
      <c r="Y116" s="139">
        <f t="shared" si="238"/>
        <v>0</v>
      </c>
      <c r="Z116" s="140">
        <f t="shared" si="239"/>
        <v>0</v>
      </c>
      <c r="AA116" s="141"/>
      <c r="AB116" s="143"/>
      <c r="AC116" s="143"/>
      <c r="AD116" s="143"/>
      <c r="AE116" s="143"/>
      <c r="AF116" s="143"/>
      <c r="AG116" s="143"/>
    </row>
    <row r="117" spans="1:33" ht="30" customHeight="1" x14ac:dyDescent="0.25">
      <c r="A117" s="131" t="s">
        <v>80</v>
      </c>
      <c r="B117" s="132" t="s">
        <v>266</v>
      </c>
      <c r="C117" s="315" t="s">
        <v>264</v>
      </c>
      <c r="D117" s="308" t="s">
        <v>265</v>
      </c>
      <c r="E117" s="135"/>
      <c r="F117" s="136"/>
      <c r="G117" s="137">
        <f t="shared" si="240"/>
        <v>0</v>
      </c>
      <c r="H117" s="135"/>
      <c r="I117" s="136"/>
      <c r="J117" s="137">
        <f t="shared" si="241"/>
        <v>0</v>
      </c>
      <c r="K117" s="135"/>
      <c r="L117" s="136"/>
      <c r="M117" s="137">
        <f t="shared" si="242"/>
        <v>0</v>
      </c>
      <c r="N117" s="135"/>
      <c r="O117" s="136"/>
      <c r="P117" s="137">
        <f t="shared" si="243"/>
        <v>0</v>
      </c>
      <c r="Q117" s="135"/>
      <c r="R117" s="136"/>
      <c r="S117" s="137">
        <f t="shared" si="244"/>
        <v>0</v>
      </c>
      <c r="T117" s="135"/>
      <c r="U117" s="136"/>
      <c r="V117" s="138">
        <f t="shared" si="245"/>
        <v>0</v>
      </c>
      <c r="W117" s="144">
        <f t="shared" si="246"/>
        <v>0</v>
      </c>
      <c r="X117" s="145">
        <f t="shared" si="247"/>
        <v>0</v>
      </c>
      <c r="Y117" s="145">
        <f t="shared" si="238"/>
        <v>0</v>
      </c>
      <c r="Z117" s="146" t="e">
        <f t="shared" si="239"/>
        <v>#DIV/0!</v>
      </c>
      <c r="AA117" s="147"/>
      <c r="AB117" s="143"/>
      <c r="AC117" s="143"/>
      <c r="AD117" s="143"/>
      <c r="AE117" s="143"/>
      <c r="AF117" s="143"/>
      <c r="AG117" s="143"/>
    </row>
    <row r="118" spans="1:33" ht="30" customHeight="1" x14ac:dyDescent="0.25">
      <c r="A118" s="148" t="s">
        <v>80</v>
      </c>
      <c r="B118" s="149" t="s">
        <v>267</v>
      </c>
      <c r="C118" s="315" t="s">
        <v>264</v>
      </c>
      <c r="D118" s="310" t="s">
        <v>265</v>
      </c>
      <c r="E118" s="151"/>
      <c r="F118" s="152"/>
      <c r="G118" s="153">
        <f t="shared" si="240"/>
        <v>0</v>
      </c>
      <c r="H118" s="151"/>
      <c r="I118" s="152"/>
      <c r="J118" s="153">
        <f t="shared" si="241"/>
        <v>0</v>
      </c>
      <c r="K118" s="151"/>
      <c r="L118" s="152"/>
      <c r="M118" s="153">
        <f t="shared" si="242"/>
        <v>0</v>
      </c>
      <c r="N118" s="151"/>
      <c r="O118" s="152"/>
      <c r="P118" s="153">
        <f t="shared" si="243"/>
        <v>0</v>
      </c>
      <c r="Q118" s="151"/>
      <c r="R118" s="152"/>
      <c r="S118" s="153">
        <f t="shared" si="244"/>
        <v>0</v>
      </c>
      <c r="T118" s="151"/>
      <c r="U118" s="152"/>
      <c r="V118" s="154">
        <f t="shared" si="245"/>
        <v>0</v>
      </c>
      <c r="W118" s="155">
        <f t="shared" si="246"/>
        <v>0</v>
      </c>
      <c r="X118" s="156">
        <f t="shared" si="247"/>
        <v>0</v>
      </c>
      <c r="Y118" s="156">
        <f t="shared" si="238"/>
        <v>0</v>
      </c>
      <c r="Z118" s="157" t="e">
        <f t="shared" si="239"/>
        <v>#DIV/0!</v>
      </c>
      <c r="AA118" s="158"/>
      <c r="AB118" s="143"/>
      <c r="AC118" s="143"/>
      <c r="AD118" s="143"/>
      <c r="AE118" s="143"/>
      <c r="AF118" s="143"/>
      <c r="AG118" s="143"/>
    </row>
    <row r="119" spans="1:33" ht="30" customHeight="1" x14ac:dyDescent="0.25">
      <c r="A119" s="117" t="s">
        <v>77</v>
      </c>
      <c r="B119" s="177" t="s">
        <v>268</v>
      </c>
      <c r="C119" s="159" t="s">
        <v>269</v>
      </c>
      <c r="D119" s="316"/>
      <c r="E119" s="317">
        <f>SUM(E120:E122)</f>
        <v>0</v>
      </c>
      <c r="F119" s="162"/>
      <c r="G119" s="163">
        <f t="shared" ref="G119:H119" si="248">SUM(G120:G122)</f>
        <v>0</v>
      </c>
      <c r="H119" s="317">
        <f t="shared" si="248"/>
        <v>0</v>
      </c>
      <c r="I119" s="162"/>
      <c r="J119" s="163">
        <f t="shared" ref="J119:K119" si="249">SUM(J120:J122)</f>
        <v>0</v>
      </c>
      <c r="K119" s="317">
        <f t="shared" si="249"/>
        <v>0</v>
      </c>
      <c r="L119" s="162"/>
      <c r="M119" s="163">
        <f t="shared" ref="M119:N119" si="250">SUM(M120:M122)</f>
        <v>0</v>
      </c>
      <c r="N119" s="317">
        <f t="shared" si="250"/>
        <v>0</v>
      </c>
      <c r="O119" s="162"/>
      <c r="P119" s="163">
        <f t="shared" ref="P119:Q119" si="251">SUM(P120:P122)</f>
        <v>0</v>
      </c>
      <c r="Q119" s="317">
        <f t="shared" si="251"/>
        <v>0</v>
      </c>
      <c r="R119" s="162"/>
      <c r="S119" s="163">
        <f t="shared" ref="S119:T119" si="252">SUM(S120:S122)</f>
        <v>0</v>
      </c>
      <c r="T119" s="317">
        <f t="shared" si="252"/>
        <v>0</v>
      </c>
      <c r="U119" s="162"/>
      <c r="V119" s="164">
        <f t="shared" ref="V119:X119" si="253">SUM(V120:V122)</f>
        <v>0</v>
      </c>
      <c r="W119" s="175">
        <f t="shared" si="253"/>
        <v>0</v>
      </c>
      <c r="X119" s="175">
        <f t="shared" si="253"/>
        <v>0</v>
      </c>
      <c r="Y119" s="175">
        <f t="shared" si="238"/>
        <v>0</v>
      </c>
      <c r="Z119" s="318" t="e">
        <f t="shared" si="239"/>
        <v>#DIV/0!</v>
      </c>
      <c r="AA119" s="129"/>
      <c r="AB119" s="143"/>
      <c r="AC119" s="143"/>
      <c r="AD119" s="143"/>
      <c r="AE119" s="143"/>
      <c r="AF119" s="143"/>
      <c r="AG119" s="143"/>
    </row>
    <row r="120" spans="1:33" ht="30" customHeight="1" x14ac:dyDescent="0.25">
      <c r="A120" s="131" t="s">
        <v>80</v>
      </c>
      <c r="B120" s="132" t="s">
        <v>270</v>
      </c>
      <c r="C120" s="315" t="s">
        <v>271</v>
      </c>
      <c r="D120" s="319" t="s">
        <v>122</v>
      </c>
      <c r="E120" s="135"/>
      <c r="F120" s="136"/>
      <c r="G120" s="137">
        <f t="shared" ref="G120:G122" si="254">E120*F120</f>
        <v>0</v>
      </c>
      <c r="H120" s="135"/>
      <c r="I120" s="136"/>
      <c r="J120" s="137">
        <f t="shared" ref="J120:J122" si="255">H120*I120</f>
        <v>0</v>
      </c>
      <c r="K120" s="135"/>
      <c r="L120" s="136"/>
      <c r="M120" s="137">
        <f t="shared" ref="M120:M122" si="256">K120*L120</f>
        <v>0</v>
      </c>
      <c r="N120" s="135"/>
      <c r="O120" s="136"/>
      <c r="P120" s="137">
        <f t="shared" ref="P120:P122" si="257">N120*O120</f>
        <v>0</v>
      </c>
      <c r="Q120" s="135"/>
      <c r="R120" s="136"/>
      <c r="S120" s="137">
        <f t="shared" ref="S120:S122" si="258">Q120*R120</f>
        <v>0</v>
      </c>
      <c r="T120" s="135"/>
      <c r="U120" s="136"/>
      <c r="V120" s="138">
        <f t="shared" ref="V120:V122" si="259">T120*U120</f>
        <v>0</v>
      </c>
      <c r="W120" s="139">
        <f t="shared" ref="W120:W122" si="260">G120+M120+S120</f>
        <v>0</v>
      </c>
      <c r="X120" s="139">
        <f t="shared" ref="X120:X122" si="261">J120+P120+V120</f>
        <v>0</v>
      </c>
      <c r="Y120" s="139">
        <f t="shared" si="238"/>
        <v>0</v>
      </c>
      <c r="Z120" s="140" t="e">
        <f t="shared" si="239"/>
        <v>#DIV/0!</v>
      </c>
      <c r="AA120" s="141"/>
      <c r="AB120" s="143"/>
      <c r="AC120" s="143"/>
      <c r="AD120" s="143"/>
      <c r="AE120" s="143"/>
      <c r="AF120" s="143"/>
      <c r="AG120" s="143"/>
    </row>
    <row r="121" spans="1:33" ht="30" customHeight="1" x14ac:dyDescent="0.25">
      <c r="A121" s="131" t="s">
        <v>80</v>
      </c>
      <c r="B121" s="132" t="s">
        <v>272</v>
      </c>
      <c r="C121" s="244" t="s">
        <v>271</v>
      </c>
      <c r="D121" s="308" t="s">
        <v>122</v>
      </c>
      <c r="E121" s="135"/>
      <c r="F121" s="136"/>
      <c r="G121" s="137">
        <f t="shared" si="254"/>
        <v>0</v>
      </c>
      <c r="H121" s="135"/>
      <c r="I121" s="136"/>
      <c r="J121" s="137">
        <f t="shared" si="255"/>
        <v>0</v>
      </c>
      <c r="K121" s="135"/>
      <c r="L121" s="136"/>
      <c r="M121" s="137">
        <f t="shared" si="256"/>
        <v>0</v>
      </c>
      <c r="N121" s="135"/>
      <c r="O121" s="136"/>
      <c r="P121" s="137">
        <f t="shared" si="257"/>
        <v>0</v>
      </c>
      <c r="Q121" s="135"/>
      <c r="R121" s="136"/>
      <c r="S121" s="137">
        <f t="shared" si="258"/>
        <v>0</v>
      </c>
      <c r="T121" s="135"/>
      <c r="U121" s="136"/>
      <c r="V121" s="138">
        <f t="shared" si="259"/>
        <v>0</v>
      </c>
      <c r="W121" s="144">
        <f t="shared" si="260"/>
        <v>0</v>
      </c>
      <c r="X121" s="145">
        <f t="shared" si="261"/>
        <v>0</v>
      </c>
      <c r="Y121" s="145">
        <f t="shared" si="238"/>
        <v>0</v>
      </c>
      <c r="Z121" s="146" t="e">
        <f t="shared" si="239"/>
        <v>#DIV/0!</v>
      </c>
      <c r="AA121" s="147"/>
      <c r="AB121" s="143"/>
      <c r="AC121" s="143"/>
      <c r="AD121" s="143"/>
      <c r="AE121" s="143"/>
      <c r="AF121" s="143"/>
      <c r="AG121" s="143"/>
    </row>
    <row r="122" spans="1:33" ht="30" customHeight="1" x14ac:dyDescent="0.25">
      <c r="A122" s="148" t="s">
        <v>80</v>
      </c>
      <c r="B122" s="149" t="s">
        <v>273</v>
      </c>
      <c r="C122" s="185" t="s">
        <v>271</v>
      </c>
      <c r="D122" s="310" t="s">
        <v>122</v>
      </c>
      <c r="E122" s="151"/>
      <c r="F122" s="152"/>
      <c r="G122" s="153">
        <f t="shared" si="254"/>
        <v>0</v>
      </c>
      <c r="H122" s="151"/>
      <c r="I122" s="152"/>
      <c r="J122" s="153">
        <f t="shared" si="255"/>
        <v>0</v>
      </c>
      <c r="K122" s="151"/>
      <c r="L122" s="152"/>
      <c r="M122" s="153">
        <f t="shared" si="256"/>
        <v>0</v>
      </c>
      <c r="N122" s="151"/>
      <c r="O122" s="152"/>
      <c r="P122" s="153">
        <f t="shared" si="257"/>
        <v>0</v>
      </c>
      <c r="Q122" s="151"/>
      <c r="R122" s="152"/>
      <c r="S122" s="153">
        <f t="shared" si="258"/>
        <v>0</v>
      </c>
      <c r="T122" s="151"/>
      <c r="U122" s="152"/>
      <c r="V122" s="154">
        <f t="shared" si="259"/>
        <v>0</v>
      </c>
      <c r="W122" s="155">
        <f t="shared" si="260"/>
        <v>0</v>
      </c>
      <c r="X122" s="156">
        <f t="shared" si="261"/>
        <v>0</v>
      </c>
      <c r="Y122" s="156">
        <f t="shared" si="238"/>
        <v>0</v>
      </c>
      <c r="Z122" s="157" t="e">
        <f t="shared" si="239"/>
        <v>#DIV/0!</v>
      </c>
      <c r="AA122" s="158"/>
      <c r="AB122" s="143"/>
      <c r="AC122" s="143"/>
      <c r="AD122" s="143"/>
      <c r="AE122" s="143"/>
      <c r="AF122" s="143"/>
      <c r="AG122" s="143"/>
    </row>
    <row r="123" spans="1:33" ht="30" customHeight="1" x14ac:dyDescent="0.25">
      <c r="A123" s="117" t="s">
        <v>77</v>
      </c>
      <c r="B123" s="177" t="s">
        <v>274</v>
      </c>
      <c r="C123" s="320" t="s">
        <v>275</v>
      </c>
      <c r="D123" s="321"/>
      <c r="E123" s="317">
        <f>SUM(E124:E126)</f>
        <v>0</v>
      </c>
      <c r="F123" s="162"/>
      <c r="G123" s="163">
        <f t="shared" ref="G123:H123" si="262">SUM(G124:G126)</f>
        <v>0</v>
      </c>
      <c r="H123" s="317">
        <f t="shared" si="262"/>
        <v>0</v>
      </c>
      <c r="I123" s="162"/>
      <c r="J123" s="163">
        <f t="shared" ref="J123:K123" si="263">SUM(J124:J126)</f>
        <v>0</v>
      </c>
      <c r="K123" s="317">
        <f t="shared" si="263"/>
        <v>0</v>
      </c>
      <c r="L123" s="162"/>
      <c r="M123" s="163">
        <f t="shared" ref="M123:N123" si="264">SUM(M124:M126)</f>
        <v>0</v>
      </c>
      <c r="N123" s="317">
        <f t="shared" si="264"/>
        <v>0</v>
      </c>
      <c r="O123" s="162"/>
      <c r="P123" s="163">
        <f t="shared" ref="P123:Q123" si="265">SUM(P124:P126)</f>
        <v>0</v>
      </c>
      <c r="Q123" s="317">
        <f t="shared" si="265"/>
        <v>0</v>
      </c>
      <c r="R123" s="162"/>
      <c r="S123" s="163">
        <f t="shared" ref="S123:T123" si="266">SUM(S124:S126)</f>
        <v>0</v>
      </c>
      <c r="T123" s="317">
        <f t="shared" si="266"/>
        <v>0</v>
      </c>
      <c r="U123" s="162"/>
      <c r="V123" s="164">
        <f t="shared" ref="V123:X123" si="267">SUM(V124:V126)</f>
        <v>0</v>
      </c>
      <c r="W123" s="175">
        <f t="shared" si="267"/>
        <v>0</v>
      </c>
      <c r="X123" s="175">
        <f t="shared" si="267"/>
        <v>0</v>
      </c>
      <c r="Y123" s="175">
        <f t="shared" si="238"/>
        <v>0</v>
      </c>
      <c r="Z123" s="318" t="e">
        <f t="shared" si="239"/>
        <v>#DIV/0!</v>
      </c>
      <c r="AA123" s="129"/>
      <c r="AB123" s="143"/>
      <c r="AC123" s="143"/>
      <c r="AD123" s="143"/>
      <c r="AE123" s="143"/>
      <c r="AF123" s="143"/>
      <c r="AG123" s="143"/>
    </row>
    <row r="124" spans="1:33" ht="30" customHeight="1" x14ac:dyDescent="0.25">
      <c r="A124" s="131" t="s">
        <v>80</v>
      </c>
      <c r="B124" s="132" t="s">
        <v>276</v>
      </c>
      <c r="C124" s="322" t="s">
        <v>128</v>
      </c>
      <c r="D124" s="323" t="s">
        <v>129</v>
      </c>
      <c r="E124" s="135"/>
      <c r="F124" s="136"/>
      <c r="G124" s="137">
        <f t="shared" ref="G124:G126" si="268">E124*F124</f>
        <v>0</v>
      </c>
      <c r="H124" s="135"/>
      <c r="I124" s="136"/>
      <c r="J124" s="137">
        <f t="shared" ref="J124:J126" si="269">H124*I124</f>
        <v>0</v>
      </c>
      <c r="K124" s="135"/>
      <c r="L124" s="136"/>
      <c r="M124" s="137">
        <f t="shared" ref="M124:M126" si="270">K124*L124</f>
        <v>0</v>
      </c>
      <c r="N124" s="135"/>
      <c r="O124" s="136"/>
      <c r="P124" s="137">
        <f t="shared" ref="P124:P126" si="271">N124*O124</f>
        <v>0</v>
      </c>
      <c r="Q124" s="135"/>
      <c r="R124" s="136"/>
      <c r="S124" s="137">
        <f t="shared" ref="S124:S126" si="272">Q124*R124</f>
        <v>0</v>
      </c>
      <c r="T124" s="135"/>
      <c r="U124" s="136"/>
      <c r="V124" s="138">
        <f t="shared" ref="V124:V126" si="273">T124*U124</f>
        <v>0</v>
      </c>
      <c r="W124" s="139">
        <f t="shared" ref="W124:W126" si="274">G124+M124+S124</f>
        <v>0</v>
      </c>
      <c r="X124" s="139">
        <f t="shared" ref="X124:X126" si="275">J124+P124+V124</f>
        <v>0</v>
      </c>
      <c r="Y124" s="139">
        <f t="shared" si="238"/>
        <v>0</v>
      </c>
      <c r="Z124" s="140" t="e">
        <f t="shared" si="239"/>
        <v>#DIV/0!</v>
      </c>
      <c r="AA124" s="141"/>
      <c r="AB124" s="142"/>
      <c r="AC124" s="143"/>
      <c r="AD124" s="143"/>
      <c r="AE124" s="143"/>
      <c r="AF124" s="143"/>
      <c r="AG124" s="143"/>
    </row>
    <row r="125" spans="1:33" ht="30" customHeight="1" x14ac:dyDescent="0.25">
      <c r="A125" s="131" t="s">
        <v>80</v>
      </c>
      <c r="B125" s="132" t="s">
        <v>277</v>
      </c>
      <c r="C125" s="322" t="s">
        <v>128</v>
      </c>
      <c r="D125" s="323" t="s">
        <v>129</v>
      </c>
      <c r="E125" s="135"/>
      <c r="F125" s="136"/>
      <c r="G125" s="137">
        <f t="shared" si="268"/>
        <v>0</v>
      </c>
      <c r="H125" s="135"/>
      <c r="I125" s="136"/>
      <c r="J125" s="137">
        <f t="shared" si="269"/>
        <v>0</v>
      </c>
      <c r="K125" s="135"/>
      <c r="L125" s="136"/>
      <c r="M125" s="137">
        <f t="shared" si="270"/>
        <v>0</v>
      </c>
      <c r="N125" s="135"/>
      <c r="O125" s="136"/>
      <c r="P125" s="137">
        <f t="shared" si="271"/>
        <v>0</v>
      </c>
      <c r="Q125" s="135"/>
      <c r="R125" s="136"/>
      <c r="S125" s="137">
        <f t="shared" si="272"/>
        <v>0</v>
      </c>
      <c r="T125" s="135"/>
      <c r="U125" s="136"/>
      <c r="V125" s="138">
        <f t="shared" si="273"/>
        <v>0</v>
      </c>
      <c r="W125" s="144">
        <f t="shared" si="274"/>
        <v>0</v>
      </c>
      <c r="X125" s="145">
        <f t="shared" si="275"/>
        <v>0</v>
      </c>
      <c r="Y125" s="145">
        <f t="shared" si="238"/>
        <v>0</v>
      </c>
      <c r="Z125" s="146" t="e">
        <f t="shared" si="239"/>
        <v>#DIV/0!</v>
      </c>
      <c r="AA125" s="147"/>
      <c r="AB125" s="143"/>
      <c r="AC125" s="143"/>
      <c r="AD125" s="143"/>
      <c r="AE125" s="143"/>
      <c r="AF125" s="143"/>
      <c r="AG125" s="143"/>
    </row>
    <row r="126" spans="1:33" ht="30" customHeight="1" x14ac:dyDescent="0.25">
      <c r="A126" s="148" t="s">
        <v>80</v>
      </c>
      <c r="B126" s="149" t="s">
        <v>278</v>
      </c>
      <c r="C126" s="324" t="s">
        <v>128</v>
      </c>
      <c r="D126" s="323" t="s">
        <v>129</v>
      </c>
      <c r="E126" s="170"/>
      <c r="F126" s="171"/>
      <c r="G126" s="172">
        <f t="shared" si="268"/>
        <v>0</v>
      </c>
      <c r="H126" s="170"/>
      <c r="I126" s="171"/>
      <c r="J126" s="172">
        <f t="shared" si="269"/>
        <v>0</v>
      </c>
      <c r="K126" s="170"/>
      <c r="L126" s="171"/>
      <c r="M126" s="172">
        <f t="shared" si="270"/>
        <v>0</v>
      </c>
      <c r="N126" s="170"/>
      <c r="O126" s="171"/>
      <c r="P126" s="172">
        <f t="shared" si="271"/>
        <v>0</v>
      </c>
      <c r="Q126" s="170"/>
      <c r="R126" s="171"/>
      <c r="S126" s="172">
        <f t="shared" si="272"/>
        <v>0</v>
      </c>
      <c r="T126" s="170"/>
      <c r="U126" s="171"/>
      <c r="V126" s="173">
        <f t="shared" si="273"/>
        <v>0</v>
      </c>
      <c r="W126" s="155">
        <f t="shared" si="274"/>
        <v>0</v>
      </c>
      <c r="X126" s="156">
        <f t="shared" si="275"/>
        <v>0</v>
      </c>
      <c r="Y126" s="156">
        <f t="shared" si="238"/>
        <v>0</v>
      </c>
      <c r="Z126" s="157" t="e">
        <f t="shared" si="239"/>
        <v>#DIV/0!</v>
      </c>
      <c r="AA126" s="158"/>
      <c r="AB126" s="143"/>
      <c r="AC126" s="143"/>
      <c r="AD126" s="143"/>
      <c r="AE126" s="143"/>
      <c r="AF126" s="143"/>
      <c r="AG126" s="143"/>
    </row>
    <row r="127" spans="1:33" ht="39.75" customHeight="1" x14ac:dyDescent="0.25">
      <c r="A127" s="569" t="s">
        <v>279</v>
      </c>
      <c r="B127" s="543"/>
      <c r="C127" s="543"/>
      <c r="D127" s="544"/>
      <c r="E127" s="249"/>
      <c r="F127" s="249"/>
      <c r="G127" s="223">
        <f>G115+G119+G123</f>
        <v>7200</v>
      </c>
      <c r="H127" s="249"/>
      <c r="I127" s="249"/>
      <c r="J127" s="223">
        <f>J115+J119+J123</f>
        <v>7200</v>
      </c>
      <c r="K127" s="249"/>
      <c r="L127" s="249"/>
      <c r="M127" s="223">
        <f>M115+M119+M123</f>
        <v>0</v>
      </c>
      <c r="N127" s="249"/>
      <c r="O127" s="249"/>
      <c r="P127" s="223">
        <f>P115+P119+P123</f>
        <v>0</v>
      </c>
      <c r="Q127" s="249"/>
      <c r="R127" s="249"/>
      <c r="S127" s="223">
        <f>S115+S119+S123</f>
        <v>0</v>
      </c>
      <c r="T127" s="249"/>
      <c r="U127" s="249"/>
      <c r="V127" s="224">
        <f t="shared" ref="V127:X127" si="276">V115+V119+V123</f>
        <v>0</v>
      </c>
      <c r="W127" s="311">
        <f t="shared" si="276"/>
        <v>7200</v>
      </c>
      <c r="X127" s="311">
        <f t="shared" si="276"/>
        <v>7200</v>
      </c>
      <c r="Y127" s="311">
        <f t="shared" si="238"/>
        <v>0</v>
      </c>
      <c r="Z127" s="325">
        <f t="shared" si="239"/>
        <v>0</v>
      </c>
      <c r="AA127" s="228"/>
      <c r="AB127" s="5"/>
      <c r="AC127" s="7"/>
      <c r="AD127" s="7"/>
      <c r="AE127" s="7"/>
      <c r="AF127" s="7"/>
      <c r="AG127" s="7"/>
    </row>
    <row r="128" spans="1:33" ht="30" customHeight="1" x14ac:dyDescent="0.25">
      <c r="A128" s="229" t="s">
        <v>75</v>
      </c>
      <c r="B128" s="326">
        <v>6</v>
      </c>
      <c r="C128" s="263" t="s">
        <v>280</v>
      </c>
      <c r="D128" s="111"/>
      <c r="E128" s="112"/>
      <c r="F128" s="112"/>
      <c r="G128" s="112"/>
      <c r="H128" s="112"/>
      <c r="I128" s="112"/>
      <c r="J128" s="112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12"/>
      <c r="W128" s="113"/>
      <c r="X128" s="113"/>
      <c r="Y128" s="266"/>
      <c r="Z128" s="115"/>
      <c r="AA128" s="116"/>
      <c r="AB128" s="7"/>
      <c r="AC128" s="7"/>
      <c r="AD128" s="7"/>
      <c r="AE128" s="7"/>
      <c r="AF128" s="7"/>
      <c r="AG128" s="7"/>
    </row>
    <row r="129" spans="1:33" ht="30" customHeight="1" thickBot="1" x14ac:dyDescent="0.3">
      <c r="A129" s="117" t="s">
        <v>77</v>
      </c>
      <c r="B129" s="177" t="s">
        <v>281</v>
      </c>
      <c r="C129" s="327" t="s">
        <v>282</v>
      </c>
      <c r="D129" s="120"/>
      <c r="E129" s="121">
        <f>SUM(E130:E132)</f>
        <v>0</v>
      </c>
      <c r="F129" s="122"/>
      <c r="G129" s="123">
        <f t="shared" ref="G129:H129" si="277">SUM(G130:G132)</f>
        <v>0</v>
      </c>
      <c r="H129" s="121">
        <f t="shared" si="277"/>
        <v>0</v>
      </c>
      <c r="I129" s="122"/>
      <c r="J129" s="123">
        <f t="shared" ref="J129:K129" si="278">SUM(J130:J132)</f>
        <v>0</v>
      </c>
      <c r="K129" s="121">
        <f t="shared" si="278"/>
        <v>0</v>
      </c>
      <c r="L129" s="122"/>
      <c r="M129" s="123">
        <f t="shared" ref="M129:N129" si="279">SUM(M130:M132)</f>
        <v>0</v>
      </c>
      <c r="N129" s="121">
        <f t="shared" si="279"/>
        <v>0</v>
      </c>
      <c r="O129" s="122"/>
      <c r="P129" s="123">
        <f t="shared" ref="P129:Q129" si="280">SUM(P130:P132)</f>
        <v>0</v>
      </c>
      <c r="Q129" s="121">
        <f t="shared" si="280"/>
        <v>0</v>
      </c>
      <c r="R129" s="122"/>
      <c r="S129" s="123">
        <f t="shared" ref="S129:T129" si="281">SUM(S130:S132)</f>
        <v>0</v>
      </c>
      <c r="T129" s="121">
        <f t="shared" si="281"/>
        <v>0</v>
      </c>
      <c r="U129" s="122"/>
      <c r="V129" s="124">
        <f t="shared" ref="V129:X129" si="282">SUM(V130:V132)</f>
        <v>0</v>
      </c>
      <c r="W129" s="125">
        <f t="shared" si="282"/>
        <v>0</v>
      </c>
      <c r="X129" s="125">
        <f t="shared" si="282"/>
        <v>0</v>
      </c>
      <c r="Y129" s="125">
        <f t="shared" ref="Y129:Y142" si="283">W129-X129</f>
        <v>0</v>
      </c>
      <c r="Z129" s="128" t="e">
        <f t="shared" ref="Z129:Z142" si="284">Y129/W129</f>
        <v>#DIV/0!</v>
      </c>
      <c r="AA129" s="129"/>
      <c r="AB129" s="130"/>
      <c r="AC129" s="130"/>
      <c r="AD129" s="130"/>
      <c r="AE129" s="130"/>
      <c r="AF129" s="130"/>
      <c r="AG129" s="130"/>
    </row>
    <row r="130" spans="1:33" ht="15.75" thickBot="1" x14ac:dyDescent="0.3">
      <c r="A130" s="131" t="s">
        <v>80</v>
      </c>
      <c r="B130" s="296" t="s">
        <v>283</v>
      </c>
      <c r="C130" s="332" t="s">
        <v>288</v>
      </c>
      <c r="D130" s="329" t="s">
        <v>122</v>
      </c>
      <c r="E130" s="135">
        <v>0</v>
      </c>
      <c r="F130" s="136">
        <v>0</v>
      </c>
      <c r="G130" s="137">
        <f t="shared" ref="G130:G132" si="285">E130*F130</f>
        <v>0</v>
      </c>
      <c r="H130" s="135">
        <v>0</v>
      </c>
      <c r="I130" s="136">
        <v>0</v>
      </c>
      <c r="J130" s="137">
        <f t="shared" ref="J130:J132" si="286">H130*I130</f>
        <v>0</v>
      </c>
      <c r="K130" s="135"/>
      <c r="L130" s="136"/>
      <c r="M130" s="137">
        <f t="shared" ref="M130:M132" si="287">K130*L130</f>
        <v>0</v>
      </c>
      <c r="N130" s="135"/>
      <c r="O130" s="136"/>
      <c r="P130" s="137">
        <f t="shared" ref="P130:P132" si="288">N130*O130</f>
        <v>0</v>
      </c>
      <c r="Q130" s="135"/>
      <c r="R130" s="136"/>
      <c r="S130" s="137">
        <f t="shared" ref="S130:S132" si="289">Q130*R130</f>
        <v>0</v>
      </c>
      <c r="T130" s="135"/>
      <c r="U130" s="136"/>
      <c r="V130" s="138">
        <f t="shared" ref="V130:V132" si="290">T130*U130</f>
        <v>0</v>
      </c>
      <c r="W130" s="139">
        <f t="shared" ref="W130:W132" si="291">G130+M130+S130</f>
        <v>0</v>
      </c>
      <c r="X130" s="139">
        <f t="shared" ref="X130:X132" si="292">J130+P130+V130</f>
        <v>0</v>
      </c>
      <c r="Y130" s="139">
        <f t="shared" si="283"/>
        <v>0</v>
      </c>
      <c r="Z130" s="140" t="e">
        <f t="shared" si="284"/>
        <v>#DIV/0!</v>
      </c>
      <c r="AA130" s="141"/>
      <c r="AB130" s="143"/>
      <c r="AC130" s="143"/>
      <c r="AD130" s="143"/>
      <c r="AE130" s="143"/>
      <c r="AF130" s="143"/>
      <c r="AG130" s="143"/>
    </row>
    <row r="131" spans="1:33" ht="30" customHeight="1" thickBot="1" x14ac:dyDescent="0.3">
      <c r="A131" s="131" t="s">
        <v>80</v>
      </c>
      <c r="B131" s="296" t="s">
        <v>285</v>
      </c>
      <c r="C131" s="332" t="s">
        <v>288</v>
      </c>
      <c r="D131" s="329" t="s">
        <v>122</v>
      </c>
      <c r="E131" s="135">
        <v>0</v>
      </c>
      <c r="F131" s="136">
        <v>0</v>
      </c>
      <c r="G131" s="137">
        <f t="shared" si="285"/>
        <v>0</v>
      </c>
      <c r="H131" s="135">
        <v>0</v>
      </c>
      <c r="I131" s="136">
        <v>0</v>
      </c>
      <c r="J131" s="137">
        <f t="shared" si="286"/>
        <v>0</v>
      </c>
      <c r="K131" s="135"/>
      <c r="L131" s="136"/>
      <c r="M131" s="137">
        <f t="shared" si="287"/>
        <v>0</v>
      </c>
      <c r="N131" s="135"/>
      <c r="O131" s="136"/>
      <c r="P131" s="137">
        <f t="shared" si="288"/>
        <v>0</v>
      </c>
      <c r="Q131" s="135"/>
      <c r="R131" s="136"/>
      <c r="S131" s="137">
        <f t="shared" si="289"/>
        <v>0</v>
      </c>
      <c r="T131" s="135"/>
      <c r="U131" s="136"/>
      <c r="V131" s="138">
        <f t="shared" si="290"/>
        <v>0</v>
      </c>
      <c r="W131" s="144">
        <f t="shared" si="291"/>
        <v>0</v>
      </c>
      <c r="X131" s="145">
        <f t="shared" si="292"/>
        <v>0</v>
      </c>
      <c r="Y131" s="145">
        <f t="shared" si="283"/>
        <v>0</v>
      </c>
      <c r="Z131" s="146" t="e">
        <f t="shared" si="284"/>
        <v>#DIV/0!</v>
      </c>
      <c r="AA131" s="147"/>
      <c r="AB131" s="143"/>
      <c r="AC131" s="143"/>
      <c r="AD131" s="143"/>
      <c r="AE131" s="143"/>
      <c r="AF131" s="143"/>
      <c r="AG131" s="143"/>
    </row>
    <row r="132" spans="1:33" ht="30" customHeight="1" thickBot="1" x14ac:dyDescent="0.3">
      <c r="A132" s="148" t="s">
        <v>80</v>
      </c>
      <c r="B132" s="331" t="s">
        <v>287</v>
      </c>
      <c r="C132" s="332" t="s">
        <v>288</v>
      </c>
      <c r="D132" s="333" t="s">
        <v>122</v>
      </c>
      <c r="E132" s="151"/>
      <c r="F132" s="152"/>
      <c r="G132" s="153">
        <f t="shared" si="285"/>
        <v>0</v>
      </c>
      <c r="H132" s="151"/>
      <c r="I132" s="152"/>
      <c r="J132" s="153">
        <f t="shared" si="286"/>
        <v>0</v>
      </c>
      <c r="K132" s="151"/>
      <c r="L132" s="152"/>
      <c r="M132" s="153">
        <f t="shared" si="287"/>
        <v>0</v>
      </c>
      <c r="N132" s="151"/>
      <c r="O132" s="152"/>
      <c r="P132" s="153">
        <f t="shared" si="288"/>
        <v>0</v>
      </c>
      <c r="Q132" s="151"/>
      <c r="R132" s="152"/>
      <c r="S132" s="153">
        <f t="shared" si="289"/>
        <v>0</v>
      </c>
      <c r="T132" s="151"/>
      <c r="U132" s="152"/>
      <c r="V132" s="154">
        <f t="shared" si="290"/>
        <v>0</v>
      </c>
      <c r="W132" s="155">
        <f t="shared" si="291"/>
        <v>0</v>
      </c>
      <c r="X132" s="156">
        <f t="shared" si="292"/>
        <v>0</v>
      </c>
      <c r="Y132" s="156">
        <f t="shared" si="283"/>
        <v>0</v>
      </c>
      <c r="Z132" s="157" t="e">
        <f t="shared" si="284"/>
        <v>#DIV/0!</v>
      </c>
      <c r="AA132" s="158"/>
      <c r="AB132" s="143"/>
      <c r="AC132" s="143"/>
      <c r="AD132" s="143"/>
      <c r="AE132" s="143"/>
      <c r="AF132" s="143"/>
      <c r="AG132" s="143"/>
    </row>
    <row r="133" spans="1:33" ht="30" customHeight="1" thickBot="1" x14ac:dyDescent="0.3">
      <c r="A133" s="117" t="s">
        <v>75</v>
      </c>
      <c r="B133" s="177" t="s">
        <v>289</v>
      </c>
      <c r="C133" s="334" t="s">
        <v>290</v>
      </c>
      <c r="D133" s="160"/>
      <c r="E133" s="161">
        <f>SUM(E134:E136)</f>
        <v>3</v>
      </c>
      <c r="F133" s="162"/>
      <c r="G133" s="163">
        <f t="shared" ref="G133:H133" si="293">SUM(G134:G136)</f>
        <v>6441</v>
      </c>
      <c r="H133" s="161">
        <f t="shared" si="293"/>
        <v>3</v>
      </c>
      <c r="I133" s="162"/>
      <c r="J133" s="163">
        <f t="shared" ref="J133:K133" si="294">SUM(J134:J136)</f>
        <v>6801</v>
      </c>
      <c r="K133" s="161">
        <f t="shared" si="294"/>
        <v>0</v>
      </c>
      <c r="L133" s="162"/>
      <c r="M133" s="163">
        <f t="shared" ref="M133:N133" si="295">SUM(M134:M136)</f>
        <v>0</v>
      </c>
      <c r="N133" s="161">
        <f t="shared" si="295"/>
        <v>0</v>
      </c>
      <c r="O133" s="162"/>
      <c r="P133" s="163">
        <f t="shared" ref="P133:Q133" si="296">SUM(P134:P136)</f>
        <v>0</v>
      </c>
      <c r="Q133" s="161">
        <f t="shared" si="296"/>
        <v>0</v>
      </c>
      <c r="R133" s="162"/>
      <c r="S133" s="163">
        <f t="shared" ref="S133:T133" si="297">SUM(S134:S136)</f>
        <v>0</v>
      </c>
      <c r="T133" s="161">
        <f t="shared" si="297"/>
        <v>0</v>
      </c>
      <c r="U133" s="162"/>
      <c r="V133" s="164">
        <f t="shared" ref="V133:X133" si="298">SUM(V134:V136)</f>
        <v>0</v>
      </c>
      <c r="W133" s="235">
        <f t="shared" si="298"/>
        <v>6441</v>
      </c>
      <c r="X133" s="235">
        <f t="shared" si="298"/>
        <v>6801</v>
      </c>
      <c r="Y133" s="235">
        <f t="shared" si="283"/>
        <v>-360</v>
      </c>
      <c r="Z133" s="237">
        <f t="shared" si="284"/>
        <v>-5.5891942244993012E-2</v>
      </c>
      <c r="AA133" s="238"/>
      <c r="AB133" s="130"/>
      <c r="AC133" s="130"/>
      <c r="AD133" s="130"/>
      <c r="AE133" s="130"/>
      <c r="AF133" s="130"/>
      <c r="AG133" s="130"/>
    </row>
    <row r="134" spans="1:33" s="525" customFormat="1" ht="38.25" x14ac:dyDescent="0.25">
      <c r="A134" s="131" t="s">
        <v>80</v>
      </c>
      <c r="B134" s="296" t="s">
        <v>291</v>
      </c>
      <c r="C134" s="328" t="s">
        <v>284</v>
      </c>
      <c r="D134" s="329" t="s">
        <v>122</v>
      </c>
      <c r="E134" s="135">
        <v>2</v>
      </c>
      <c r="F134" s="136">
        <v>3093</v>
      </c>
      <c r="G134" s="137">
        <f t="shared" ref="G134:G135" si="299">E134*F134</f>
        <v>6186</v>
      </c>
      <c r="H134" s="135">
        <v>2</v>
      </c>
      <c r="I134" s="136">
        <v>3259</v>
      </c>
      <c r="J134" s="137">
        <f t="shared" ref="J134:J135" si="300">H134*I134</f>
        <v>6518</v>
      </c>
      <c r="K134" s="135"/>
      <c r="L134" s="136"/>
      <c r="M134" s="137">
        <f t="shared" ref="M134:M135" si="301">K134*L134</f>
        <v>0</v>
      </c>
      <c r="N134" s="135"/>
      <c r="O134" s="136"/>
      <c r="P134" s="137">
        <f t="shared" ref="P134:P135" si="302">N134*O134</f>
        <v>0</v>
      </c>
      <c r="Q134" s="135"/>
      <c r="R134" s="136"/>
      <c r="S134" s="137">
        <f t="shared" ref="S134:S135" si="303">Q134*R134</f>
        <v>0</v>
      </c>
      <c r="T134" s="135"/>
      <c r="U134" s="136"/>
      <c r="V134" s="138">
        <f t="shared" ref="V134:V135" si="304">T134*U134</f>
        <v>0</v>
      </c>
      <c r="W134" s="139">
        <f t="shared" ref="W134:W135" si="305">G134+M134+S134</f>
        <v>6186</v>
      </c>
      <c r="X134" s="139">
        <f t="shared" ref="X134:X135" si="306">J134+P134+V134</f>
        <v>6518</v>
      </c>
      <c r="Y134" s="139">
        <f t="shared" ref="Y134:Y135" si="307">W134-X134</f>
        <v>-332</v>
      </c>
      <c r="Z134" s="140">
        <f t="shared" ref="Z134:Z135" si="308">Y134/W134</f>
        <v>-5.3669576462980928E-2</v>
      </c>
      <c r="AA134" s="141"/>
      <c r="AB134" s="143"/>
      <c r="AC134" s="143"/>
      <c r="AD134" s="143"/>
      <c r="AE134" s="143"/>
      <c r="AF134" s="143"/>
      <c r="AG134" s="143"/>
    </row>
    <row r="135" spans="1:33" s="525" customFormat="1" ht="30" customHeight="1" x14ac:dyDescent="0.25">
      <c r="A135" s="131" t="s">
        <v>80</v>
      </c>
      <c r="B135" s="296" t="s">
        <v>292</v>
      </c>
      <c r="C135" s="330" t="s">
        <v>286</v>
      </c>
      <c r="D135" s="329" t="s">
        <v>122</v>
      </c>
      <c r="E135" s="135">
        <v>1</v>
      </c>
      <c r="F135" s="136">
        <v>255</v>
      </c>
      <c r="G135" s="137">
        <f t="shared" si="299"/>
        <v>255</v>
      </c>
      <c r="H135" s="135">
        <v>1</v>
      </c>
      <c r="I135" s="136">
        <v>283</v>
      </c>
      <c r="J135" s="137">
        <f t="shared" si="300"/>
        <v>283</v>
      </c>
      <c r="K135" s="135"/>
      <c r="L135" s="136"/>
      <c r="M135" s="137">
        <f t="shared" si="301"/>
        <v>0</v>
      </c>
      <c r="N135" s="135"/>
      <c r="O135" s="136"/>
      <c r="P135" s="137">
        <f t="shared" si="302"/>
        <v>0</v>
      </c>
      <c r="Q135" s="135"/>
      <c r="R135" s="136"/>
      <c r="S135" s="137">
        <f t="shared" si="303"/>
        <v>0</v>
      </c>
      <c r="T135" s="135"/>
      <c r="U135" s="136"/>
      <c r="V135" s="138">
        <f t="shared" si="304"/>
        <v>0</v>
      </c>
      <c r="W135" s="144">
        <f t="shared" si="305"/>
        <v>255</v>
      </c>
      <c r="X135" s="145">
        <f t="shared" si="306"/>
        <v>283</v>
      </c>
      <c r="Y135" s="145">
        <f t="shared" si="307"/>
        <v>-28</v>
      </c>
      <c r="Z135" s="146">
        <f t="shared" si="308"/>
        <v>-0.10980392156862745</v>
      </c>
      <c r="AA135" s="147"/>
      <c r="AB135" s="143"/>
      <c r="AC135" s="143"/>
      <c r="AD135" s="143"/>
      <c r="AE135" s="143"/>
      <c r="AF135" s="143"/>
      <c r="AG135" s="143"/>
    </row>
    <row r="136" spans="1:33" ht="30" customHeight="1" thickBot="1" x14ac:dyDescent="0.3">
      <c r="A136" s="148" t="s">
        <v>80</v>
      </c>
      <c r="B136" s="149" t="s">
        <v>293</v>
      </c>
      <c r="C136" s="185" t="s">
        <v>288</v>
      </c>
      <c r="D136" s="150" t="s">
        <v>122</v>
      </c>
      <c r="E136" s="151"/>
      <c r="F136" s="152"/>
      <c r="G136" s="153">
        <f t="shared" ref="G136" si="309">E136*F136</f>
        <v>0</v>
      </c>
      <c r="H136" s="151"/>
      <c r="I136" s="152"/>
      <c r="J136" s="153">
        <f t="shared" ref="J136" si="310">H136*I136</f>
        <v>0</v>
      </c>
      <c r="K136" s="151"/>
      <c r="L136" s="152"/>
      <c r="M136" s="153">
        <f t="shared" ref="M136" si="311">K136*L136</f>
        <v>0</v>
      </c>
      <c r="N136" s="151"/>
      <c r="O136" s="152"/>
      <c r="P136" s="153">
        <f t="shared" ref="P136" si="312">N136*O136</f>
        <v>0</v>
      </c>
      <c r="Q136" s="151"/>
      <c r="R136" s="152"/>
      <c r="S136" s="153">
        <f t="shared" ref="S136" si="313">Q136*R136</f>
        <v>0</v>
      </c>
      <c r="T136" s="151"/>
      <c r="U136" s="152"/>
      <c r="V136" s="154">
        <f t="shared" ref="V136" si="314">T136*U136</f>
        <v>0</v>
      </c>
      <c r="W136" s="240">
        <f t="shared" ref="W136" si="315">G136+M136+S136</f>
        <v>0</v>
      </c>
      <c r="X136" s="145">
        <f t="shared" ref="X136" si="316">J136+P136+V136</f>
        <v>0</v>
      </c>
      <c r="Y136" s="145">
        <f t="shared" si="283"/>
        <v>0</v>
      </c>
      <c r="Z136" s="146" t="e">
        <f t="shared" si="284"/>
        <v>#DIV/0!</v>
      </c>
      <c r="AA136" s="256"/>
      <c r="AB136" s="143"/>
      <c r="AC136" s="143"/>
      <c r="AD136" s="143"/>
      <c r="AE136" s="143"/>
      <c r="AF136" s="143"/>
      <c r="AG136" s="143"/>
    </row>
    <row r="137" spans="1:33" ht="30" customHeight="1" x14ac:dyDescent="0.25">
      <c r="A137" s="117" t="s">
        <v>75</v>
      </c>
      <c r="B137" s="177" t="s">
        <v>294</v>
      </c>
      <c r="C137" s="335" t="s">
        <v>295</v>
      </c>
      <c r="D137" s="160"/>
      <c r="E137" s="188"/>
      <c r="F137" s="189"/>
      <c r="G137" s="190">
        <f t="shared" ref="G137:H137" si="317">SUM(G138:G141)</f>
        <v>0</v>
      </c>
      <c r="H137" s="161">
        <f t="shared" si="317"/>
        <v>0</v>
      </c>
      <c r="I137" s="162"/>
      <c r="J137" s="163">
        <f t="shared" ref="J137:K137" si="318">SUM(J138:J141)</f>
        <v>0</v>
      </c>
      <c r="K137" s="161">
        <f t="shared" si="318"/>
        <v>0</v>
      </c>
      <c r="L137" s="162"/>
      <c r="M137" s="163">
        <f t="shared" ref="M137:N137" si="319">SUM(M138:M141)</f>
        <v>0</v>
      </c>
      <c r="N137" s="161">
        <f t="shared" si="319"/>
        <v>0</v>
      </c>
      <c r="O137" s="162"/>
      <c r="P137" s="163">
        <f t="shared" ref="P137:Q137" si="320">SUM(P138:P141)</f>
        <v>0</v>
      </c>
      <c r="Q137" s="161">
        <f t="shared" si="320"/>
        <v>0</v>
      </c>
      <c r="R137" s="162"/>
      <c r="S137" s="163">
        <f t="shared" ref="S137:T137" si="321">SUM(S138:S141)</f>
        <v>0</v>
      </c>
      <c r="T137" s="161">
        <f t="shared" si="321"/>
        <v>0</v>
      </c>
      <c r="U137" s="162"/>
      <c r="V137" s="164">
        <f t="shared" ref="V137:X137" si="322">SUM(V138:V141)</f>
        <v>0</v>
      </c>
      <c r="W137" s="236">
        <f t="shared" si="322"/>
        <v>0</v>
      </c>
      <c r="X137" s="236">
        <f t="shared" si="322"/>
        <v>0</v>
      </c>
      <c r="Y137" s="236">
        <f t="shared" si="283"/>
        <v>0</v>
      </c>
      <c r="Z137" s="246" t="e">
        <f t="shared" si="284"/>
        <v>#DIV/0!</v>
      </c>
      <c r="AA137" s="243"/>
      <c r="AB137" s="130"/>
      <c r="AC137" s="130"/>
      <c r="AD137" s="130"/>
      <c r="AE137" s="130"/>
      <c r="AF137" s="130"/>
      <c r="AG137" s="130"/>
    </row>
    <row r="138" spans="1:33" ht="30" customHeight="1" x14ac:dyDescent="0.25">
      <c r="A138" s="131" t="s">
        <v>80</v>
      </c>
      <c r="B138" s="132" t="s">
        <v>296</v>
      </c>
      <c r="C138" s="244" t="s">
        <v>288</v>
      </c>
      <c r="D138" s="134" t="s">
        <v>122</v>
      </c>
      <c r="E138" s="276"/>
      <c r="F138" s="336"/>
      <c r="G138" s="199">
        <f t="shared" ref="G138:G141" si="323">E138*F138</f>
        <v>0</v>
      </c>
      <c r="H138" s="200"/>
      <c r="I138" s="136"/>
      <c r="J138" s="137">
        <f t="shared" ref="J138:J141" si="324">H138*I138</f>
        <v>0</v>
      </c>
      <c r="K138" s="135"/>
      <c r="L138" s="136"/>
      <c r="M138" s="137">
        <f t="shared" ref="M138:M141" si="325">K138*L138</f>
        <v>0</v>
      </c>
      <c r="N138" s="135"/>
      <c r="O138" s="136"/>
      <c r="P138" s="137">
        <f t="shared" ref="P138:P141" si="326">N138*O138</f>
        <v>0</v>
      </c>
      <c r="Q138" s="135"/>
      <c r="R138" s="136"/>
      <c r="S138" s="137">
        <f t="shared" ref="S138:S141" si="327">Q138*R138</f>
        <v>0</v>
      </c>
      <c r="T138" s="135"/>
      <c r="U138" s="136"/>
      <c r="V138" s="138">
        <f t="shared" ref="V138:V141" si="328">T138*U138</f>
        <v>0</v>
      </c>
      <c r="W138" s="144">
        <f t="shared" ref="W138:W141" si="329">G138+M138+S138</f>
        <v>0</v>
      </c>
      <c r="X138" s="145">
        <f t="shared" ref="X138:X141" si="330">J138+P138+V138</f>
        <v>0</v>
      </c>
      <c r="Y138" s="145">
        <f t="shared" si="283"/>
        <v>0</v>
      </c>
      <c r="Z138" s="146" t="e">
        <f t="shared" si="284"/>
        <v>#DIV/0!</v>
      </c>
      <c r="AA138" s="147"/>
      <c r="AB138" s="143"/>
      <c r="AC138" s="143"/>
      <c r="AD138" s="143"/>
      <c r="AE138" s="143"/>
      <c r="AF138" s="143"/>
      <c r="AG138" s="143"/>
    </row>
    <row r="139" spans="1:33" ht="30" customHeight="1" x14ac:dyDescent="0.25">
      <c r="A139" s="131" t="s">
        <v>80</v>
      </c>
      <c r="B139" s="132" t="s">
        <v>297</v>
      </c>
      <c r="C139" s="244" t="s">
        <v>288</v>
      </c>
      <c r="D139" s="134"/>
      <c r="E139" s="299"/>
      <c r="F139" s="196"/>
      <c r="G139" s="137">
        <f t="shared" si="323"/>
        <v>0</v>
      </c>
      <c r="H139" s="200"/>
      <c r="I139" s="136"/>
      <c r="J139" s="137">
        <f t="shared" si="324"/>
        <v>0</v>
      </c>
      <c r="K139" s="135"/>
      <c r="L139" s="136"/>
      <c r="M139" s="137">
        <f t="shared" si="325"/>
        <v>0</v>
      </c>
      <c r="N139" s="135"/>
      <c r="O139" s="136"/>
      <c r="P139" s="137">
        <f t="shared" si="326"/>
        <v>0</v>
      </c>
      <c r="Q139" s="135"/>
      <c r="R139" s="136"/>
      <c r="S139" s="137">
        <f t="shared" si="327"/>
        <v>0</v>
      </c>
      <c r="T139" s="135"/>
      <c r="U139" s="136"/>
      <c r="V139" s="138">
        <f t="shared" si="328"/>
        <v>0</v>
      </c>
      <c r="W139" s="144">
        <f t="shared" si="329"/>
        <v>0</v>
      </c>
      <c r="X139" s="145">
        <f t="shared" si="330"/>
        <v>0</v>
      </c>
      <c r="Y139" s="145">
        <f t="shared" si="283"/>
        <v>0</v>
      </c>
      <c r="Z139" s="146" t="e">
        <f t="shared" si="284"/>
        <v>#DIV/0!</v>
      </c>
      <c r="AA139" s="147"/>
      <c r="AB139" s="143"/>
      <c r="AC139" s="143"/>
      <c r="AD139" s="143"/>
      <c r="AE139" s="143"/>
      <c r="AF139" s="143"/>
      <c r="AG139" s="143"/>
    </row>
    <row r="140" spans="1:33" ht="30" customHeight="1" x14ac:dyDescent="0.25">
      <c r="A140" s="131" t="s">
        <v>80</v>
      </c>
      <c r="B140" s="132" t="s">
        <v>298</v>
      </c>
      <c r="C140" s="244" t="s">
        <v>288</v>
      </c>
      <c r="D140" s="134" t="s">
        <v>122</v>
      </c>
      <c r="E140" s="299"/>
      <c r="F140" s="196"/>
      <c r="G140" s="137">
        <f t="shared" si="323"/>
        <v>0</v>
      </c>
      <c r="H140" s="200"/>
      <c r="I140" s="136"/>
      <c r="J140" s="137">
        <f t="shared" si="324"/>
        <v>0</v>
      </c>
      <c r="K140" s="135"/>
      <c r="L140" s="136"/>
      <c r="M140" s="137">
        <f t="shared" si="325"/>
        <v>0</v>
      </c>
      <c r="N140" s="135"/>
      <c r="O140" s="136"/>
      <c r="P140" s="137">
        <f t="shared" si="326"/>
        <v>0</v>
      </c>
      <c r="Q140" s="135"/>
      <c r="R140" s="136"/>
      <c r="S140" s="137">
        <f t="shared" si="327"/>
        <v>0</v>
      </c>
      <c r="T140" s="135"/>
      <c r="U140" s="136"/>
      <c r="V140" s="138">
        <f t="shared" si="328"/>
        <v>0</v>
      </c>
      <c r="W140" s="144">
        <f t="shared" si="329"/>
        <v>0</v>
      </c>
      <c r="X140" s="145">
        <f t="shared" si="330"/>
        <v>0</v>
      </c>
      <c r="Y140" s="145">
        <f t="shared" si="283"/>
        <v>0</v>
      </c>
      <c r="Z140" s="146" t="e">
        <f t="shared" si="284"/>
        <v>#DIV/0!</v>
      </c>
      <c r="AA140" s="147"/>
      <c r="AB140" s="143"/>
      <c r="AC140" s="143"/>
      <c r="AD140" s="143"/>
      <c r="AE140" s="143"/>
      <c r="AF140" s="143"/>
      <c r="AG140" s="143"/>
    </row>
    <row r="141" spans="1:33" ht="30" customHeight="1" x14ac:dyDescent="0.25">
      <c r="A141" s="131" t="s">
        <v>80</v>
      </c>
      <c r="B141" s="132" t="s">
        <v>299</v>
      </c>
      <c r="C141" s="244" t="s">
        <v>288</v>
      </c>
      <c r="D141" s="150" t="s">
        <v>122</v>
      </c>
      <c r="E141" s="304"/>
      <c r="F141" s="305"/>
      <c r="G141" s="172">
        <f t="shared" si="323"/>
        <v>0</v>
      </c>
      <c r="H141" s="337"/>
      <c r="I141" s="171"/>
      <c r="J141" s="172">
        <f t="shared" si="324"/>
        <v>0</v>
      </c>
      <c r="K141" s="170"/>
      <c r="L141" s="171"/>
      <c r="M141" s="172">
        <f t="shared" si="325"/>
        <v>0</v>
      </c>
      <c r="N141" s="170"/>
      <c r="O141" s="171"/>
      <c r="P141" s="172">
        <f t="shared" si="326"/>
        <v>0</v>
      </c>
      <c r="Q141" s="170"/>
      <c r="R141" s="171"/>
      <c r="S141" s="172">
        <f t="shared" si="327"/>
        <v>0</v>
      </c>
      <c r="T141" s="170"/>
      <c r="U141" s="171"/>
      <c r="V141" s="173">
        <f t="shared" si="328"/>
        <v>0</v>
      </c>
      <c r="W141" s="240">
        <f t="shared" si="329"/>
        <v>0</v>
      </c>
      <c r="X141" s="257">
        <f t="shared" si="330"/>
        <v>0</v>
      </c>
      <c r="Y141" s="257">
        <f t="shared" si="283"/>
        <v>0</v>
      </c>
      <c r="Z141" s="258" t="e">
        <f t="shared" si="284"/>
        <v>#DIV/0!</v>
      </c>
      <c r="AA141" s="256"/>
      <c r="AB141" s="143"/>
      <c r="AC141" s="143"/>
      <c r="AD141" s="143"/>
      <c r="AE141" s="143"/>
      <c r="AF141" s="143"/>
      <c r="AG141" s="143"/>
    </row>
    <row r="142" spans="1:33" ht="30" customHeight="1" x14ac:dyDescent="0.25">
      <c r="A142" s="213" t="s">
        <v>300</v>
      </c>
      <c r="B142" s="214"/>
      <c r="C142" s="215"/>
      <c r="D142" s="248"/>
      <c r="E142" s="338">
        <f>E137+E133+E129</f>
        <v>3</v>
      </c>
      <c r="F142" s="339"/>
      <c r="G142" s="340">
        <f t="shared" ref="G142:H142" si="331">G137+G133+G129</f>
        <v>6441</v>
      </c>
      <c r="H142" s="222">
        <f t="shared" si="331"/>
        <v>3</v>
      </c>
      <c r="I142" s="249"/>
      <c r="J142" s="223">
        <f t="shared" ref="J142:K142" si="332">J137+J133+J129</f>
        <v>6801</v>
      </c>
      <c r="K142" s="250">
        <f t="shared" si="332"/>
        <v>0</v>
      </c>
      <c r="L142" s="249"/>
      <c r="M142" s="223">
        <f t="shared" ref="M142:N142" si="333">M137+M133+M129</f>
        <v>0</v>
      </c>
      <c r="N142" s="250">
        <f t="shared" si="333"/>
        <v>0</v>
      </c>
      <c r="O142" s="249"/>
      <c r="P142" s="223">
        <f t="shared" ref="P142:Q142" si="334">P137+P133+P129</f>
        <v>0</v>
      </c>
      <c r="Q142" s="250">
        <f t="shared" si="334"/>
        <v>0</v>
      </c>
      <c r="R142" s="249"/>
      <c r="S142" s="223">
        <f t="shared" ref="S142:T142" si="335">S137+S133+S129</f>
        <v>0</v>
      </c>
      <c r="T142" s="250">
        <f t="shared" si="335"/>
        <v>0</v>
      </c>
      <c r="U142" s="249"/>
      <c r="V142" s="224">
        <f t="shared" ref="V142:X142" si="336">V137+V133+V129</f>
        <v>0</v>
      </c>
      <c r="W142" s="341">
        <f t="shared" si="336"/>
        <v>6441</v>
      </c>
      <c r="X142" s="341">
        <f t="shared" si="336"/>
        <v>6801</v>
      </c>
      <c r="Y142" s="341">
        <f t="shared" si="283"/>
        <v>-360</v>
      </c>
      <c r="Z142" s="342">
        <f t="shared" si="284"/>
        <v>-5.5891942244993012E-2</v>
      </c>
      <c r="AA142" s="343"/>
      <c r="AB142" s="7"/>
      <c r="AC142" s="7"/>
      <c r="AD142" s="7"/>
      <c r="AE142" s="7"/>
      <c r="AF142" s="7"/>
      <c r="AG142" s="7"/>
    </row>
    <row r="143" spans="1:33" ht="30" customHeight="1" x14ac:dyDescent="0.25">
      <c r="A143" s="229" t="s">
        <v>75</v>
      </c>
      <c r="B143" s="264">
        <v>7</v>
      </c>
      <c r="C143" s="231" t="s">
        <v>301</v>
      </c>
      <c r="D143" s="232"/>
      <c r="E143" s="112"/>
      <c r="F143" s="112"/>
      <c r="G143" s="112"/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2"/>
      <c r="S143" s="112"/>
      <c r="T143" s="112"/>
      <c r="U143" s="112"/>
      <c r="V143" s="112"/>
      <c r="W143" s="344"/>
      <c r="X143" s="344"/>
      <c r="Y143" s="234"/>
      <c r="Z143" s="345"/>
      <c r="AA143" s="346"/>
      <c r="AB143" s="7"/>
      <c r="AC143" s="7"/>
      <c r="AD143" s="7"/>
      <c r="AE143" s="7"/>
      <c r="AF143" s="7"/>
      <c r="AG143" s="7"/>
    </row>
    <row r="144" spans="1:33" ht="30" customHeight="1" x14ac:dyDescent="0.25">
      <c r="A144" s="131" t="s">
        <v>80</v>
      </c>
      <c r="B144" s="132" t="s">
        <v>302</v>
      </c>
      <c r="C144" s="244" t="s">
        <v>303</v>
      </c>
      <c r="D144" s="134" t="s">
        <v>122</v>
      </c>
      <c r="E144" s="135"/>
      <c r="F144" s="136"/>
      <c r="G144" s="137">
        <f t="shared" ref="G144:G154" si="337">E144*F144</f>
        <v>0</v>
      </c>
      <c r="H144" s="135"/>
      <c r="I144" s="136"/>
      <c r="J144" s="137">
        <f t="shared" ref="J144:J154" si="338">H144*I144</f>
        <v>0</v>
      </c>
      <c r="K144" s="135"/>
      <c r="L144" s="136"/>
      <c r="M144" s="137">
        <f t="shared" ref="M144:M154" si="339">K144*L144</f>
        <v>0</v>
      </c>
      <c r="N144" s="135"/>
      <c r="O144" s="136"/>
      <c r="P144" s="137">
        <f t="shared" ref="P144:P154" si="340">N144*O144</f>
        <v>0</v>
      </c>
      <c r="Q144" s="135"/>
      <c r="R144" s="136"/>
      <c r="S144" s="137">
        <f t="shared" ref="S144:S154" si="341">Q144*R144</f>
        <v>0</v>
      </c>
      <c r="T144" s="135"/>
      <c r="U144" s="136"/>
      <c r="V144" s="138">
        <f t="shared" ref="V144:V154" si="342">T144*U144</f>
        <v>0</v>
      </c>
      <c r="W144" s="139">
        <f t="shared" ref="W144:W154" si="343">G144+M144+S144</f>
        <v>0</v>
      </c>
      <c r="X144" s="139">
        <f t="shared" ref="X144:X154" si="344">J144+P144+V144</f>
        <v>0</v>
      </c>
      <c r="Y144" s="139">
        <f t="shared" ref="Y144:Y155" si="345">W144-X144</f>
        <v>0</v>
      </c>
      <c r="Z144" s="140" t="e">
        <f t="shared" ref="Z144:Z155" si="346">Y144/W144</f>
        <v>#DIV/0!</v>
      </c>
      <c r="AA144" s="141"/>
      <c r="AB144" s="143"/>
      <c r="AC144" s="143"/>
      <c r="AD144" s="143"/>
      <c r="AE144" s="143"/>
      <c r="AF144" s="143"/>
      <c r="AG144" s="143"/>
    </row>
    <row r="145" spans="1:33" ht="30" customHeight="1" x14ac:dyDescent="0.25">
      <c r="A145" s="131" t="s">
        <v>80</v>
      </c>
      <c r="B145" s="132" t="s">
        <v>304</v>
      </c>
      <c r="C145" s="244" t="s">
        <v>305</v>
      </c>
      <c r="D145" s="134" t="s">
        <v>122</v>
      </c>
      <c r="E145" s="135"/>
      <c r="F145" s="136"/>
      <c r="G145" s="137">
        <f t="shared" si="337"/>
        <v>0</v>
      </c>
      <c r="H145" s="135"/>
      <c r="I145" s="136"/>
      <c r="J145" s="137">
        <f t="shared" si="338"/>
        <v>0</v>
      </c>
      <c r="K145" s="135"/>
      <c r="L145" s="136"/>
      <c r="M145" s="137">
        <f t="shared" si="339"/>
        <v>0</v>
      </c>
      <c r="N145" s="135"/>
      <c r="O145" s="136"/>
      <c r="P145" s="137">
        <f t="shared" si="340"/>
        <v>0</v>
      </c>
      <c r="Q145" s="135"/>
      <c r="R145" s="136"/>
      <c r="S145" s="137">
        <f t="shared" si="341"/>
        <v>0</v>
      </c>
      <c r="T145" s="135"/>
      <c r="U145" s="136"/>
      <c r="V145" s="138">
        <f t="shared" si="342"/>
        <v>0</v>
      </c>
      <c r="W145" s="144">
        <f t="shared" si="343"/>
        <v>0</v>
      </c>
      <c r="X145" s="145">
        <f t="shared" si="344"/>
        <v>0</v>
      </c>
      <c r="Y145" s="145">
        <f t="shared" si="345"/>
        <v>0</v>
      </c>
      <c r="Z145" s="146" t="e">
        <f t="shared" si="346"/>
        <v>#DIV/0!</v>
      </c>
      <c r="AA145" s="147"/>
      <c r="AB145" s="143"/>
      <c r="AC145" s="143"/>
      <c r="AD145" s="143"/>
      <c r="AE145" s="143"/>
      <c r="AF145" s="143"/>
      <c r="AG145" s="143"/>
    </row>
    <row r="146" spans="1:33" ht="30" customHeight="1" x14ac:dyDescent="0.25">
      <c r="A146" s="131" t="s">
        <v>80</v>
      </c>
      <c r="B146" s="132" t="s">
        <v>306</v>
      </c>
      <c r="C146" s="244" t="s">
        <v>307</v>
      </c>
      <c r="D146" s="134" t="s">
        <v>122</v>
      </c>
      <c r="E146" s="135"/>
      <c r="F146" s="136"/>
      <c r="G146" s="137">
        <f t="shared" si="337"/>
        <v>0</v>
      </c>
      <c r="H146" s="135"/>
      <c r="I146" s="136"/>
      <c r="J146" s="137">
        <f t="shared" si="338"/>
        <v>0</v>
      </c>
      <c r="K146" s="135"/>
      <c r="L146" s="136"/>
      <c r="M146" s="137">
        <f t="shared" si="339"/>
        <v>0</v>
      </c>
      <c r="N146" s="135"/>
      <c r="O146" s="136"/>
      <c r="P146" s="137">
        <f t="shared" si="340"/>
        <v>0</v>
      </c>
      <c r="Q146" s="135"/>
      <c r="R146" s="136"/>
      <c r="S146" s="137">
        <f t="shared" si="341"/>
        <v>0</v>
      </c>
      <c r="T146" s="135"/>
      <c r="U146" s="136"/>
      <c r="V146" s="138">
        <f t="shared" si="342"/>
        <v>0</v>
      </c>
      <c r="W146" s="144">
        <f t="shared" si="343"/>
        <v>0</v>
      </c>
      <c r="X146" s="145">
        <f t="shared" si="344"/>
        <v>0</v>
      </c>
      <c r="Y146" s="145">
        <f t="shared" si="345"/>
        <v>0</v>
      </c>
      <c r="Z146" s="146" t="e">
        <f t="shared" si="346"/>
        <v>#DIV/0!</v>
      </c>
      <c r="AA146" s="147"/>
      <c r="AB146" s="143"/>
      <c r="AC146" s="143"/>
      <c r="AD146" s="143"/>
      <c r="AE146" s="143"/>
      <c r="AF146" s="143"/>
      <c r="AG146" s="143"/>
    </row>
    <row r="147" spans="1:33" ht="30" customHeight="1" x14ac:dyDescent="0.25">
      <c r="A147" s="131" t="s">
        <v>80</v>
      </c>
      <c r="B147" s="132" t="s">
        <v>308</v>
      </c>
      <c r="C147" s="244" t="s">
        <v>309</v>
      </c>
      <c r="D147" s="134" t="s">
        <v>122</v>
      </c>
      <c r="E147" s="135"/>
      <c r="F147" s="136"/>
      <c r="G147" s="137">
        <f t="shared" si="337"/>
        <v>0</v>
      </c>
      <c r="H147" s="135"/>
      <c r="I147" s="136"/>
      <c r="J147" s="137">
        <f t="shared" si="338"/>
        <v>0</v>
      </c>
      <c r="K147" s="135"/>
      <c r="L147" s="136"/>
      <c r="M147" s="137">
        <f t="shared" si="339"/>
        <v>0</v>
      </c>
      <c r="N147" s="135"/>
      <c r="O147" s="136"/>
      <c r="P147" s="137">
        <f t="shared" si="340"/>
        <v>0</v>
      </c>
      <c r="Q147" s="135"/>
      <c r="R147" s="136"/>
      <c r="S147" s="137">
        <f t="shared" si="341"/>
        <v>0</v>
      </c>
      <c r="T147" s="135"/>
      <c r="U147" s="136"/>
      <c r="V147" s="138">
        <f t="shared" si="342"/>
        <v>0</v>
      </c>
      <c r="W147" s="144">
        <f t="shared" si="343"/>
        <v>0</v>
      </c>
      <c r="X147" s="145">
        <f t="shared" si="344"/>
        <v>0</v>
      </c>
      <c r="Y147" s="145">
        <f t="shared" si="345"/>
        <v>0</v>
      </c>
      <c r="Z147" s="146" t="e">
        <f t="shared" si="346"/>
        <v>#DIV/0!</v>
      </c>
      <c r="AA147" s="147"/>
      <c r="AB147" s="143"/>
      <c r="AC147" s="143"/>
      <c r="AD147" s="143"/>
      <c r="AE147" s="143"/>
      <c r="AF147" s="143"/>
      <c r="AG147" s="143"/>
    </row>
    <row r="148" spans="1:33" ht="30" customHeight="1" x14ac:dyDescent="0.25">
      <c r="A148" s="131" t="s">
        <v>80</v>
      </c>
      <c r="B148" s="132" t="s">
        <v>310</v>
      </c>
      <c r="C148" s="244" t="s">
        <v>311</v>
      </c>
      <c r="D148" s="134" t="s">
        <v>122</v>
      </c>
      <c r="E148" s="135"/>
      <c r="F148" s="136"/>
      <c r="G148" s="137">
        <f t="shared" si="337"/>
        <v>0</v>
      </c>
      <c r="H148" s="135"/>
      <c r="I148" s="136"/>
      <c r="J148" s="137">
        <f t="shared" si="338"/>
        <v>0</v>
      </c>
      <c r="K148" s="135"/>
      <c r="L148" s="136"/>
      <c r="M148" s="137">
        <f t="shared" si="339"/>
        <v>0</v>
      </c>
      <c r="N148" s="135"/>
      <c r="O148" s="136"/>
      <c r="P148" s="137">
        <f t="shared" si="340"/>
        <v>0</v>
      </c>
      <c r="Q148" s="135"/>
      <c r="R148" s="136"/>
      <c r="S148" s="137">
        <f t="shared" si="341"/>
        <v>0</v>
      </c>
      <c r="T148" s="135"/>
      <c r="U148" s="136"/>
      <c r="V148" s="138">
        <f t="shared" si="342"/>
        <v>0</v>
      </c>
      <c r="W148" s="144">
        <f t="shared" si="343"/>
        <v>0</v>
      </c>
      <c r="X148" s="145">
        <f t="shared" si="344"/>
        <v>0</v>
      </c>
      <c r="Y148" s="145">
        <f t="shared" si="345"/>
        <v>0</v>
      </c>
      <c r="Z148" s="146" t="e">
        <f t="shared" si="346"/>
        <v>#DIV/0!</v>
      </c>
      <c r="AA148" s="147"/>
      <c r="AB148" s="143"/>
      <c r="AC148" s="143"/>
      <c r="AD148" s="143"/>
      <c r="AE148" s="143"/>
      <c r="AF148" s="143"/>
      <c r="AG148" s="143"/>
    </row>
    <row r="149" spans="1:33" ht="30" customHeight="1" x14ac:dyDescent="0.25">
      <c r="A149" s="131" t="s">
        <v>80</v>
      </c>
      <c r="B149" s="132" t="s">
        <v>312</v>
      </c>
      <c r="C149" s="244" t="s">
        <v>313</v>
      </c>
      <c r="D149" s="134" t="s">
        <v>122</v>
      </c>
      <c r="E149" s="135"/>
      <c r="F149" s="136"/>
      <c r="G149" s="137">
        <f t="shared" si="337"/>
        <v>0</v>
      </c>
      <c r="H149" s="135"/>
      <c r="I149" s="136"/>
      <c r="J149" s="137">
        <f t="shared" si="338"/>
        <v>0</v>
      </c>
      <c r="K149" s="135"/>
      <c r="L149" s="136"/>
      <c r="M149" s="137">
        <f t="shared" si="339"/>
        <v>0</v>
      </c>
      <c r="N149" s="135"/>
      <c r="O149" s="136"/>
      <c r="P149" s="137">
        <f t="shared" si="340"/>
        <v>0</v>
      </c>
      <c r="Q149" s="135"/>
      <c r="R149" s="136"/>
      <c r="S149" s="137">
        <f t="shared" si="341"/>
        <v>0</v>
      </c>
      <c r="T149" s="135"/>
      <c r="U149" s="136"/>
      <c r="V149" s="138">
        <f t="shared" si="342"/>
        <v>0</v>
      </c>
      <c r="W149" s="144">
        <f t="shared" si="343"/>
        <v>0</v>
      </c>
      <c r="X149" s="145">
        <f t="shared" si="344"/>
        <v>0</v>
      </c>
      <c r="Y149" s="145">
        <f t="shared" si="345"/>
        <v>0</v>
      </c>
      <c r="Z149" s="146" t="e">
        <f t="shared" si="346"/>
        <v>#DIV/0!</v>
      </c>
      <c r="AA149" s="147"/>
      <c r="AB149" s="143"/>
      <c r="AC149" s="143"/>
      <c r="AD149" s="143"/>
      <c r="AE149" s="143"/>
      <c r="AF149" s="143"/>
      <c r="AG149" s="143"/>
    </row>
    <row r="150" spans="1:33" ht="30" customHeight="1" x14ac:dyDescent="0.25">
      <c r="A150" s="131" t="s">
        <v>80</v>
      </c>
      <c r="B150" s="132" t="s">
        <v>314</v>
      </c>
      <c r="C150" s="244" t="s">
        <v>315</v>
      </c>
      <c r="D150" s="134" t="s">
        <v>122</v>
      </c>
      <c r="E150" s="135"/>
      <c r="F150" s="136"/>
      <c r="G150" s="137">
        <f t="shared" si="337"/>
        <v>0</v>
      </c>
      <c r="H150" s="135"/>
      <c r="I150" s="136"/>
      <c r="J150" s="137">
        <f t="shared" si="338"/>
        <v>0</v>
      </c>
      <c r="K150" s="135"/>
      <c r="L150" s="136"/>
      <c r="M150" s="137">
        <f t="shared" si="339"/>
        <v>0</v>
      </c>
      <c r="N150" s="135"/>
      <c r="O150" s="136"/>
      <c r="P150" s="137">
        <f t="shared" si="340"/>
        <v>0</v>
      </c>
      <c r="Q150" s="135"/>
      <c r="R150" s="136"/>
      <c r="S150" s="137">
        <f t="shared" si="341"/>
        <v>0</v>
      </c>
      <c r="T150" s="135"/>
      <c r="U150" s="136"/>
      <c r="V150" s="138">
        <f t="shared" si="342"/>
        <v>0</v>
      </c>
      <c r="W150" s="144">
        <f t="shared" si="343"/>
        <v>0</v>
      </c>
      <c r="X150" s="145">
        <f t="shared" si="344"/>
        <v>0</v>
      </c>
      <c r="Y150" s="145">
        <f t="shared" si="345"/>
        <v>0</v>
      </c>
      <c r="Z150" s="146" t="e">
        <f t="shared" si="346"/>
        <v>#DIV/0!</v>
      </c>
      <c r="AA150" s="147"/>
      <c r="AB150" s="143"/>
      <c r="AC150" s="143"/>
      <c r="AD150" s="143"/>
      <c r="AE150" s="143"/>
      <c r="AF150" s="143"/>
      <c r="AG150" s="143"/>
    </row>
    <row r="151" spans="1:33" ht="30" customHeight="1" x14ac:dyDescent="0.25">
      <c r="A151" s="131" t="s">
        <v>80</v>
      </c>
      <c r="B151" s="132" t="s">
        <v>316</v>
      </c>
      <c r="C151" s="244" t="s">
        <v>317</v>
      </c>
      <c r="D151" s="134" t="s">
        <v>122</v>
      </c>
      <c r="E151" s="135"/>
      <c r="F151" s="136"/>
      <c r="G151" s="137">
        <f t="shared" si="337"/>
        <v>0</v>
      </c>
      <c r="H151" s="135"/>
      <c r="I151" s="136"/>
      <c r="J151" s="137">
        <f t="shared" si="338"/>
        <v>0</v>
      </c>
      <c r="K151" s="135"/>
      <c r="L151" s="136"/>
      <c r="M151" s="137">
        <f t="shared" si="339"/>
        <v>0</v>
      </c>
      <c r="N151" s="135"/>
      <c r="O151" s="136"/>
      <c r="P151" s="137">
        <f t="shared" si="340"/>
        <v>0</v>
      </c>
      <c r="Q151" s="135"/>
      <c r="R151" s="136"/>
      <c r="S151" s="137">
        <f t="shared" si="341"/>
        <v>0</v>
      </c>
      <c r="T151" s="135"/>
      <c r="U151" s="136"/>
      <c r="V151" s="138">
        <f t="shared" si="342"/>
        <v>0</v>
      </c>
      <c r="W151" s="144">
        <f t="shared" si="343"/>
        <v>0</v>
      </c>
      <c r="X151" s="145">
        <f t="shared" si="344"/>
        <v>0</v>
      </c>
      <c r="Y151" s="145">
        <f t="shared" si="345"/>
        <v>0</v>
      </c>
      <c r="Z151" s="146" t="e">
        <f t="shared" si="346"/>
        <v>#DIV/0!</v>
      </c>
      <c r="AA151" s="147"/>
      <c r="AB151" s="143"/>
      <c r="AC151" s="143"/>
      <c r="AD151" s="143"/>
      <c r="AE151" s="143"/>
      <c r="AF151" s="143"/>
      <c r="AG151" s="143"/>
    </row>
    <row r="152" spans="1:33" ht="30" customHeight="1" x14ac:dyDescent="0.25">
      <c r="A152" s="148" t="s">
        <v>80</v>
      </c>
      <c r="B152" s="132" t="s">
        <v>318</v>
      </c>
      <c r="C152" s="185" t="s">
        <v>319</v>
      </c>
      <c r="D152" s="134" t="s">
        <v>122</v>
      </c>
      <c r="E152" s="151"/>
      <c r="F152" s="152"/>
      <c r="G152" s="137">
        <f t="shared" si="337"/>
        <v>0</v>
      </c>
      <c r="H152" s="151"/>
      <c r="I152" s="152"/>
      <c r="J152" s="137">
        <f t="shared" si="338"/>
        <v>0</v>
      </c>
      <c r="K152" s="135"/>
      <c r="L152" s="136"/>
      <c r="M152" s="137">
        <f t="shared" si="339"/>
        <v>0</v>
      </c>
      <c r="N152" s="135"/>
      <c r="O152" s="136"/>
      <c r="P152" s="137">
        <f t="shared" si="340"/>
        <v>0</v>
      </c>
      <c r="Q152" s="135"/>
      <c r="R152" s="136"/>
      <c r="S152" s="137">
        <f t="shared" si="341"/>
        <v>0</v>
      </c>
      <c r="T152" s="135"/>
      <c r="U152" s="136"/>
      <c r="V152" s="138">
        <f t="shared" si="342"/>
        <v>0</v>
      </c>
      <c r="W152" s="144">
        <f t="shared" si="343"/>
        <v>0</v>
      </c>
      <c r="X152" s="145">
        <f t="shared" si="344"/>
        <v>0</v>
      </c>
      <c r="Y152" s="145">
        <f t="shared" si="345"/>
        <v>0</v>
      </c>
      <c r="Z152" s="146" t="e">
        <f t="shared" si="346"/>
        <v>#DIV/0!</v>
      </c>
      <c r="AA152" s="256"/>
      <c r="AB152" s="143"/>
      <c r="AC152" s="143"/>
      <c r="AD152" s="143"/>
      <c r="AE152" s="143"/>
      <c r="AF152" s="143"/>
      <c r="AG152" s="143"/>
    </row>
    <row r="153" spans="1:33" ht="30" customHeight="1" x14ac:dyDescent="0.25">
      <c r="A153" s="148" t="s">
        <v>80</v>
      </c>
      <c r="B153" s="132" t="s">
        <v>320</v>
      </c>
      <c r="C153" s="185" t="s">
        <v>321</v>
      </c>
      <c r="D153" s="150" t="s">
        <v>122</v>
      </c>
      <c r="E153" s="135"/>
      <c r="F153" s="136"/>
      <c r="G153" s="137">
        <f t="shared" si="337"/>
        <v>0</v>
      </c>
      <c r="H153" s="135"/>
      <c r="I153" s="136"/>
      <c r="J153" s="137">
        <f t="shared" si="338"/>
        <v>0</v>
      </c>
      <c r="K153" s="135"/>
      <c r="L153" s="136"/>
      <c r="M153" s="137">
        <f t="shared" si="339"/>
        <v>0</v>
      </c>
      <c r="N153" s="135"/>
      <c r="O153" s="136"/>
      <c r="P153" s="137">
        <f t="shared" si="340"/>
        <v>0</v>
      </c>
      <c r="Q153" s="135"/>
      <c r="R153" s="136"/>
      <c r="S153" s="137">
        <f t="shared" si="341"/>
        <v>0</v>
      </c>
      <c r="T153" s="135"/>
      <c r="U153" s="136"/>
      <c r="V153" s="138">
        <f t="shared" si="342"/>
        <v>0</v>
      </c>
      <c r="W153" s="144">
        <f t="shared" si="343"/>
        <v>0</v>
      </c>
      <c r="X153" s="145">
        <f t="shared" si="344"/>
        <v>0</v>
      </c>
      <c r="Y153" s="145">
        <f t="shared" si="345"/>
        <v>0</v>
      </c>
      <c r="Z153" s="146" t="e">
        <f t="shared" si="346"/>
        <v>#DIV/0!</v>
      </c>
      <c r="AA153" s="147"/>
      <c r="AB153" s="143"/>
      <c r="AC153" s="143"/>
      <c r="AD153" s="143"/>
      <c r="AE153" s="143"/>
      <c r="AF153" s="143"/>
      <c r="AG153" s="143"/>
    </row>
    <row r="154" spans="1:33" ht="30" customHeight="1" x14ac:dyDescent="0.25">
      <c r="A154" s="148" t="s">
        <v>80</v>
      </c>
      <c r="B154" s="132" t="s">
        <v>322</v>
      </c>
      <c r="C154" s="347" t="s">
        <v>323</v>
      </c>
      <c r="D154" s="150"/>
      <c r="E154" s="151"/>
      <c r="F154" s="152">
        <v>0.22</v>
      </c>
      <c r="G154" s="153">
        <f t="shared" si="337"/>
        <v>0</v>
      </c>
      <c r="H154" s="151"/>
      <c r="I154" s="152">
        <v>0.22</v>
      </c>
      <c r="J154" s="153">
        <f t="shared" si="338"/>
        <v>0</v>
      </c>
      <c r="K154" s="151"/>
      <c r="L154" s="152">
        <v>0.22</v>
      </c>
      <c r="M154" s="153">
        <f t="shared" si="339"/>
        <v>0</v>
      </c>
      <c r="N154" s="151"/>
      <c r="O154" s="152">
        <v>0.22</v>
      </c>
      <c r="P154" s="153">
        <f t="shared" si="340"/>
        <v>0</v>
      </c>
      <c r="Q154" s="151"/>
      <c r="R154" s="152">
        <v>0.22</v>
      </c>
      <c r="S154" s="153">
        <f t="shared" si="341"/>
        <v>0</v>
      </c>
      <c r="T154" s="151"/>
      <c r="U154" s="152">
        <v>0.22</v>
      </c>
      <c r="V154" s="154">
        <f t="shared" si="342"/>
        <v>0</v>
      </c>
      <c r="W154" s="155">
        <f t="shared" si="343"/>
        <v>0</v>
      </c>
      <c r="X154" s="156">
        <f t="shared" si="344"/>
        <v>0</v>
      </c>
      <c r="Y154" s="156">
        <f t="shared" si="345"/>
        <v>0</v>
      </c>
      <c r="Z154" s="157" t="e">
        <f t="shared" si="346"/>
        <v>#DIV/0!</v>
      </c>
      <c r="AA154" s="158"/>
      <c r="AB154" s="7"/>
      <c r="AC154" s="7"/>
      <c r="AD154" s="7"/>
      <c r="AE154" s="7"/>
      <c r="AF154" s="7"/>
      <c r="AG154" s="7"/>
    </row>
    <row r="155" spans="1:33" ht="30" customHeight="1" x14ac:dyDescent="0.25">
      <c r="A155" s="213" t="s">
        <v>324</v>
      </c>
      <c r="B155" s="260"/>
      <c r="C155" s="215"/>
      <c r="D155" s="248"/>
      <c r="E155" s="222">
        <f>SUM(E144:E153)</f>
        <v>0</v>
      </c>
      <c r="F155" s="249"/>
      <c r="G155" s="223">
        <f>SUM(G144:G154)</f>
        <v>0</v>
      </c>
      <c r="H155" s="222">
        <f>SUM(H144:H153)</f>
        <v>0</v>
      </c>
      <c r="I155" s="249"/>
      <c r="J155" s="223">
        <f>SUM(J144:J154)</f>
        <v>0</v>
      </c>
      <c r="K155" s="250">
        <f>SUM(K144:K153)</f>
        <v>0</v>
      </c>
      <c r="L155" s="249"/>
      <c r="M155" s="223">
        <f>SUM(M144:M154)</f>
        <v>0</v>
      </c>
      <c r="N155" s="250">
        <f>SUM(N144:N153)</f>
        <v>0</v>
      </c>
      <c r="O155" s="249"/>
      <c r="P155" s="223">
        <f>SUM(P144:P154)</f>
        <v>0</v>
      </c>
      <c r="Q155" s="250">
        <f>SUM(Q144:Q153)</f>
        <v>0</v>
      </c>
      <c r="R155" s="249"/>
      <c r="S155" s="223">
        <f>SUM(S144:S154)</f>
        <v>0</v>
      </c>
      <c r="T155" s="250">
        <f>SUM(T144:T153)</f>
        <v>0</v>
      </c>
      <c r="U155" s="249"/>
      <c r="V155" s="224">
        <f t="shared" ref="V155:X155" si="347">SUM(V144:V154)</f>
        <v>0</v>
      </c>
      <c r="W155" s="341">
        <f t="shared" si="347"/>
        <v>0</v>
      </c>
      <c r="X155" s="341">
        <f t="shared" si="347"/>
        <v>0</v>
      </c>
      <c r="Y155" s="341">
        <f t="shared" si="345"/>
        <v>0</v>
      </c>
      <c r="Z155" s="342" t="e">
        <f t="shared" si="346"/>
        <v>#DIV/0!</v>
      </c>
      <c r="AA155" s="343"/>
      <c r="AB155" s="7"/>
      <c r="AC155" s="7"/>
      <c r="AD155" s="7"/>
      <c r="AE155" s="7"/>
      <c r="AF155" s="7"/>
      <c r="AG155" s="7"/>
    </row>
    <row r="156" spans="1:33" ht="30" customHeight="1" x14ac:dyDescent="0.25">
      <c r="A156" s="229" t="s">
        <v>75</v>
      </c>
      <c r="B156" s="264">
        <v>8</v>
      </c>
      <c r="C156" s="348" t="s">
        <v>325</v>
      </c>
      <c r="D156" s="23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344"/>
      <c r="X156" s="344"/>
      <c r="Y156" s="234"/>
      <c r="Z156" s="345"/>
      <c r="AA156" s="346"/>
      <c r="AB156" s="130"/>
      <c r="AC156" s="130"/>
      <c r="AD156" s="130"/>
      <c r="AE156" s="130"/>
      <c r="AF156" s="130"/>
      <c r="AG156" s="130"/>
    </row>
    <row r="157" spans="1:33" ht="30" customHeight="1" x14ac:dyDescent="0.25">
      <c r="A157" s="131" t="s">
        <v>80</v>
      </c>
      <c r="B157" s="132" t="s">
        <v>326</v>
      </c>
      <c r="C157" s="244" t="s">
        <v>327</v>
      </c>
      <c r="D157" s="134" t="s">
        <v>328</v>
      </c>
      <c r="E157" s="135"/>
      <c r="F157" s="136"/>
      <c r="G157" s="137">
        <f t="shared" ref="G157:G162" si="348">E157*F157</f>
        <v>0</v>
      </c>
      <c r="H157" s="135"/>
      <c r="I157" s="136"/>
      <c r="J157" s="137">
        <f t="shared" ref="J157:J162" si="349">H157*I157</f>
        <v>0</v>
      </c>
      <c r="K157" s="135"/>
      <c r="L157" s="136"/>
      <c r="M157" s="137">
        <f t="shared" ref="M157:M162" si="350">K157*L157</f>
        <v>0</v>
      </c>
      <c r="N157" s="135"/>
      <c r="O157" s="136"/>
      <c r="P157" s="137">
        <f t="shared" ref="P157:P162" si="351">N157*O157</f>
        <v>0</v>
      </c>
      <c r="Q157" s="135"/>
      <c r="R157" s="136"/>
      <c r="S157" s="137">
        <f t="shared" ref="S157:S162" si="352">Q157*R157</f>
        <v>0</v>
      </c>
      <c r="T157" s="135"/>
      <c r="U157" s="136"/>
      <c r="V157" s="138">
        <f t="shared" ref="V157:V162" si="353">T157*U157</f>
        <v>0</v>
      </c>
      <c r="W157" s="139">
        <f t="shared" ref="W157:W162" si="354">G157+M157+S157</f>
        <v>0</v>
      </c>
      <c r="X157" s="139">
        <f t="shared" ref="X157:X162" si="355">J157+P157+V157</f>
        <v>0</v>
      </c>
      <c r="Y157" s="139">
        <f t="shared" ref="Y157:Y163" si="356">W157-X157</f>
        <v>0</v>
      </c>
      <c r="Z157" s="140" t="e">
        <f t="shared" ref="Z157:Z163" si="357">Y157/W157</f>
        <v>#DIV/0!</v>
      </c>
      <c r="AA157" s="141"/>
      <c r="AB157" s="143"/>
      <c r="AC157" s="143"/>
      <c r="AD157" s="143"/>
      <c r="AE157" s="143"/>
      <c r="AF157" s="143"/>
      <c r="AG157" s="143"/>
    </row>
    <row r="158" spans="1:33" ht="30" customHeight="1" x14ac:dyDescent="0.25">
      <c r="A158" s="131" t="s">
        <v>80</v>
      </c>
      <c r="B158" s="132" t="s">
        <v>329</v>
      </c>
      <c r="C158" s="244" t="s">
        <v>330</v>
      </c>
      <c r="D158" s="134" t="s">
        <v>328</v>
      </c>
      <c r="E158" s="135"/>
      <c r="F158" s="136"/>
      <c r="G158" s="137">
        <f t="shared" si="348"/>
        <v>0</v>
      </c>
      <c r="H158" s="135"/>
      <c r="I158" s="136"/>
      <c r="J158" s="137">
        <f t="shared" si="349"/>
        <v>0</v>
      </c>
      <c r="K158" s="135"/>
      <c r="L158" s="136"/>
      <c r="M158" s="137">
        <f t="shared" si="350"/>
        <v>0</v>
      </c>
      <c r="N158" s="135"/>
      <c r="O158" s="136"/>
      <c r="P158" s="137">
        <f t="shared" si="351"/>
        <v>0</v>
      </c>
      <c r="Q158" s="135"/>
      <c r="R158" s="136"/>
      <c r="S158" s="137">
        <f t="shared" si="352"/>
        <v>0</v>
      </c>
      <c r="T158" s="135"/>
      <c r="U158" s="136"/>
      <c r="V158" s="138">
        <f t="shared" si="353"/>
        <v>0</v>
      </c>
      <c r="W158" s="144">
        <f t="shared" si="354"/>
        <v>0</v>
      </c>
      <c r="X158" s="145">
        <f t="shared" si="355"/>
        <v>0</v>
      </c>
      <c r="Y158" s="145">
        <f t="shared" si="356"/>
        <v>0</v>
      </c>
      <c r="Z158" s="146" t="e">
        <f t="shared" si="357"/>
        <v>#DIV/0!</v>
      </c>
      <c r="AA158" s="147"/>
      <c r="AB158" s="143"/>
      <c r="AC158" s="143"/>
      <c r="AD158" s="143"/>
      <c r="AE158" s="143"/>
      <c r="AF158" s="143"/>
      <c r="AG158" s="143"/>
    </row>
    <row r="159" spans="1:33" ht="30" customHeight="1" x14ac:dyDescent="0.25">
      <c r="A159" s="131" t="s">
        <v>80</v>
      </c>
      <c r="B159" s="132" t="s">
        <v>331</v>
      </c>
      <c r="C159" s="244" t="s">
        <v>332</v>
      </c>
      <c r="D159" s="134" t="s">
        <v>333</v>
      </c>
      <c r="E159" s="349"/>
      <c r="F159" s="350"/>
      <c r="G159" s="137">
        <f t="shared" si="348"/>
        <v>0</v>
      </c>
      <c r="H159" s="349"/>
      <c r="I159" s="350"/>
      <c r="J159" s="137">
        <f t="shared" si="349"/>
        <v>0</v>
      </c>
      <c r="K159" s="135"/>
      <c r="L159" s="136"/>
      <c r="M159" s="137">
        <f t="shared" si="350"/>
        <v>0</v>
      </c>
      <c r="N159" s="135"/>
      <c r="O159" s="136"/>
      <c r="P159" s="137">
        <f t="shared" si="351"/>
        <v>0</v>
      </c>
      <c r="Q159" s="135"/>
      <c r="R159" s="136"/>
      <c r="S159" s="137">
        <f t="shared" si="352"/>
        <v>0</v>
      </c>
      <c r="T159" s="135"/>
      <c r="U159" s="136"/>
      <c r="V159" s="138">
        <f t="shared" si="353"/>
        <v>0</v>
      </c>
      <c r="W159" s="240">
        <f t="shared" si="354"/>
        <v>0</v>
      </c>
      <c r="X159" s="145">
        <f t="shared" si="355"/>
        <v>0</v>
      </c>
      <c r="Y159" s="145">
        <f t="shared" si="356"/>
        <v>0</v>
      </c>
      <c r="Z159" s="146" t="e">
        <f t="shared" si="357"/>
        <v>#DIV/0!</v>
      </c>
      <c r="AA159" s="147"/>
      <c r="AB159" s="143"/>
      <c r="AC159" s="143"/>
      <c r="AD159" s="143"/>
      <c r="AE159" s="143"/>
      <c r="AF159" s="143"/>
      <c r="AG159" s="143"/>
    </row>
    <row r="160" spans="1:33" ht="30" customHeight="1" x14ac:dyDescent="0.25">
      <c r="A160" s="131" t="s">
        <v>80</v>
      </c>
      <c r="B160" s="132" t="s">
        <v>334</v>
      </c>
      <c r="C160" s="244" t="s">
        <v>335</v>
      </c>
      <c r="D160" s="134" t="s">
        <v>333</v>
      </c>
      <c r="E160" s="135"/>
      <c r="F160" s="136"/>
      <c r="G160" s="137">
        <f t="shared" si="348"/>
        <v>0</v>
      </c>
      <c r="H160" s="135"/>
      <c r="I160" s="136"/>
      <c r="J160" s="137">
        <f t="shared" si="349"/>
        <v>0</v>
      </c>
      <c r="K160" s="349"/>
      <c r="L160" s="350"/>
      <c r="M160" s="137">
        <f t="shared" si="350"/>
        <v>0</v>
      </c>
      <c r="N160" s="349"/>
      <c r="O160" s="350"/>
      <c r="P160" s="137">
        <f t="shared" si="351"/>
        <v>0</v>
      </c>
      <c r="Q160" s="349"/>
      <c r="R160" s="350"/>
      <c r="S160" s="137">
        <f t="shared" si="352"/>
        <v>0</v>
      </c>
      <c r="T160" s="349"/>
      <c r="U160" s="350"/>
      <c r="V160" s="138">
        <f t="shared" si="353"/>
        <v>0</v>
      </c>
      <c r="W160" s="240">
        <f t="shared" si="354"/>
        <v>0</v>
      </c>
      <c r="X160" s="145">
        <f t="shared" si="355"/>
        <v>0</v>
      </c>
      <c r="Y160" s="145">
        <f t="shared" si="356"/>
        <v>0</v>
      </c>
      <c r="Z160" s="146" t="e">
        <f t="shared" si="357"/>
        <v>#DIV/0!</v>
      </c>
      <c r="AA160" s="147"/>
      <c r="AB160" s="143"/>
      <c r="AC160" s="143"/>
      <c r="AD160" s="143"/>
      <c r="AE160" s="143"/>
      <c r="AF160" s="143"/>
      <c r="AG160" s="143"/>
    </row>
    <row r="161" spans="1:33" ht="30" customHeight="1" x14ac:dyDescent="0.25">
      <c r="A161" s="131" t="s">
        <v>80</v>
      </c>
      <c r="B161" s="132" t="s">
        <v>336</v>
      </c>
      <c r="C161" s="244" t="s">
        <v>337</v>
      </c>
      <c r="D161" s="134" t="s">
        <v>333</v>
      </c>
      <c r="E161" s="135"/>
      <c r="F161" s="136"/>
      <c r="G161" s="137">
        <f t="shared" si="348"/>
        <v>0</v>
      </c>
      <c r="H161" s="135"/>
      <c r="I161" s="136"/>
      <c r="J161" s="137">
        <f t="shared" si="349"/>
        <v>0</v>
      </c>
      <c r="K161" s="135"/>
      <c r="L161" s="136"/>
      <c r="M161" s="137">
        <f t="shared" si="350"/>
        <v>0</v>
      </c>
      <c r="N161" s="135"/>
      <c r="O161" s="136"/>
      <c r="P161" s="137">
        <f t="shared" si="351"/>
        <v>0</v>
      </c>
      <c r="Q161" s="135"/>
      <c r="R161" s="136"/>
      <c r="S161" s="137">
        <f t="shared" si="352"/>
        <v>0</v>
      </c>
      <c r="T161" s="135"/>
      <c r="U161" s="136"/>
      <c r="V161" s="138">
        <f t="shared" si="353"/>
        <v>0</v>
      </c>
      <c r="W161" s="144">
        <f t="shared" si="354"/>
        <v>0</v>
      </c>
      <c r="X161" s="145">
        <f t="shared" si="355"/>
        <v>0</v>
      </c>
      <c r="Y161" s="145">
        <f t="shared" si="356"/>
        <v>0</v>
      </c>
      <c r="Z161" s="146" t="e">
        <f t="shared" si="357"/>
        <v>#DIV/0!</v>
      </c>
      <c r="AA161" s="147"/>
      <c r="AB161" s="143"/>
      <c r="AC161" s="143"/>
      <c r="AD161" s="143"/>
      <c r="AE161" s="143"/>
      <c r="AF161" s="143"/>
      <c r="AG161" s="143"/>
    </row>
    <row r="162" spans="1:33" ht="30" customHeight="1" x14ac:dyDescent="0.25">
      <c r="A162" s="148" t="s">
        <v>80</v>
      </c>
      <c r="B162" s="176" t="s">
        <v>338</v>
      </c>
      <c r="C162" s="247" t="s">
        <v>339</v>
      </c>
      <c r="D162" s="150"/>
      <c r="E162" s="151"/>
      <c r="F162" s="152">
        <v>0.22</v>
      </c>
      <c r="G162" s="153">
        <f t="shared" si="348"/>
        <v>0</v>
      </c>
      <c r="H162" s="151"/>
      <c r="I162" s="152">
        <v>0.22</v>
      </c>
      <c r="J162" s="153">
        <f t="shared" si="349"/>
        <v>0</v>
      </c>
      <c r="K162" s="151"/>
      <c r="L162" s="152">
        <v>0.22</v>
      </c>
      <c r="M162" s="153">
        <f t="shared" si="350"/>
        <v>0</v>
      </c>
      <c r="N162" s="151"/>
      <c r="O162" s="152">
        <v>0.22</v>
      </c>
      <c r="P162" s="153">
        <f t="shared" si="351"/>
        <v>0</v>
      </c>
      <c r="Q162" s="151"/>
      <c r="R162" s="152">
        <v>0.22</v>
      </c>
      <c r="S162" s="153">
        <f t="shared" si="352"/>
        <v>0</v>
      </c>
      <c r="T162" s="151"/>
      <c r="U162" s="152">
        <v>0.22</v>
      </c>
      <c r="V162" s="154">
        <f t="shared" si="353"/>
        <v>0</v>
      </c>
      <c r="W162" s="155">
        <f t="shared" si="354"/>
        <v>0</v>
      </c>
      <c r="X162" s="156">
        <f t="shared" si="355"/>
        <v>0</v>
      </c>
      <c r="Y162" s="156">
        <f t="shared" si="356"/>
        <v>0</v>
      </c>
      <c r="Z162" s="157" t="e">
        <f t="shared" si="357"/>
        <v>#DIV/0!</v>
      </c>
      <c r="AA162" s="158"/>
      <c r="AB162" s="7"/>
      <c r="AC162" s="7"/>
      <c r="AD162" s="7"/>
      <c r="AE162" s="7"/>
      <c r="AF162" s="7"/>
      <c r="AG162" s="7"/>
    </row>
    <row r="163" spans="1:33" ht="30" customHeight="1" x14ac:dyDescent="0.25">
      <c r="A163" s="213" t="s">
        <v>340</v>
      </c>
      <c r="B163" s="351"/>
      <c r="C163" s="215"/>
      <c r="D163" s="248"/>
      <c r="E163" s="222">
        <f>SUM(E157:E161)</f>
        <v>0</v>
      </c>
      <c r="F163" s="249"/>
      <c r="G163" s="222">
        <f>SUM(G157:G162)</f>
        <v>0</v>
      </c>
      <c r="H163" s="222">
        <f>SUM(H157:H161)</f>
        <v>0</v>
      </c>
      <c r="I163" s="249"/>
      <c r="J163" s="222">
        <f>SUM(J157:J162)</f>
        <v>0</v>
      </c>
      <c r="K163" s="222">
        <f>SUM(K157:K161)</f>
        <v>0</v>
      </c>
      <c r="L163" s="249"/>
      <c r="M163" s="222">
        <f>SUM(M157:M162)</f>
        <v>0</v>
      </c>
      <c r="N163" s="222">
        <f>SUM(N157:N161)</f>
        <v>0</v>
      </c>
      <c r="O163" s="249"/>
      <c r="P163" s="222">
        <f>SUM(P157:P162)</f>
        <v>0</v>
      </c>
      <c r="Q163" s="222">
        <f>SUM(Q157:Q161)</f>
        <v>0</v>
      </c>
      <c r="R163" s="249"/>
      <c r="S163" s="222">
        <f>SUM(S157:S162)</f>
        <v>0</v>
      </c>
      <c r="T163" s="222">
        <f>SUM(T157:T161)</f>
        <v>0</v>
      </c>
      <c r="U163" s="249"/>
      <c r="V163" s="352">
        <f t="shared" ref="V163:X163" si="358">SUM(V157:V162)</f>
        <v>0</v>
      </c>
      <c r="W163" s="341">
        <f t="shared" si="358"/>
        <v>0</v>
      </c>
      <c r="X163" s="341">
        <f t="shared" si="358"/>
        <v>0</v>
      </c>
      <c r="Y163" s="341">
        <f t="shared" si="356"/>
        <v>0</v>
      </c>
      <c r="Z163" s="342" t="e">
        <f t="shared" si="357"/>
        <v>#DIV/0!</v>
      </c>
      <c r="AA163" s="343"/>
      <c r="AB163" s="7"/>
      <c r="AC163" s="7"/>
      <c r="AD163" s="7"/>
      <c r="AE163" s="7"/>
      <c r="AF163" s="7"/>
      <c r="AG163" s="7"/>
    </row>
    <row r="164" spans="1:33" ht="30" customHeight="1" x14ac:dyDescent="0.25">
      <c r="A164" s="229" t="s">
        <v>75</v>
      </c>
      <c r="B164" s="353">
        <v>9</v>
      </c>
      <c r="C164" s="354" t="s">
        <v>341</v>
      </c>
      <c r="D164" s="355"/>
      <c r="E164" s="356"/>
      <c r="F164" s="356"/>
      <c r="G164" s="356"/>
      <c r="H164" s="356"/>
      <c r="I164" s="356"/>
      <c r="J164" s="356"/>
      <c r="K164" s="356"/>
      <c r="L164" s="356"/>
      <c r="M164" s="356"/>
      <c r="N164" s="356"/>
      <c r="O164" s="356"/>
      <c r="P164" s="356"/>
      <c r="Q164" s="356"/>
      <c r="R164" s="356"/>
      <c r="S164" s="356"/>
      <c r="T164" s="356"/>
      <c r="U164" s="356"/>
      <c r="V164" s="356"/>
      <c r="W164" s="344"/>
      <c r="X164" s="344"/>
      <c r="Y164" s="234"/>
      <c r="Z164" s="345"/>
      <c r="AA164" s="357"/>
      <c r="AB164" s="7"/>
      <c r="AC164" s="7"/>
      <c r="AD164" s="7"/>
      <c r="AE164" s="7"/>
      <c r="AF164" s="7"/>
      <c r="AG164" s="7"/>
    </row>
    <row r="165" spans="1:33" ht="30" customHeight="1" x14ac:dyDescent="0.25">
      <c r="A165" s="358" t="s">
        <v>80</v>
      </c>
      <c r="B165" s="359">
        <v>43839</v>
      </c>
      <c r="C165" s="360" t="s">
        <v>342</v>
      </c>
      <c r="D165" s="361" t="s">
        <v>242</v>
      </c>
      <c r="E165" s="197">
        <v>18</v>
      </c>
      <c r="F165" s="198">
        <v>2500</v>
      </c>
      <c r="G165" s="199">
        <f t="shared" ref="G165:G168" si="359">E165*F165</f>
        <v>45000</v>
      </c>
      <c r="H165" s="197">
        <v>18</v>
      </c>
      <c r="I165" s="198">
        <v>2500</v>
      </c>
      <c r="J165" s="199">
        <f t="shared" ref="J165:J170" si="360">H165*I165</f>
        <v>45000</v>
      </c>
      <c r="K165" s="197">
        <v>2</v>
      </c>
      <c r="L165" s="198">
        <v>2500</v>
      </c>
      <c r="M165" s="199">
        <f t="shared" ref="M165:M170" si="361">K165*L165</f>
        <v>5000</v>
      </c>
      <c r="N165" s="197">
        <v>2</v>
      </c>
      <c r="O165" s="198">
        <v>2500</v>
      </c>
      <c r="P165" s="199">
        <f t="shared" ref="P165:P170" si="362">N165*O165</f>
        <v>5000</v>
      </c>
      <c r="Q165" s="197"/>
      <c r="R165" s="198"/>
      <c r="S165" s="199">
        <f t="shared" ref="S165:S170" si="363">Q165*R165</f>
        <v>0</v>
      </c>
      <c r="T165" s="197"/>
      <c r="U165" s="198"/>
      <c r="V165" s="362">
        <f t="shared" ref="V165:V170" si="364">T165*U165</f>
        <v>0</v>
      </c>
      <c r="W165" s="139">
        <f t="shared" ref="W165:W170" si="365">G165+M165+S165</f>
        <v>50000</v>
      </c>
      <c r="X165" s="139">
        <f t="shared" ref="X165:X170" si="366">J165+P165+V165</f>
        <v>50000</v>
      </c>
      <c r="Y165" s="363">
        <f t="shared" ref="Y165:Y171" si="367">W165-X165</f>
        <v>0</v>
      </c>
      <c r="Z165" s="364">
        <f t="shared" ref="Z165:Z171" si="368">Y165/W165</f>
        <v>0</v>
      </c>
      <c r="AA165" s="141"/>
      <c r="AB165" s="142"/>
      <c r="AC165" s="143"/>
      <c r="AD165" s="143"/>
      <c r="AE165" s="143"/>
      <c r="AF165" s="143"/>
      <c r="AG165" s="143"/>
    </row>
    <row r="166" spans="1:33" ht="30" customHeight="1" x14ac:dyDescent="0.25">
      <c r="A166" s="131" t="s">
        <v>80</v>
      </c>
      <c r="B166" s="365">
        <v>43870</v>
      </c>
      <c r="C166" s="366" t="s">
        <v>343</v>
      </c>
      <c r="D166" s="367"/>
      <c r="E166" s="135"/>
      <c r="F166" s="136"/>
      <c r="G166" s="137">
        <f t="shared" si="359"/>
        <v>0</v>
      </c>
      <c r="H166" s="135"/>
      <c r="I166" s="136"/>
      <c r="J166" s="137">
        <f t="shared" si="360"/>
        <v>0</v>
      </c>
      <c r="K166" s="135"/>
      <c r="L166" s="136"/>
      <c r="M166" s="137">
        <f t="shared" si="361"/>
        <v>0</v>
      </c>
      <c r="N166" s="135"/>
      <c r="O166" s="136"/>
      <c r="P166" s="137">
        <f t="shared" si="362"/>
        <v>0</v>
      </c>
      <c r="Q166" s="135"/>
      <c r="R166" s="136"/>
      <c r="S166" s="137">
        <f t="shared" si="363"/>
        <v>0</v>
      </c>
      <c r="T166" s="135"/>
      <c r="U166" s="136"/>
      <c r="V166" s="138">
        <f t="shared" si="364"/>
        <v>0</v>
      </c>
      <c r="W166" s="144">
        <f t="shared" si="365"/>
        <v>0</v>
      </c>
      <c r="X166" s="144">
        <f t="shared" si="366"/>
        <v>0</v>
      </c>
      <c r="Y166" s="368">
        <f t="shared" si="367"/>
        <v>0</v>
      </c>
      <c r="Z166" s="369" t="e">
        <f t="shared" si="368"/>
        <v>#DIV/0!</v>
      </c>
      <c r="AA166" s="147"/>
      <c r="AB166" s="143"/>
      <c r="AC166" s="143"/>
      <c r="AD166" s="143"/>
      <c r="AE166" s="143"/>
      <c r="AF166" s="143"/>
      <c r="AG166" s="143"/>
    </row>
    <row r="167" spans="1:33" ht="30" customHeight="1" x14ac:dyDescent="0.25">
      <c r="A167" s="148" t="s">
        <v>80</v>
      </c>
      <c r="B167" s="370">
        <v>43899</v>
      </c>
      <c r="C167" s="371" t="s">
        <v>344</v>
      </c>
      <c r="D167" s="367" t="s">
        <v>83</v>
      </c>
      <c r="E167" s="151">
        <v>4</v>
      </c>
      <c r="F167" s="152">
        <v>23000</v>
      </c>
      <c r="G167" s="153">
        <f t="shared" si="359"/>
        <v>92000</v>
      </c>
      <c r="H167" s="135">
        <v>4</v>
      </c>
      <c r="I167" s="136">
        <v>23000</v>
      </c>
      <c r="J167" s="137">
        <f t="shared" si="360"/>
        <v>92000</v>
      </c>
      <c r="K167" s="151"/>
      <c r="L167" s="152"/>
      <c r="M167" s="153">
        <f t="shared" si="361"/>
        <v>0</v>
      </c>
      <c r="N167" s="151"/>
      <c r="O167" s="152"/>
      <c r="P167" s="153">
        <f t="shared" si="362"/>
        <v>0</v>
      </c>
      <c r="Q167" s="151"/>
      <c r="R167" s="152"/>
      <c r="S167" s="153">
        <f t="shared" si="363"/>
        <v>0</v>
      </c>
      <c r="T167" s="151"/>
      <c r="U167" s="152"/>
      <c r="V167" s="154">
        <f t="shared" si="364"/>
        <v>0</v>
      </c>
      <c r="W167" s="240">
        <f t="shared" si="365"/>
        <v>92000</v>
      </c>
      <c r="X167" s="144">
        <f t="shared" si="366"/>
        <v>92000</v>
      </c>
      <c r="Y167" s="368">
        <f t="shared" si="367"/>
        <v>0</v>
      </c>
      <c r="Z167" s="369">
        <f t="shared" si="368"/>
        <v>0</v>
      </c>
      <c r="AA167" s="256"/>
      <c r="AB167" s="143"/>
      <c r="AC167" s="143"/>
      <c r="AD167" s="143"/>
      <c r="AE167" s="143"/>
      <c r="AF167" s="143"/>
      <c r="AG167" s="143"/>
    </row>
    <row r="168" spans="1:33" ht="30" customHeight="1" x14ac:dyDescent="0.25">
      <c r="A168" s="131" t="s">
        <v>80</v>
      </c>
      <c r="B168" s="365">
        <v>43930</v>
      </c>
      <c r="C168" s="372" t="s">
        <v>345</v>
      </c>
      <c r="D168" s="373"/>
      <c r="E168" s="374"/>
      <c r="F168" s="375"/>
      <c r="G168" s="376">
        <f t="shared" si="359"/>
        <v>0</v>
      </c>
      <c r="H168" s="377"/>
      <c r="I168" s="378"/>
      <c r="J168" s="379">
        <f t="shared" si="360"/>
        <v>0</v>
      </c>
      <c r="K168" s="377"/>
      <c r="L168" s="378"/>
      <c r="M168" s="379">
        <f t="shared" si="361"/>
        <v>0</v>
      </c>
      <c r="N168" s="377"/>
      <c r="O168" s="378"/>
      <c r="P168" s="379">
        <f t="shared" si="362"/>
        <v>0</v>
      </c>
      <c r="Q168" s="377"/>
      <c r="R168" s="378"/>
      <c r="S168" s="379">
        <f t="shared" si="363"/>
        <v>0</v>
      </c>
      <c r="T168" s="377"/>
      <c r="U168" s="378"/>
      <c r="V168" s="380">
        <f t="shared" si="364"/>
        <v>0</v>
      </c>
      <c r="W168" s="240">
        <f t="shared" si="365"/>
        <v>0</v>
      </c>
      <c r="X168" s="144">
        <f t="shared" si="366"/>
        <v>0</v>
      </c>
      <c r="Y168" s="368">
        <f t="shared" si="367"/>
        <v>0</v>
      </c>
      <c r="Z168" s="369" t="e">
        <f t="shared" si="368"/>
        <v>#DIV/0!</v>
      </c>
      <c r="AA168" s="381"/>
      <c r="AB168" s="143"/>
      <c r="AC168" s="143"/>
      <c r="AD168" s="143"/>
      <c r="AE168" s="143"/>
      <c r="AF168" s="143"/>
      <c r="AG168" s="143"/>
    </row>
    <row r="169" spans="1:33" ht="30" customHeight="1" x14ac:dyDescent="0.25">
      <c r="A169" s="148" t="s">
        <v>80</v>
      </c>
      <c r="B169" s="370">
        <v>43960</v>
      </c>
      <c r="C169" s="372" t="s">
        <v>345</v>
      </c>
      <c r="D169" s="373"/>
      <c r="E169" s="374"/>
      <c r="F169" s="375"/>
      <c r="G169" s="376"/>
      <c r="H169" s="377"/>
      <c r="I169" s="378"/>
      <c r="J169" s="379">
        <f t="shared" si="360"/>
        <v>0</v>
      </c>
      <c r="K169" s="377"/>
      <c r="L169" s="378"/>
      <c r="M169" s="379">
        <f t="shared" si="361"/>
        <v>0</v>
      </c>
      <c r="N169" s="377"/>
      <c r="O169" s="378"/>
      <c r="P169" s="379">
        <f t="shared" si="362"/>
        <v>0</v>
      </c>
      <c r="Q169" s="377"/>
      <c r="R169" s="378"/>
      <c r="S169" s="379">
        <f t="shared" si="363"/>
        <v>0</v>
      </c>
      <c r="T169" s="377"/>
      <c r="U169" s="378"/>
      <c r="V169" s="380">
        <f t="shared" si="364"/>
        <v>0</v>
      </c>
      <c r="W169" s="240">
        <f t="shared" si="365"/>
        <v>0</v>
      </c>
      <c r="X169" s="144">
        <f t="shared" si="366"/>
        <v>0</v>
      </c>
      <c r="Y169" s="368">
        <f t="shared" si="367"/>
        <v>0</v>
      </c>
      <c r="Z169" s="369" t="e">
        <f t="shared" si="368"/>
        <v>#DIV/0!</v>
      </c>
      <c r="AA169" s="381"/>
      <c r="AB169" s="143"/>
      <c r="AC169" s="143"/>
      <c r="AD169" s="143"/>
      <c r="AE169" s="143"/>
      <c r="AF169" s="143"/>
      <c r="AG169" s="143"/>
    </row>
    <row r="170" spans="1:33" ht="30" customHeight="1" x14ac:dyDescent="0.25">
      <c r="A170" s="131" t="s">
        <v>80</v>
      </c>
      <c r="B170" s="382">
        <v>43991</v>
      </c>
      <c r="C170" s="383" t="s">
        <v>346</v>
      </c>
      <c r="D170" s="384"/>
      <c r="E170" s="385"/>
      <c r="F170" s="386">
        <v>0.22</v>
      </c>
      <c r="G170" s="387">
        <f>E170*F170</f>
        <v>0</v>
      </c>
      <c r="H170" s="170"/>
      <c r="I170" s="171">
        <v>0.22</v>
      </c>
      <c r="J170" s="172">
        <f t="shared" si="360"/>
        <v>0</v>
      </c>
      <c r="K170" s="385"/>
      <c r="L170" s="386">
        <v>0.22</v>
      </c>
      <c r="M170" s="387">
        <f t="shared" si="361"/>
        <v>0</v>
      </c>
      <c r="N170" s="385"/>
      <c r="O170" s="386">
        <v>0.22</v>
      </c>
      <c r="P170" s="387">
        <f t="shared" si="362"/>
        <v>0</v>
      </c>
      <c r="Q170" s="385"/>
      <c r="R170" s="386">
        <v>0.22</v>
      </c>
      <c r="S170" s="387">
        <f t="shared" si="363"/>
        <v>0</v>
      </c>
      <c r="T170" s="385"/>
      <c r="U170" s="386">
        <v>0.22</v>
      </c>
      <c r="V170" s="388">
        <f t="shared" si="364"/>
        <v>0</v>
      </c>
      <c r="W170" s="155">
        <f t="shared" si="365"/>
        <v>0</v>
      </c>
      <c r="X170" s="155">
        <f t="shared" si="366"/>
        <v>0</v>
      </c>
      <c r="Y170" s="389">
        <f t="shared" si="367"/>
        <v>0</v>
      </c>
      <c r="Z170" s="390" t="e">
        <f t="shared" si="368"/>
        <v>#DIV/0!</v>
      </c>
      <c r="AA170" s="391"/>
      <c r="AB170" s="7"/>
      <c r="AC170" s="7"/>
      <c r="AD170" s="7"/>
      <c r="AE170" s="7"/>
      <c r="AF170" s="7"/>
      <c r="AG170" s="7"/>
    </row>
    <row r="171" spans="1:33" ht="30" customHeight="1" x14ac:dyDescent="0.25">
      <c r="A171" s="213" t="s">
        <v>347</v>
      </c>
      <c r="B171" s="351"/>
      <c r="C171" s="392"/>
      <c r="D171" s="393"/>
      <c r="E171" s="338">
        <f>SUM(E165:E169)</f>
        <v>22</v>
      </c>
      <c r="F171" s="339"/>
      <c r="G171" s="340">
        <f>SUM(G165:G170)</f>
        <v>137000</v>
      </c>
      <c r="H171" s="338">
        <f>SUM(H165:H169)</f>
        <v>22</v>
      </c>
      <c r="I171" s="339"/>
      <c r="J171" s="340">
        <f>SUM(J165:J170)</f>
        <v>137000</v>
      </c>
      <c r="K171" s="394">
        <f>SUM(K165:K169)</f>
        <v>2</v>
      </c>
      <c r="L171" s="339"/>
      <c r="M171" s="340">
        <f>SUM(M165:M170)</f>
        <v>5000</v>
      </c>
      <c r="N171" s="394">
        <f>SUM(N165:N169)</f>
        <v>2</v>
      </c>
      <c r="O171" s="339"/>
      <c r="P171" s="340">
        <f>SUM(P165:P170)</f>
        <v>5000</v>
      </c>
      <c r="Q171" s="394">
        <f>SUM(Q165:Q169)</f>
        <v>0</v>
      </c>
      <c r="R171" s="339"/>
      <c r="S171" s="340">
        <f>SUM(S165:S170)</f>
        <v>0</v>
      </c>
      <c r="T171" s="394">
        <f>SUM(T165:T169)</f>
        <v>0</v>
      </c>
      <c r="U171" s="339"/>
      <c r="V171" s="395">
        <f t="shared" ref="V171:X171" si="369">SUM(V165:V170)</f>
        <v>0</v>
      </c>
      <c r="W171" s="396">
        <f t="shared" si="369"/>
        <v>142000</v>
      </c>
      <c r="X171" s="396">
        <f t="shared" si="369"/>
        <v>142000</v>
      </c>
      <c r="Y171" s="397">
        <f t="shared" si="367"/>
        <v>0</v>
      </c>
      <c r="Z171" s="396">
        <f t="shared" si="368"/>
        <v>0</v>
      </c>
      <c r="AA171" s="343"/>
      <c r="AB171" s="7"/>
      <c r="AC171" s="7"/>
      <c r="AD171" s="7"/>
      <c r="AE171" s="7"/>
      <c r="AF171" s="7"/>
      <c r="AG171" s="7"/>
    </row>
    <row r="172" spans="1:33" ht="30" customHeight="1" x14ac:dyDescent="0.25">
      <c r="A172" s="229" t="s">
        <v>75</v>
      </c>
      <c r="B172" s="264">
        <v>10</v>
      </c>
      <c r="C172" s="348" t="s">
        <v>348</v>
      </c>
      <c r="D172" s="232"/>
      <c r="E172" s="112"/>
      <c r="F172" s="112"/>
      <c r="G172" s="112"/>
      <c r="H172" s="112"/>
      <c r="I172" s="112"/>
      <c r="J172" s="112"/>
      <c r="K172" s="112"/>
      <c r="L172" s="112"/>
      <c r="M172" s="112"/>
      <c r="N172" s="112"/>
      <c r="O172" s="112"/>
      <c r="P172" s="112"/>
      <c r="Q172" s="112"/>
      <c r="R172" s="112"/>
      <c r="S172" s="112"/>
      <c r="T172" s="112"/>
      <c r="U172" s="112"/>
      <c r="V172" s="112"/>
      <c r="W172" s="344"/>
      <c r="X172" s="344"/>
      <c r="Y172" s="234"/>
      <c r="Z172" s="345"/>
      <c r="AA172" s="346"/>
      <c r="AB172" s="7"/>
      <c r="AC172" s="7"/>
      <c r="AD172" s="7"/>
      <c r="AE172" s="7"/>
      <c r="AF172" s="7"/>
      <c r="AG172" s="7"/>
    </row>
    <row r="173" spans="1:33" ht="30" customHeight="1" x14ac:dyDescent="0.25">
      <c r="A173" s="131" t="s">
        <v>80</v>
      </c>
      <c r="B173" s="398">
        <v>43840</v>
      </c>
      <c r="C173" s="399" t="s">
        <v>349</v>
      </c>
      <c r="D173" s="361"/>
      <c r="E173" s="400"/>
      <c r="F173" s="182"/>
      <c r="G173" s="183">
        <f t="shared" ref="G173:G177" si="370">E173*F173</f>
        <v>0</v>
      </c>
      <c r="H173" s="400"/>
      <c r="I173" s="182"/>
      <c r="J173" s="183">
        <f t="shared" ref="J173:J177" si="371">H173*I173</f>
        <v>0</v>
      </c>
      <c r="K173" s="181"/>
      <c r="L173" s="182"/>
      <c r="M173" s="183">
        <f t="shared" ref="M173:M177" si="372">K173*L173</f>
        <v>0</v>
      </c>
      <c r="N173" s="181"/>
      <c r="O173" s="182"/>
      <c r="P173" s="183">
        <f t="shared" ref="P173:P177" si="373">N173*O173</f>
        <v>0</v>
      </c>
      <c r="Q173" s="181"/>
      <c r="R173" s="182"/>
      <c r="S173" s="183">
        <f t="shared" ref="S173:S177" si="374">Q173*R173</f>
        <v>0</v>
      </c>
      <c r="T173" s="181"/>
      <c r="U173" s="182"/>
      <c r="V173" s="184">
        <f t="shared" ref="V173:V177" si="375">T173*U173</f>
        <v>0</v>
      </c>
      <c r="W173" s="139">
        <f t="shared" ref="W173:W177" si="376">G173+M173+S173</f>
        <v>0</v>
      </c>
      <c r="X173" s="139">
        <f t="shared" ref="X173:X177" si="377">J173+P173+V173</f>
        <v>0</v>
      </c>
      <c r="Y173" s="139">
        <f t="shared" ref="Y173:Y178" si="378">W173-X173</f>
        <v>0</v>
      </c>
      <c r="Z173" s="140" t="e">
        <f t="shared" ref="Z173:Z178" si="379">Y173/W173</f>
        <v>#DIV/0!</v>
      </c>
      <c r="AA173" s="141"/>
      <c r="AB173" s="143"/>
      <c r="AC173" s="143"/>
      <c r="AD173" s="143"/>
      <c r="AE173" s="143"/>
      <c r="AF173" s="143"/>
      <c r="AG173" s="143"/>
    </row>
    <row r="174" spans="1:33" ht="30" customHeight="1" x14ac:dyDescent="0.25">
      <c r="A174" s="131" t="s">
        <v>80</v>
      </c>
      <c r="B174" s="398">
        <v>43871</v>
      </c>
      <c r="C174" s="399" t="s">
        <v>349</v>
      </c>
      <c r="D174" s="367"/>
      <c r="E174" s="200"/>
      <c r="F174" s="136"/>
      <c r="G174" s="137">
        <f t="shared" si="370"/>
        <v>0</v>
      </c>
      <c r="H174" s="200"/>
      <c r="I174" s="136"/>
      <c r="J174" s="137">
        <f t="shared" si="371"/>
        <v>0</v>
      </c>
      <c r="K174" s="135"/>
      <c r="L174" s="136"/>
      <c r="M174" s="137">
        <f t="shared" si="372"/>
        <v>0</v>
      </c>
      <c r="N174" s="135"/>
      <c r="O174" s="136"/>
      <c r="P174" s="137">
        <f t="shared" si="373"/>
        <v>0</v>
      </c>
      <c r="Q174" s="135"/>
      <c r="R174" s="136"/>
      <c r="S174" s="137">
        <f t="shared" si="374"/>
        <v>0</v>
      </c>
      <c r="T174" s="135"/>
      <c r="U174" s="136"/>
      <c r="V174" s="138">
        <f t="shared" si="375"/>
        <v>0</v>
      </c>
      <c r="W174" s="144">
        <f t="shared" si="376"/>
        <v>0</v>
      </c>
      <c r="X174" s="145">
        <f t="shared" si="377"/>
        <v>0</v>
      </c>
      <c r="Y174" s="145">
        <f t="shared" si="378"/>
        <v>0</v>
      </c>
      <c r="Z174" s="146" t="e">
        <f t="shared" si="379"/>
        <v>#DIV/0!</v>
      </c>
      <c r="AA174" s="147"/>
      <c r="AB174" s="143"/>
      <c r="AC174" s="143"/>
      <c r="AD174" s="143"/>
      <c r="AE174" s="143"/>
      <c r="AF174" s="143"/>
      <c r="AG174" s="143"/>
    </row>
    <row r="175" spans="1:33" ht="30" customHeight="1" x14ac:dyDescent="0.25">
      <c r="A175" s="131" t="s">
        <v>80</v>
      </c>
      <c r="B175" s="398">
        <v>43900</v>
      </c>
      <c r="C175" s="399" t="s">
        <v>349</v>
      </c>
      <c r="D175" s="367"/>
      <c r="E175" s="200"/>
      <c r="F175" s="136"/>
      <c r="G175" s="137">
        <f t="shared" si="370"/>
        <v>0</v>
      </c>
      <c r="H175" s="200"/>
      <c r="I175" s="136"/>
      <c r="J175" s="137">
        <f t="shared" si="371"/>
        <v>0</v>
      </c>
      <c r="K175" s="135"/>
      <c r="L175" s="136"/>
      <c r="M175" s="137">
        <f t="shared" si="372"/>
        <v>0</v>
      </c>
      <c r="N175" s="135"/>
      <c r="O175" s="136"/>
      <c r="P175" s="137">
        <f t="shared" si="373"/>
        <v>0</v>
      </c>
      <c r="Q175" s="135"/>
      <c r="R175" s="136"/>
      <c r="S175" s="137">
        <f t="shared" si="374"/>
        <v>0</v>
      </c>
      <c r="T175" s="135"/>
      <c r="U175" s="136"/>
      <c r="V175" s="138">
        <f t="shared" si="375"/>
        <v>0</v>
      </c>
      <c r="W175" s="144">
        <f t="shared" si="376"/>
        <v>0</v>
      </c>
      <c r="X175" s="145">
        <f t="shared" si="377"/>
        <v>0</v>
      </c>
      <c r="Y175" s="145">
        <f t="shared" si="378"/>
        <v>0</v>
      </c>
      <c r="Z175" s="146" t="e">
        <f t="shared" si="379"/>
        <v>#DIV/0!</v>
      </c>
      <c r="AA175" s="147"/>
      <c r="AB175" s="143"/>
      <c r="AC175" s="143"/>
      <c r="AD175" s="143"/>
      <c r="AE175" s="143"/>
      <c r="AF175" s="143"/>
      <c r="AG175" s="143"/>
    </row>
    <row r="176" spans="1:33" ht="30" customHeight="1" x14ac:dyDescent="0.25">
      <c r="A176" s="148" t="s">
        <v>80</v>
      </c>
      <c r="B176" s="401">
        <v>43931</v>
      </c>
      <c r="C176" s="185" t="s">
        <v>350</v>
      </c>
      <c r="D176" s="402" t="s">
        <v>83</v>
      </c>
      <c r="E176" s="403"/>
      <c r="F176" s="152"/>
      <c r="G176" s="137">
        <f t="shared" si="370"/>
        <v>0</v>
      </c>
      <c r="H176" s="403"/>
      <c r="I176" s="152"/>
      <c r="J176" s="137">
        <f t="shared" si="371"/>
        <v>0</v>
      </c>
      <c r="K176" s="151"/>
      <c r="L176" s="152"/>
      <c r="M176" s="153">
        <f t="shared" si="372"/>
        <v>0</v>
      </c>
      <c r="N176" s="151"/>
      <c r="O176" s="152"/>
      <c r="P176" s="153">
        <f t="shared" si="373"/>
        <v>0</v>
      </c>
      <c r="Q176" s="151"/>
      <c r="R176" s="152"/>
      <c r="S176" s="153">
        <f t="shared" si="374"/>
        <v>0</v>
      </c>
      <c r="T176" s="151"/>
      <c r="U176" s="152"/>
      <c r="V176" s="154">
        <f t="shared" si="375"/>
        <v>0</v>
      </c>
      <c r="W176" s="240">
        <f t="shared" si="376"/>
        <v>0</v>
      </c>
      <c r="X176" s="145">
        <f t="shared" si="377"/>
        <v>0</v>
      </c>
      <c r="Y176" s="145">
        <f t="shared" si="378"/>
        <v>0</v>
      </c>
      <c r="Z176" s="146" t="e">
        <f t="shared" si="379"/>
        <v>#DIV/0!</v>
      </c>
      <c r="AA176" s="256"/>
      <c r="AB176" s="143"/>
      <c r="AC176" s="143"/>
      <c r="AD176" s="143"/>
      <c r="AE176" s="143"/>
      <c r="AF176" s="143"/>
      <c r="AG176" s="143"/>
    </row>
    <row r="177" spans="1:33" ht="30" customHeight="1" x14ac:dyDescent="0.25">
      <c r="A177" s="148" t="s">
        <v>80</v>
      </c>
      <c r="B177" s="404">
        <v>43961</v>
      </c>
      <c r="C177" s="347" t="s">
        <v>351</v>
      </c>
      <c r="D177" s="384"/>
      <c r="E177" s="151"/>
      <c r="F177" s="152">
        <v>0.22</v>
      </c>
      <c r="G177" s="153">
        <f t="shared" si="370"/>
        <v>0</v>
      </c>
      <c r="H177" s="151"/>
      <c r="I177" s="152">
        <v>0.22</v>
      </c>
      <c r="J177" s="153">
        <f t="shared" si="371"/>
        <v>0</v>
      </c>
      <c r="K177" s="151"/>
      <c r="L177" s="152">
        <v>0.22</v>
      </c>
      <c r="M177" s="153">
        <f t="shared" si="372"/>
        <v>0</v>
      </c>
      <c r="N177" s="151"/>
      <c r="O177" s="152">
        <v>0.22</v>
      </c>
      <c r="P177" s="153">
        <f t="shared" si="373"/>
        <v>0</v>
      </c>
      <c r="Q177" s="151"/>
      <c r="R177" s="152">
        <v>0.22</v>
      </c>
      <c r="S177" s="153">
        <f t="shared" si="374"/>
        <v>0</v>
      </c>
      <c r="T177" s="151"/>
      <c r="U177" s="152">
        <v>0.22</v>
      </c>
      <c r="V177" s="154">
        <f t="shared" si="375"/>
        <v>0</v>
      </c>
      <c r="W177" s="155">
        <f t="shared" si="376"/>
        <v>0</v>
      </c>
      <c r="X177" s="156">
        <f t="shared" si="377"/>
        <v>0</v>
      </c>
      <c r="Y177" s="156">
        <f t="shared" si="378"/>
        <v>0</v>
      </c>
      <c r="Z177" s="157" t="e">
        <f t="shared" si="379"/>
        <v>#DIV/0!</v>
      </c>
      <c r="AA177" s="158"/>
      <c r="AB177" s="7"/>
      <c r="AC177" s="7"/>
      <c r="AD177" s="7"/>
      <c r="AE177" s="7"/>
      <c r="AF177" s="7"/>
      <c r="AG177" s="7"/>
    </row>
    <row r="178" spans="1:33" ht="30" customHeight="1" x14ac:dyDescent="0.25">
      <c r="A178" s="213" t="s">
        <v>352</v>
      </c>
      <c r="B178" s="214"/>
      <c r="C178" s="215"/>
      <c r="D178" s="248"/>
      <c r="E178" s="222">
        <f>SUM(E173:E176)</f>
        <v>0</v>
      </c>
      <c r="F178" s="249"/>
      <c r="G178" s="223">
        <f>SUM(G173:G177)</f>
        <v>0</v>
      </c>
      <c r="H178" s="222">
        <f>SUM(H173:H176)</f>
        <v>0</v>
      </c>
      <c r="I178" s="249"/>
      <c r="J178" s="223">
        <f>SUM(J173:J177)</f>
        <v>0</v>
      </c>
      <c r="K178" s="250">
        <f>SUM(K173:K176)</f>
        <v>0</v>
      </c>
      <c r="L178" s="249"/>
      <c r="M178" s="223">
        <f>SUM(M173:M177)</f>
        <v>0</v>
      </c>
      <c r="N178" s="250">
        <f>SUM(N173:N176)</f>
        <v>0</v>
      </c>
      <c r="O178" s="249"/>
      <c r="P178" s="223">
        <f>SUM(P173:P177)</f>
        <v>0</v>
      </c>
      <c r="Q178" s="250">
        <f>SUM(Q173:Q176)</f>
        <v>0</v>
      </c>
      <c r="R178" s="249"/>
      <c r="S178" s="223">
        <f>SUM(S173:S177)</f>
        <v>0</v>
      </c>
      <c r="T178" s="250">
        <f>SUM(T173:T176)</f>
        <v>0</v>
      </c>
      <c r="U178" s="249"/>
      <c r="V178" s="224">
        <f t="shared" ref="V178:X178" si="380">SUM(V173:V177)</f>
        <v>0</v>
      </c>
      <c r="W178" s="341">
        <f t="shared" si="380"/>
        <v>0</v>
      </c>
      <c r="X178" s="341">
        <f t="shared" si="380"/>
        <v>0</v>
      </c>
      <c r="Y178" s="341">
        <f t="shared" si="378"/>
        <v>0</v>
      </c>
      <c r="Z178" s="342" t="e">
        <f t="shared" si="379"/>
        <v>#DIV/0!</v>
      </c>
      <c r="AA178" s="343"/>
      <c r="AB178" s="7"/>
      <c r="AC178" s="7"/>
      <c r="AD178" s="7"/>
      <c r="AE178" s="7"/>
      <c r="AF178" s="7"/>
      <c r="AG178" s="7"/>
    </row>
    <row r="179" spans="1:33" ht="30" customHeight="1" x14ac:dyDescent="0.25">
      <c r="A179" s="229" t="s">
        <v>75</v>
      </c>
      <c r="B179" s="264">
        <v>11</v>
      </c>
      <c r="C179" s="231" t="s">
        <v>353</v>
      </c>
      <c r="D179" s="232"/>
      <c r="E179" s="112"/>
      <c r="F179" s="112"/>
      <c r="G179" s="112"/>
      <c r="H179" s="112"/>
      <c r="I179" s="112"/>
      <c r="J179" s="112"/>
      <c r="K179" s="112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12"/>
      <c r="W179" s="344"/>
      <c r="X179" s="344"/>
      <c r="Y179" s="234"/>
      <c r="Z179" s="345"/>
      <c r="AA179" s="346"/>
      <c r="AB179" s="7"/>
      <c r="AC179" s="7"/>
      <c r="AD179" s="7"/>
      <c r="AE179" s="7"/>
      <c r="AF179" s="7"/>
      <c r="AG179" s="7"/>
    </row>
    <row r="180" spans="1:33" ht="30" customHeight="1" x14ac:dyDescent="0.25">
      <c r="A180" s="405" t="s">
        <v>80</v>
      </c>
      <c r="B180" s="398">
        <v>43841</v>
      </c>
      <c r="C180" s="399" t="s">
        <v>354</v>
      </c>
      <c r="D180" s="180" t="s">
        <v>122</v>
      </c>
      <c r="E180" s="181"/>
      <c r="F180" s="182"/>
      <c r="G180" s="183">
        <f t="shared" ref="G180:G181" si="381">E180*F180</f>
        <v>0</v>
      </c>
      <c r="H180" s="181"/>
      <c r="I180" s="182"/>
      <c r="J180" s="183">
        <f t="shared" ref="J180:J181" si="382">H180*I180</f>
        <v>0</v>
      </c>
      <c r="K180" s="181"/>
      <c r="L180" s="182"/>
      <c r="M180" s="183">
        <f t="shared" ref="M180:M181" si="383">K180*L180</f>
        <v>0</v>
      </c>
      <c r="N180" s="181"/>
      <c r="O180" s="182"/>
      <c r="P180" s="183">
        <f t="shared" ref="P180:P181" si="384">N180*O180</f>
        <v>0</v>
      </c>
      <c r="Q180" s="181"/>
      <c r="R180" s="182"/>
      <c r="S180" s="183">
        <f t="shared" ref="S180:S181" si="385">Q180*R180</f>
        <v>0</v>
      </c>
      <c r="T180" s="181"/>
      <c r="U180" s="182"/>
      <c r="V180" s="184">
        <f t="shared" ref="V180:V181" si="386">T180*U180</f>
        <v>0</v>
      </c>
      <c r="W180" s="139">
        <f t="shared" ref="W180:W181" si="387">G180+M180+S180</f>
        <v>0</v>
      </c>
      <c r="X180" s="139">
        <f t="shared" ref="X180:X181" si="388">J180+P180+V180</f>
        <v>0</v>
      </c>
      <c r="Y180" s="139">
        <f t="shared" ref="Y180:Y182" si="389">W180-X180</f>
        <v>0</v>
      </c>
      <c r="Z180" s="140" t="e">
        <f t="shared" ref="Z180:Z182" si="390">Y180/W180</f>
        <v>#DIV/0!</v>
      </c>
      <c r="AA180" s="141"/>
      <c r="AB180" s="143"/>
      <c r="AC180" s="143"/>
      <c r="AD180" s="143"/>
      <c r="AE180" s="143"/>
      <c r="AF180" s="143"/>
      <c r="AG180" s="143"/>
    </row>
    <row r="181" spans="1:33" ht="30" customHeight="1" x14ac:dyDescent="0.25">
      <c r="A181" s="406" t="s">
        <v>80</v>
      </c>
      <c r="B181" s="398">
        <v>43872</v>
      </c>
      <c r="C181" s="185" t="s">
        <v>354</v>
      </c>
      <c r="D181" s="150" t="s">
        <v>122</v>
      </c>
      <c r="E181" s="151"/>
      <c r="F181" s="152"/>
      <c r="G181" s="137">
        <f t="shared" si="381"/>
        <v>0</v>
      </c>
      <c r="H181" s="151"/>
      <c r="I181" s="152"/>
      <c r="J181" s="137">
        <f t="shared" si="382"/>
        <v>0</v>
      </c>
      <c r="K181" s="151"/>
      <c r="L181" s="152"/>
      <c r="M181" s="153">
        <f t="shared" si="383"/>
        <v>0</v>
      </c>
      <c r="N181" s="151"/>
      <c r="O181" s="152"/>
      <c r="P181" s="153">
        <f t="shared" si="384"/>
        <v>0</v>
      </c>
      <c r="Q181" s="151"/>
      <c r="R181" s="152"/>
      <c r="S181" s="153">
        <f t="shared" si="385"/>
        <v>0</v>
      </c>
      <c r="T181" s="151"/>
      <c r="U181" s="152"/>
      <c r="V181" s="154">
        <f t="shared" si="386"/>
        <v>0</v>
      </c>
      <c r="W181" s="155">
        <f t="shared" si="387"/>
        <v>0</v>
      </c>
      <c r="X181" s="156">
        <f t="shared" si="388"/>
        <v>0</v>
      </c>
      <c r="Y181" s="156">
        <f t="shared" si="389"/>
        <v>0</v>
      </c>
      <c r="Z181" s="157" t="e">
        <f t="shared" si="390"/>
        <v>#DIV/0!</v>
      </c>
      <c r="AA181" s="158"/>
      <c r="AB181" s="142"/>
      <c r="AC181" s="143"/>
      <c r="AD181" s="143"/>
      <c r="AE181" s="143"/>
      <c r="AF181" s="143"/>
      <c r="AG181" s="143"/>
    </row>
    <row r="182" spans="1:33" ht="30" customHeight="1" x14ac:dyDescent="0.25">
      <c r="A182" s="558" t="s">
        <v>355</v>
      </c>
      <c r="B182" s="559"/>
      <c r="C182" s="559"/>
      <c r="D182" s="560"/>
      <c r="E182" s="222">
        <f>SUM(E180:E181)</f>
        <v>0</v>
      </c>
      <c r="F182" s="249"/>
      <c r="G182" s="223">
        <f t="shared" ref="G182:H182" si="391">SUM(G180:G181)</f>
        <v>0</v>
      </c>
      <c r="H182" s="222">
        <f t="shared" si="391"/>
        <v>0</v>
      </c>
      <c r="I182" s="249"/>
      <c r="J182" s="223">
        <f t="shared" ref="J182:K182" si="392">SUM(J180:J181)</f>
        <v>0</v>
      </c>
      <c r="K182" s="250">
        <f t="shared" si="392"/>
        <v>0</v>
      </c>
      <c r="L182" s="249"/>
      <c r="M182" s="223">
        <f t="shared" ref="M182:N182" si="393">SUM(M180:M181)</f>
        <v>0</v>
      </c>
      <c r="N182" s="250">
        <f t="shared" si="393"/>
        <v>0</v>
      </c>
      <c r="O182" s="249"/>
      <c r="P182" s="223">
        <f t="shared" ref="P182:Q182" si="394">SUM(P180:P181)</f>
        <v>0</v>
      </c>
      <c r="Q182" s="250">
        <f t="shared" si="394"/>
        <v>0</v>
      </c>
      <c r="R182" s="249"/>
      <c r="S182" s="223">
        <f t="shared" ref="S182:T182" si="395">SUM(S180:S181)</f>
        <v>0</v>
      </c>
      <c r="T182" s="250">
        <f t="shared" si="395"/>
        <v>0</v>
      </c>
      <c r="U182" s="249"/>
      <c r="V182" s="224">
        <f t="shared" ref="V182:X182" si="396">SUM(V180:V181)</f>
        <v>0</v>
      </c>
      <c r="W182" s="341">
        <f t="shared" si="396"/>
        <v>0</v>
      </c>
      <c r="X182" s="341">
        <f t="shared" si="396"/>
        <v>0</v>
      </c>
      <c r="Y182" s="341">
        <f t="shared" si="389"/>
        <v>0</v>
      </c>
      <c r="Z182" s="342" t="e">
        <f t="shared" si="390"/>
        <v>#DIV/0!</v>
      </c>
      <c r="AA182" s="343"/>
      <c r="AB182" s="7"/>
      <c r="AC182" s="7"/>
      <c r="AD182" s="7"/>
      <c r="AE182" s="7"/>
      <c r="AF182" s="7"/>
      <c r="AG182" s="7"/>
    </row>
    <row r="183" spans="1:33" ht="30" customHeight="1" x14ac:dyDescent="0.25">
      <c r="A183" s="263" t="s">
        <v>75</v>
      </c>
      <c r="B183" s="264">
        <v>12</v>
      </c>
      <c r="C183" s="265" t="s">
        <v>356</v>
      </c>
      <c r="D183" s="407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344"/>
      <c r="X183" s="344"/>
      <c r="Y183" s="234"/>
      <c r="Z183" s="345"/>
      <c r="AA183" s="346"/>
      <c r="AB183" s="7"/>
      <c r="AC183" s="7"/>
      <c r="AD183" s="7"/>
      <c r="AE183" s="7"/>
      <c r="AF183" s="7"/>
      <c r="AG183" s="7"/>
    </row>
    <row r="184" spans="1:33" ht="30" customHeight="1" x14ac:dyDescent="0.25">
      <c r="A184" s="178" t="s">
        <v>80</v>
      </c>
      <c r="B184" s="408">
        <v>43842</v>
      </c>
      <c r="C184" s="360" t="s">
        <v>357</v>
      </c>
      <c r="D184" s="361" t="s">
        <v>358</v>
      </c>
      <c r="E184" s="400"/>
      <c r="F184" s="182"/>
      <c r="G184" s="183">
        <f t="shared" ref="G184:G187" si="397">E184*F184</f>
        <v>0</v>
      </c>
      <c r="H184" s="400"/>
      <c r="I184" s="182"/>
      <c r="J184" s="183">
        <f t="shared" ref="J184:J187" si="398">H184*I184</f>
        <v>0</v>
      </c>
      <c r="K184" s="181"/>
      <c r="L184" s="182"/>
      <c r="M184" s="183">
        <f t="shared" ref="M184:M187" si="399">K184*L184</f>
        <v>0</v>
      </c>
      <c r="N184" s="181"/>
      <c r="O184" s="182"/>
      <c r="P184" s="183">
        <f t="shared" ref="P184:P187" si="400">N184*O184</f>
        <v>0</v>
      </c>
      <c r="Q184" s="181"/>
      <c r="R184" s="182"/>
      <c r="S184" s="183">
        <f t="shared" ref="S184:S187" si="401">Q184*R184</f>
        <v>0</v>
      </c>
      <c r="T184" s="181"/>
      <c r="U184" s="182"/>
      <c r="V184" s="184">
        <f t="shared" ref="V184:V187" si="402">T184*U184</f>
        <v>0</v>
      </c>
      <c r="W184" s="139">
        <f t="shared" ref="W184:W187" si="403">G184+M184+S184</f>
        <v>0</v>
      </c>
      <c r="X184" s="139">
        <f t="shared" ref="X184:X187" si="404">J184+P184+V184</f>
        <v>0</v>
      </c>
      <c r="Y184" s="139">
        <f t="shared" ref="Y184:Y188" si="405">W184-X184</f>
        <v>0</v>
      </c>
      <c r="Z184" s="140" t="e">
        <f t="shared" ref="Z184:Z188" si="406">Y184/W184</f>
        <v>#DIV/0!</v>
      </c>
      <c r="AA184" s="141"/>
      <c r="AB184" s="142"/>
      <c r="AC184" s="143"/>
      <c r="AD184" s="143"/>
      <c r="AE184" s="143"/>
      <c r="AF184" s="143"/>
      <c r="AG184" s="143"/>
    </row>
    <row r="185" spans="1:33" ht="30" customHeight="1" x14ac:dyDescent="0.25">
      <c r="A185" s="131" t="s">
        <v>80</v>
      </c>
      <c r="B185" s="398">
        <v>43873</v>
      </c>
      <c r="C185" s="244" t="s">
        <v>359</v>
      </c>
      <c r="D185" s="367" t="s">
        <v>328</v>
      </c>
      <c r="E185" s="200"/>
      <c r="F185" s="136"/>
      <c r="G185" s="137">
        <f t="shared" si="397"/>
        <v>0</v>
      </c>
      <c r="H185" s="200"/>
      <c r="I185" s="136"/>
      <c r="J185" s="137">
        <f t="shared" si="398"/>
        <v>0</v>
      </c>
      <c r="K185" s="135"/>
      <c r="L185" s="136"/>
      <c r="M185" s="137">
        <f t="shared" si="399"/>
        <v>0</v>
      </c>
      <c r="N185" s="135"/>
      <c r="O185" s="136"/>
      <c r="P185" s="137">
        <f t="shared" si="400"/>
        <v>0</v>
      </c>
      <c r="Q185" s="135"/>
      <c r="R185" s="136"/>
      <c r="S185" s="137">
        <f t="shared" si="401"/>
        <v>0</v>
      </c>
      <c r="T185" s="135"/>
      <c r="U185" s="136"/>
      <c r="V185" s="138">
        <f t="shared" si="402"/>
        <v>0</v>
      </c>
      <c r="W185" s="144">
        <f t="shared" si="403"/>
        <v>0</v>
      </c>
      <c r="X185" s="145">
        <f t="shared" si="404"/>
        <v>0</v>
      </c>
      <c r="Y185" s="145">
        <f t="shared" si="405"/>
        <v>0</v>
      </c>
      <c r="Z185" s="146" t="e">
        <f t="shared" si="406"/>
        <v>#DIV/0!</v>
      </c>
      <c r="AA185" s="147"/>
      <c r="AB185" s="143"/>
      <c r="AC185" s="143"/>
      <c r="AD185" s="143"/>
      <c r="AE185" s="143"/>
      <c r="AF185" s="143"/>
      <c r="AG185" s="143"/>
    </row>
    <row r="186" spans="1:33" ht="30" customHeight="1" x14ac:dyDescent="0.25">
      <c r="A186" s="148" t="s">
        <v>80</v>
      </c>
      <c r="B186" s="401">
        <v>43902</v>
      </c>
      <c r="C186" s="185" t="s">
        <v>360</v>
      </c>
      <c r="D186" s="402" t="s">
        <v>328</v>
      </c>
      <c r="E186" s="403"/>
      <c r="F186" s="152"/>
      <c r="G186" s="153">
        <f t="shared" si="397"/>
        <v>0</v>
      </c>
      <c r="H186" s="403"/>
      <c r="I186" s="152"/>
      <c r="J186" s="153">
        <f t="shared" si="398"/>
        <v>0</v>
      </c>
      <c r="K186" s="151"/>
      <c r="L186" s="152"/>
      <c r="M186" s="153">
        <f t="shared" si="399"/>
        <v>0</v>
      </c>
      <c r="N186" s="151"/>
      <c r="O186" s="152"/>
      <c r="P186" s="153">
        <f t="shared" si="400"/>
        <v>0</v>
      </c>
      <c r="Q186" s="151"/>
      <c r="R186" s="152"/>
      <c r="S186" s="153">
        <f t="shared" si="401"/>
        <v>0</v>
      </c>
      <c r="T186" s="151"/>
      <c r="U186" s="152"/>
      <c r="V186" s="154">
        <f t="shared" si="402"/>
        <v>0</v>
      </c>
      <c r="W186" s="240">
        <f t="shared" si="403"/>
        <v>0</v>
      </c>
      <c r="X186" s="145">
        <f t="shared" si="404"/>
        <v>0</v>
      </c>
      <c r="Y186" s="145">
        <f t="shared" si="405"/>
        <v>0</v>
      </c>
      <c r="Z186" s="146" t="e">
        <f t="shared" si="406"/>
        <v>#DIV/0!</v>
      </c>
      <c r="AA186" s="256"/>
      <c r="AB186" s="143"/>
      <c r="AC186" s="143"/>
      <c r="AD186" s="143"/>
      <c r="AE186" s="143"/>
      <c r="AF186" s="143"/>
      <c r="AG186" s="143"/>
    </row>
    <row r="187" spans="1:33" ht="30" customHeight="1" x14ac:dyDescent="0.25">
      <c r="A187" s="148" t="s">
        <v>80</v>
      </c>
      <c r="B187" s="401">
        <v>43933</v>
      </c>
      <c r="C187" s="347" t="s">
        <v>361</v>
      </c>
      <c r="D187" s="384"/>
      <c r="E187" s="403"/>
      <c r="F187" s="152">
        <v>0.22</v>
      </c>
      <c r="G187" s="153">
        <f t="shared" si="397"/>
        <v>0</v>
      </c>
      <c r="H187" s="403"/>
      <c r="I187" s="152">
        <v>0.22</v>
      </c>
      <c r="J187" s="153">
        <f t="shared" si="398"/>
        <v>0</v>
      </c>
      <c r="K187" s="151"/>
      <c r="L187" s="152">
        <v>0.22</v>
      </c>
      <c r="M187" s="153">
        <f t="shared" si="399"/>
        <v>0</v>
      </c>
      <c r="N187" s="151"/>
      <c r="O187" s="152">
        <v>0.22</v>
      </c>
      <c r="P187" s="153">
        <f t="shared" si="400"/>
        <v>0</v>
      </c>
      <c r="Q187" s="151"/>
      <c r="R187" s="152">
        <v>0.22</v>
      </c>
      <c r="S187" s="153">
        <f t="shared" si="401"/>
        <v>0</v>
      </c>
      <c r="T187" s="151"/>
      <c r="U187" s="152">
        <v>0.22</v>
      </c>
      <c r="V187" s="154">
        <f t="shared" si="402"/>
        <v>0</v>
      </c>
      <c r="W187" s="155">
        <f t="shared" si="403"/>
        <v>0</v>
      </c>
      <c r="X187" s="156">
        <f t="shared" si="404"/>
        <v>0</v>
      </c>
      <c r="Y187" s="156">
        <f t="shared" si="405"/>
        <v>0</v>
      </c>
      <c r="Z187" s="157" t="e">
        <f t="shared" si="406"/>
        <v>#DIV/0!</v>
      </c>
      <c r="AA187" s="158"/>
      <c r="AB187" s="7"/>
      <c r="AC187" s="7"/>
      <c r="AD187" s="7"/>
      <c r="AE187" s="7"/>
      <c r="AF187" s="7"/>
      <c r="AG187" s="7"/>
    </row>
    <row r="188" spans="1:33" ht="30" customHeight="1" x14ac:dyDescent="0.25">
      <c r="A188" s="213" t="s">
        <v>362</v>
      </c>
      <c r="B188" s="214"/>
      <c r="C188" s="215"/>
      <c r="D188" s="393"/>
      <c r="E188" s="222">
        <f>SUM(E184:E186)</f>
        <v>0</v>
      </c>
      <c r="F188" s="249"/>
      <c r="G188" s="223">
        <f>SUM(G184:G187)</f>
        <v>0</v>
      </c>
      <c r="H188" s="222">
        <f>SUM(H184:H186)</f>
        <v>0</v>
      </c>
      <c r="I188" s="249"/>
      <c r="J188" s="223">
        <f>SUM(J184:J187)</f>
        <v>0</v>
      </c>
      <c r="K188" s="250">
        <f>SUM(K184:K186)</f>
        <v>0</v>
      </c>
      <c r="L188" s="249"/>
      <c r="M188" s="223">
        <f>SUM(M184:M187)</f>
        <v>0</v>
      </c>
      <c r="N188" s="250">
        <f>SUM(N184:N186)</f>
        <v>0</v>
      </c>
      <c r="O188" s="249"/>
      <c r="P188" s="223">
        <f>SUM(P184:P187)</f>
        <v>0</v>
      </c>
      <c r="Q188" s="250">
        <f>SUM(Q184:Q186)</f>
        <v>0</v>
      </c>
      <c r="R188" s="249"/>
      <c r="S188" s="223">
        <f>SUM(S184:S187)</f>
        <v>0</v>
      </c>
      <c r="T188" s="250">
        <f>SUM(T184:T186)</f>
        <v>0</v>
      </c>
      <c r="U188" s="249"/>
      <c r="V188" s="224">
        <f t="shared" ref="V188:X188" si="407">SUM(V184:V187)</f>
        <v>0</v>
      </c>
      <c r="W188" s="341">
        <f t="shared" si="407"/>
        <v>0</v>
      </c>
      <c r="X188" s="341">
        <f t="shared" si="407"/>
        <v>0</v>
      </c>
      <c r="Y188" s="341">
        <f t="shared" si="405"/>
        <v>0</v>
      </c>
      <c r="Z188" s="342" t="e">
        <f t="shared" si="406"/>
        <v>#DIV/0!</v>
      </c>
      <c r="AA188" s="343"/>
      <c r="AB188" s="7"/>
      <c r="AC188" s="7"/>
      <c r="AD188" s="7"/>
      <c r="AE188" s="7"/>
      <c r="AF188" s="7"/>
      <c r="AG188" s="7"/>
    </row>
    <row r="189" spans="1:33" ht="30" customHeight="1" x14ac:dyDescent="0.25">
      <c r="A189" s="263" t="s">
        <v>75</v>
      </c>
      <c r="B189" s="409">
        <v>13</v>
      </c>
      <c r="C189" s="265" t="s">
        <v>363</v>
      </c>
      <c r="D189" s="111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344"/>
      <c r="X189" s="344"/>
      <c r="Y189" s="234"/>
      <c r="Z189" s="345"/>
      <c r="AA189" s="346"/>
      <c r="AB189" s="6"/>
      <c r="AC189" s="7"/>
      <c r="AD189" s="7"/>
      <c r="AE189" s="7"/>
      <c r="AF189" s="7"/>
      <c r="AG189" s="7"/>
    </row>
    <row r="190" spans="1:33" ht="30" customHeight="1" x14ac:dyDescent="0.25">
      <c r="A190" s="117" t="s">
        <v>77</v>
      </c>
      <c r="B190" s="177" t="s">
        <v>364</v>
      </c>
      <c r="C190" s="410" t="s">
        <v>365</v>
      </c>
      <c r="D190" s="160"/>
      <c r="E190" s="161">
        <f>SUM(E191:E193)</f>
        <v>2</v>
      </c>
      <c r="F190" s="162"/>
      <c r="G190" s="163">
        <f>SUM(G191:G194)</f>
        <v>90000</v>
      </c>
      <c r="H190" s="161">
        <f>SUM(H191:H193)</f>
        <v>2</v>
      </c>
      <c r="I190" s="162"/>
      <c r="J190" s="163">
        <f>SUM(J191:J194)</f>
        <v>90000</v>
      </c>
      <c r="K190" s="161">
        <f>SUM(K191:K193)</f>
        <v>1</v>
      </c>
      <c r="L190" s="162"/>
      <c r="M190" s="163">
        <f>SUM(M191:M194)</f>
        <v>60000</v>
      </c>
      <c r="N190" s="161">
        <f>SUM(N191:N193)</f>
        <v>1</v>
      </c>
      <c r="O190" s="162"/>
      <c r="P190" s="163">
        <f>SUM(P191:P194)</f>
        <v>60000</v>
      </c>
      <c r="Q190" s="161">
        <f>SUM(Q191:Q193)</f>
        <v>0</v>
      </c>
      <c r="R190" s="162"/>
      <c r="S190" s="163">
        <f>SUM(S191:S194)</f>
        <v>0</v>
      </c>
      <c r="T190" s="161">
        <f>SUM(T191:T193)</f>
        <v>0</v>
      </c>
      <c r="U190" s="162"/>
      <c r="V190" s="164">
        <f t="shared" ref="V190:X190" si="408">SUM(V191:V194)</f>
        <v>0</v>
      </c>
      <c r="W190" s="236">
        <f t="shared" si="408"/>
        <v>150000</v>
      </c>
      <c r="X190" s="236">
        <f t="shared" si="408"/>
        <v>150000</v>
      </c>
      <c r="Y190" s="236">
        <f t="shared" ref="Y190:Y227" si="409">W190-X190</f>
        <v>0</v>
      </c>
      <c r="Z190" s="246">
        <f t="shared" ref="Z190:Z228" si="410">Y190/W190</f>
        <v>0</v>
      </c>
      <c r="AA190" s="243"/>
      <c r="AB190" s="130"/>
      <c r="AC190" s="130"/>
      <c r="AD190" s="130"/>
      <c r="AE190" s="130"/>
      <c r="AF190" s="130"/>
      <c r="AG190" s="130"/>
    </row>
    <row r="191" spans="1:33" ht="30" customHeight="1" x14ac:dyDescent="0.25">
      <c r="A191" s="131" t="s">
        <v>80</v>
      </c>
      <c r="B191" s="132" t="s">
        <v>366</v>
      </c>
      <c r="C191" s="411" t="s">
        <v>367</v>
      </c>
      <c r="D191" s="134" t="s">
        <v>153</v>
      </c>
      <c r="E191" s="135">
        <v>1</v>
      </c>
      <c r="F191" s="136">
        <v>48000</v>
      </c>
      <c r="G191" s="137">
        <f t="shared" ref="G191:G194" si="411">E191*F191</f>
        <v>48000</v>
      </c>
      <c r="H191" s="135">
        <v>1</v>
      </c>
      <c r="I191" s="136">
        <v>48000</v>
      </c>
      <c r="J191" s="137">
        <f t="shared" ref="J191:J194" si="412">H191*I191</f>
        <v>48000</v>
      </c>
      <c r="K191" s="135"/>
      <c r="L191" s="136"/>
      <c r="M191" s="137">
        <f t="shared" ref="M191:M194" si="413">K191*L191</f>
        <v>0</v>
      </c>
      <c r="N191" s="135"/>
      <c r="O191" s="136"/>
      <c r="P191" s="137">
        <f t="shared" ref="P191:P194" si="414">N191*O191</f>
        <v>0</v>
      </c>
      <c r="Q191" s="135"/>
      <c r="R191" s="136"/>
      <c r="S191" s="137">
        <f t="shared" ref="S191:S194" si="415">Q191*R191</f>
        <v>0</v>
      </c>
      <c r="T191" s="135"/>
      <c r="U191" s="136"/>
      <c r="V191" s="138">
        <f t="shared" ref="V191:V194" si="416">T191*U191</f>
        <v>0</v>
      </c>
      <c r="W191" s="144">
        <f t="shared" ref="W191:W194" si="417">G191+M191+S191</f>
        <v>48000</v>
      </c>
      <c r="X191" s="145">
        <f t="shared" ref="X191:X194" si="418">J191+P191+V191</f>
        <v>48000</v>
      </c>
      <c r="Y191" s="145">
        <f t="shared" si="409"/>
        <v>0</v>
      </c>
      <c r="Z191" s="146">
        <f t="shared" si="410"/>
        <v>0</v>
      </c>
      <c r="AA191" s="147"/>
      <c r="AB191" s="143"/>
      <c r="AC191" s="143"/>
      <c r="AD191" s="143"/>
      <c r="AE191" s="143"/>
      <c r="AF191" s="143"/>
      <c r="AG191" s="143"/>
    </row>
    <row r="192" spans="1:33" ht="30" customHeight="1" x14ac:dyDescent="0.25">
      <c r="A192" s="131" t="s">
        <v>80</v>
      </c>
      <c r="B192" s="132" t="s">
        <v>368</v>
      </c>
      <c r="C192" s="412" t="s">
        <v>369</v>
      </c>
      <c r="D192" s="134" t="s">
        <v>153</v>
      </c>
      <c r="E192" s="135">
        <v>1</v>
      </c>
      <c r="F192" s="136">
        <v>42000</v>
      </c>
      <c r="G192" s="137">
        <f t="shared" si="411"/>
        <v>42000</v>
      </c>
      <c r="H192" s="135">
        <v>1</v>
      </c>
      <c r="I192" s="136">
        <v>42000</v>
      </c>
      <c r="J192" s="137">
        <f t="shared" si="412"/>
        <v>42000</v>
      </c>
      <c r="K192" s="135"/>
      <c r="L192" s="136"/>
      <c r="M192" s="137">
        <f t="shared" si="413"/>
        <v>0</v>
      </c>
      <c r="N192" s="135"/>
      <c r="O192" s="136"/>
      <c r="P192" s="137">
        <f t="shared" si="414"/>
        <v>0</v>
      </c>
      <c r="Q192" s="135"/>
      <c r="R192" s="136"/>
      <c r="S192" s="137">
        <f t="shared" si="415"/>
        <v>0</v>
      </c>
      <c r="T192" s="135"/>
      <c r="U192" s="136"/>
      <c r="V192" s="138">
        <f t="shared" si="416"/>
        <v>0</v>
      </c>
      <c r="W192" s="144">
        <f t="shared" si="417"/>
        <v>42000</v>
      </c>
      <c r="X192" s="145">
        <f t="shared" si="418"/>
        <v>42000</v>
      </c>
      <c r="Y192" s="145">
        <f t="shared" si="409"/>
        <v>0</v>
      </c>
      <c r="Z192" s="146">
        <f t="shared" si="410"/>
        <v>0</v>
      </c>
      <c r="AA192" s="147"/>
      <c r="AB192" s="143"/>
      <c r="AC192" s="143"/>
      <c r="AD192" s="143"/>
      <c r="AE192" s="143"/>
      <c r="AF192" s="143"/>
      <c r="AG192" s="143"/>
    </row>
    <row r="193" spans="1:33" ht="30" customHeight="1" x14ac:dyDescent="0.25">
      <c r="A193" s="131" t="s">
        <v>80</v>
      </c>
      <c r="B193" s="132" t="s">
        <v>370</v>
      </c>
      <c r="C193" s="412" t="s">
        <v>371</v>
      </c>
      <c r="D193" s="134" t="s">
        <v>153</v>
      </c>
      <c r="E193" s="135"/>
      <c r="F193" s="136"/>
      <c r="G193" s="137">
        <f t="shared" si="411"/>
        <v>0</v>
      </c>
      <c r="H193" s="135"/>
      <c r="I193" s="136"/>
      <c r="J193" s="137">
        <f t="shared" si="412"/>
        <v>0</v>
      </c>
      <c r="K193" s="135">
        <v>1</v>
      </c>
      <c r="L193" s="136">
        <v>60000</v>
      </c>
      <c r="M193" s="137">
        <f t="shared" si="413"/>
        <v>60000</v>
      </c>
      <c r="N193" s="135">
        <v>1</v>
      </c>
      <c r="O193" s="136">
        <v>60000</v>
      </c>
      <c r="P193" s="137">
        <f t="shared" si="414"/>
        <v>60000</v>
      </c>
      <c r="Q193" s="135"/>
      <c r="R193" s="136"/>
      <c r="S193" s="137">
        <f t="shared" si="415"/>
        <v>0</v>
      </c>
      <c r="T193" s="135"/>
      <c r="U193" s="136"/>
      <c r="V193" s="138">
        <f t="shared" si="416"/>
        <v>0</v>
      </c>
      <c r="W193" s="144">
        <f t="shared" si="417"/>
        <v>60000</v>
      </c>
      <c r="X193" s="145">
        <f t="shared" si="418"/>
        <v>60000</v>
      </c>
      <c r="Y193" s="145">
        <f t="shared" si="409"/>
        <v>0</v>
      </c>
      <c r="Z193" s="146">
        <f t="shared" si="410"/>
        <v>0</v>
      </c>
      <c r="AA193" s="147"/>
      <c r="AB193" s="143"/>
      <c r="AC193" s="143"/>
      <c r="AD193" s="143"/>
      <c r="AE193" s="143"/>
      <c r="AF193" s="143"/>
      <c r="AG193" s="143"/>
    </row>
    <row r="194" spans="1:33" ht="30" customHeight="1" x14ac:dyDescent="0.25">
      <c r="A194" s="168" t="s">
        <v>80</v>
      </c>
      <c r="B194" s="176" t="s">
        <v>372</v>
      </c>
      <c r="C194" s="412" t="s">
        <v>373</v>
      </c>
      <c r="D194" s="169"/>
      <c r="E194" s="170"/>
      <c r="F194" s="171">
        <v>0.22</v>
      </c>
      <c r="G194" s="172">
        <f t="shared" si="411"/>
        <v>0</v>
      </c>
      <c r="H194" s="170"/>
      <c r="I194" s="171">
        <v>0.22</v>
      </c>
      <c r="J194" s="172">
        <f t="shared" si="412"/>
        <v>0</v>
      </c>
      <c r="K194" s="170"/>
      <c r="L194" s="171">
        <v>0.22</v>
      </c>
      <c r="M194" s="172">
        <f t="shared" si="413"/>
        <v>0</v>
      </c>
      <c r="N194" s="170"/>
      <c r="O194" s="171">
        <v>0.22</v>
      </c>
      <c r="P194" s="172">
        <f t="shared" si="414"/>
        <v>0</v>
      </c>
      <c r="Q194" s="170"/>
      <c r="R194" s="171">
        <v>0.22</v>
      </c>
      <c r="S194" s="172">
        <f t="shared" si="415"/>
        <v>0</v>
      </c>
      <c r="T194" s="170"/>
      <c r="U194" s="171">
        <v>0.22</v>
      </c>
      <c r="V194" s="173">
        <f t="shared" si="416"/>
        <v>0</v>
      </c>
      <c r="W194" s="155">
        <f t="shared" si="417"/>
        <v>0</v>
      </c>
      <c r="X194" s="156">
        <f t="shared" si="418"/>
        <v>0</v>
      </c>
      <c r="Y194" s="156">
        <f t="shared" si="409"/>
        <v>0</v>
      </c>
      <c r="Z194" s="157" t="e">
        <f t="shared" si="410"/>
        <v>#DIV/0!</v>
      </c>
      <c r="AA194" s="158"/>
      <c r="AB194" s="143"/>
      <c r="AC194" s="143"/>
      <c r="AD194" s="143"/>
      <c r="AE194" s="143"/>
      <c r="AF194" s="143"/>
      <c r="AG194" s="143"/>
    </row>
    <row r="195" spans="1:33" ht="30" customHeight="1" x14ac:dyDescent="0.25">
      <c r="A195" s="267" t="s">
        <v>77</v>
      </c>
      <c r="B195" s="268" t="s">
        <v>374</v>
      </c>
      <c r="C195" s="335" t="s">
        <v>375</v>
      </c>
      <c r="D195" s="270"/>
      <c r="E195" s="121">
        <f>SUM(E196:E200)</f>
        <v>5</v>
      </c>
      <c r="F195" s="122"/>
      <c r="G195" s="123">
        <f>SUM(G196:G201)</f>
        <v>206400</v>
      </c>
      <c r="H195" s="121">
        <f>SUM(H196:H200)</f>
        <v>5</v>
      </c>
      <c r="I195" s="122"/>
      <c r="J195" s="123">
        <f>SUM(J196:J201)</f>
        <v>206400</v>
      </c>
      <c r="K195" s="121">
        <f>SUM(K196:K200)</f>
        <v>0</v>
      </c>
      <c r="L195" s="122"/>
      <c r="M195" s="123">
        <f>SUM(M196:M201)</f>
        <v>0</v>
      </c>
      <c r="N195" s="121">
        <f>SUM(N196:N200)</f>
        <v>0</v>
      </c>
      <c r="O195" s="122"/>
      <c r="P195" s="123">
        <f>SUM(P196:P201)</f>
        <v>0</v>
      </c>
      <c r="Q195" s="121">
        <f>SUM(Q196:Q200)</f>
        <v>0</v>
      </c>
      <c r="R195" s="122"/>
      <c r="S195" s="123">
        <f>SUM(S196:S201)</f>
        <v>0</v>
      </c>
      <c r="T195" s="121">
        <f>SUM(T196:T200)</f>
        <v>0</v>
      </c>
      <c r="U195" s="122"/>
      <c r="V195" s="124">
        <f t="shared" ref="V195:X195" si="419">SUM(V196:V201)</f>
        <v>0</v>
      </c>
      <c r="W195" s="125">
        <f t="shared" si="419"/>
        <v>206400</v>
      </c>
      <c r="X195" s="125">
        <f t="shared" si="419"/>
        <v>206400</v>
      </c>
      <c r="Y195" s="125">
        <f t="shared" si="409"/>
        <v>0</v>
      </c>
      <c r="Z195" s="191">
        <f t="shared" si="410"/>
        <v>0</v>
      </c>
      <c r="AA195" s="191"/>
      <c r="AB195" s="130"/>
      <c r="AC195" s="130"/>
      <c r="AD195" s="130"/>
      <c r="AE195" s="130"/>
      <c r="AF195" s="130"/>
      <c r="AG195" s="130"/>
    </row>
    <row r="196" spans="1:33" ht="30" customHeight="1" x14ac:dyDescent="0.25">
      <c r="A196" s="131" t="s">
        <v>80</v>
      </c>
      <c r="B196" s="132" t="s">
        <v>376</v>
      </c>
      <c r="C196" s="244" t="s">
        <v>377</v>
      </c>
      <c r="D196" s="413" t="s">
        <v>153</v>
      </c>
      <c r="E196" s="200">
        <v>1</v>
      </c>
      <c r="F196" s="136">
        <v>60000</v>
      </c>
      <c r="G196" s="137">
        <f t="shared" ref="G196:G201" si="420">E196*F196</f>
        <v>60000</v>
      </c>
      <c r="H196" s="135">
        <v>1</v>
      </c>
      <c r="I196" s="136">
        <v>60000</v>
      </c>
      <c r="J196" s="137">
        <f t="shared" ref="J196:J201" si="421">H196*I196</f>
        <v>60000</v>
      </c>
      <c r="K196" s="135"/>
      <c r="L196" s="136"/>
      <c r="M196" s="137">
        <f t="shared" ref="M196:M201" si="422">K196*L196</f>
        <v>0</v>
      </c>
      <c r="N196" s="135"/>
      <c r="O196" s="136"/>
      <c r="P196" s="137">
        <f t="shared" ref="P196:P201" si="423">N196*O196</f>
        <v>0</v>
      </c>
      <c r="Q196" s="135"/>
      <c r="R196" s="136"/>
      <c r="S196" s="137">
        <f t="shared" ref="S196:S201" si="424">Q196*R196</f>
        <v>0</v>
      </c>
      <c r="T196" s="135"/>
      <c r="U196" s="136"/>
      <c r="V196" s="138">
        <f t="shared" ref="V196:V201" si="425">T196*U196</f>
        <v>0</v>
      </c>
      <c r="W196" s="139">
        <f t="shared" ref="W196:W201" si="426">G196+M196+S196</f>
        <v>60000</v>
      </c>
      <c r="X196" s="139">
        <f t="shared" ref="X196:X201" si="427">J196+P196+V196</f>
        <v>60000</v>
      </c>
      <c r="Y196" s="139">
        <f t="shared" si="409"/>
        <v>0</v>
      </c>
      <c r="Z196" s="140">
        <f t="shared" si="410"/>
        <v>0</v>
      </c>
      <c r="AA196" s="141"/>
      <c r="AB196" s="143"/>
      <c r="AC196" s="143"/>
      <c r="AD196" s="143"/>
      <c r="AE196" s="143"/>
      <c r="AF196" s="143"/>
      <c r="AG196" s="143"/>
    </row>
    <row r="197" spans="1:33" ht="30" customHeight="1" x14ac:dyDescent="0.25">
      <c r="A197" s="131" t="s">
        <v>80</v>
      </c>
      <c r="B197" s="132" t="s">
        <v>378</v>
      </c>
      <c r="C197" s="244" t="s">
        <v>379</v>
      </c>
      <c r="D197" s="414" t="s">
        <v>153</v>
      </c>
      <c r="E197" s="200">
        <v>1</v>
      </c>
      <c r="F197" s="136">
        <v>36000</v>
      </c>
      <c r="G197" s="137">
        <f t="shared" si="420"/>
        <v>36000</v>
      </c>
      <c r="H197" s="135">
        <v>1</v>
      </c>
      <c r="I197" s="136">
        <v>36000</v>
      </c>
      <c r="J197" s="137">
        <f t="shared" si="421"/>
        <v>36000</v>
      </c>
      <c r="K197" s="135"/>
      <c r="L197" s="136"/>
      <c r="M197" s="137">
        <f t="shared" si="422"/>
        <v>0</v>
      </c>
      <c r="N197" s="135"/>
      <c r="O197" s="136"/>
      <c r="P197" s="137">
        <f t="shared" si="423"/>
        <v>0</v>
      </c>
      <c r="Q197" s="135"/>
      <c r="R197" s="136"/>
      <c r="S197" s="137">
        <f t="shared" si="424"/>
        <v>0</v>
      </c>
      <c r="T197" s="135"/>
      <c r="U197" s="136"/>
      <c r="V197" s="138">
        <f t="shared" si="425"/>
        <v>0</v>
      </c>
      <c r="W197" s="144">
        <f t="shared" si="426"/>
        <v>36000</v>
      </c>
      <c r="X197" s="145">
        <f t="shared" si="427"/>
        <v>36000</v>
      </c>
      <c r="Y197" s="145">
        <f t="shared" si="409"/>
        <v>0</v>
      </c>
      <c r="Z197" s="146">
        <f t="shared" si="410"/>
        <v>0</v>
      </c>
      <c r="AA197" s="147"/>
      <c r="AB197" s="143"/>
      <c r="AC197" s="143"/>
      <c r="AD197" s="143"/>
      <c r="AE197" s="143"/>
      <c r="AF197" s="143"/>
      <c r="AG197" s="143"/>
    </row>
    <row r="198" spans="1:33" ht="30" customHeight="1" x14ac:dyDescent="0.25">
      <c r="A198" s="131" t="s">
        <v>80</v>
      </c>
      <c r="B198" s="132" t="s">
        <v>380</v>
      </c>
      <c r="C198" s="244" t="s">
        <v>381</v>
      </c>
      <c r="D198" s="414" t="s">
        <v>153</v>
      </c>
      <c r="E198" s="403">
        <v>1</v>
      </c>
      <c r="F198" s="152">
        <v>20400</v>
      </c>
      <c r="G198" s="153">
        <f t="shared" si="420"/>
        <v>20400</v>
      </c>
      <c r="H198" s="151">
        <v>1</v>
      </c>
      <c r="I198" s="152">
        <v>20400</v>
      </c>
      <c r="J198" s="153">
        <f t="shared" si="421"/>
        <v>20400</v>
      </c>
      <c r="K198" s="151"/>
      <c r="L198" s="152"/>
      <c r="M198" s="137">
        <f t="shared" si="422"/>
        <v>0</v>
      </c>
      <c r="N198" s="151"/>
      <c r="O198" s="152"/>
      <c r="P198" s="137">
        <f t="shared" si="423"/>
        <v>0</v>
      </c>
      <c r="Q198" s="151"/>
      <c r="R198" s="152"/>
      <c r="S198" s="137">
        <f t="shared" si="424"/>
        <v>0</v>
      </c>
      <c r="T198" s="151"/>
      <c r="U198" s="152"/>
      <c r="V198" s="138">
        <f t="shared" si="425"/>
        <v>0</v>
      </c>
      <c r="W198" s="144">
        <f t="shared" si="426"/>
        <v>20400</v>
      </c>
      <c r="X198" s="145">
        <f t="shared" si="427"/>
        <v>20400</v>
      </c>
      <c r="Y198" s="145">
        <f t="shared" si="409"/>
        <v>0</v>
      </c>
      <c r="Z198" s="146">
        <f t="shared" si="410"/>
        <v>0</v>
      </c>
      <c r="AA198" s="256"/>
      <c r="AB198" s="143"/>
      <c r="AC198" s="143"/>
      <c r="AD198" s="143"/>
      <c r="AE198" s="143"/>
      <c r="AF198" s="143"/>
      <c r="AG198" s="143"/>
    </row>
    <row r="199" spans="1:33" ht="30" customHeight="1" x14ac:dyDescent="0.25">
      <c r="A199" s="131" t="s">
        <v>80</v>
      </c>
      <c r="B199" s="132" t="s">
        <v>382</v>
      </c>
      <c r="C199" s="244" t="s">
        <v>383</v>
      </c>
      <c r="D199" s="414" t="s">
        <v>153</v>
      </c>
      <c r="E199" s="403">
        <v>1</v>
      </c>
      <c r="F199" s="152">
        <v>45000</v>
      </c>
      <c r="G199" s="153">
        <f t="shared" si="420"/>
        <v>45000</v>
      </c>
      <c r="H199" s="151">
        <v>1</v>
      </c>
      <c r="I199" s="152">
        <v>45000</v>
      </c>
      <c r="J199" s="153">
        <f t="shared" si="421"/>
        <v>45000</v>
      </c>
      <c r="K199" s="151"/>
      <c r="L199" s="152"/>
      <c r="M199" s="137">
        <f t="shared" si="422"/>
        <v>0</v>
      </c>
      <c r="N199" s="151"/>
      <c r="O199" s="152"/>
      <c r="P199" s="137">
        <f t="shared" si="423"/>
        <v>0</v>
      </c>
      <c r="Q199" s="151"/>
      <c r="R199" s="152"/>
      <c r="S199" s="137">
        <f t="shared" si="424"/>
        <v>0</v>
      </c>
      <c r="T199" s="151"/>
      <c r="U199" s="152"/>
      <c r="V199" s="138">
        <f t="shared" si="425"/>
        <v>0</v>
      </c>
      <c r="W199" s="144">
        <f t="shared" si="426"/>
        <v>45000</v>
      </c>
      <c r="X199" s="145">
        <f t="shared" si="427"/>
        <v>45000</v>
      </c>
      <c r="Y199" s="145">
        <f t="shared" si="409"/>
        <v>0</v>
      </c>
      <c r="Z199" s="146">
        <f t="shared" si="410"/>
        <v>0</v>
      </c>
      <c r="AA199" s="256"/>
      <c r="AB199" s="143"/>
      <c r="AC199" s="143"/>
      <c r="AD199" s="143"/>
      <c r="AE199" s="143"/>
      <c r="AF199" s="143"/>
      <c r="AG199" s="143"/>
    </row>
    <row r="200" spans="1:33" ht="30" customHeight="1" x14ac:dyDescent="0.25">
      <c r="A200" s="131" t="s">
        <v>80</v>
      </c>
      <c r="B200" s="132" t="s">
        <v>384</v>
      </c>
      <c r="C200" s="244" t="s">
        <v>385</v>
      </c>
      <c r="D200" s="414" t="s">
        <v>153</v>
      </c>
      <c r="E200" s="403">
        <v>1</v>
      </c>
      <c r="F200" s="152">
        <v>45000</v>
      </c>
      <c r="G200" s="153">
        <f t="shared" si="420"/>
        <v>45000</v>
      </c>
      <c r="H200" s="151">
        <v>1</v>
      </c>
      <c r="I200" s="152">
        <v>45000</v>
      </c>
      <c r="J200" s="153">
        <f t="shared" si="421"/>
        <v>45000</v>
      </c>
      <c r="K200" s="151"/>
      <c r="L200" s="152"/>
      <c r="M200" s="137">
        <f t="shared" si="422"/>
        <v>0</v>
      </c>
      <c r="N200" s="151"/>
      <c r="O200" s="152"/>
      <c r="P200" s="137">
        <f t="shared" si="423"/>
        <v>0</v>
      </c>
      <c r="Q200" s="151"/>
      <c r="R200" s="152"/>
      <c r="S200" s="137">
        <f t="shared" si="424"/>
        <v>0</v>
      </c>
      <c r="T200" s="151"/>
      <c r="U200" s="152"/>
      <c r="V200" s="138">
        <f t="shared" si="425"/>
        <v>0</v>
      </c>
      <c r="W200" s="144">
        <f t="shared" si="426"/>
        <v>45000</v>
      </c>
      <c r="X200" s="145">
        <f t="shared" si="427"/>
        <v>45000</v>
      </c>
      <c r="Y200" s="145">
        <f t="shared" si="409"/>
        <v>0</v>
      </c>
      <c r="Z200" s="146">
        <f t="shared" si="410"/>
        <v>0</v>
      </c>
      <c r="AA200" s="256"/>
      <c r="AB200" s="143"/>
      <c r="AC200" s="143"/>
      <c r="AD200" s="143"/>
      <c r="AE200" s="143"/>
      <c r="AF200" s="143"/>
      <c r="AG200" s="143"/>
    </row>
    <row r="201" spans="1:33" ht="30" customHeight="1" x14ac:dyDescent="0.25">
      <c r="A201" s="148" t="s">
        <v>80</v>
      </c>
      <c r="B201" s="149" t="s">
        <v>382</v>
      </c>
      <c r="C201" s="245" t="s">
        <v>386</v>
      </c>
      <c r="D201" s="384"/>
      <c r="E201" s="403"/>
      <c r="F201" s="152">
        <v>0.22</v>
      </c>
      <c r="G201" s="153">
        <f t="shared" si="420"/>
        <v>0</v>
      </c>
      <c r="H201" s="151"/>
      <c r="I201" s="152">
        <v>0.22</v>
      </c>
      <c r="J201" s="153">
        <f t="shared" si="421"/>
        <v>0</v>
      </c>
      <c r="K201" s="151"/>
      <c r="L201" s="152">
        <v>0.22</v>
      </c>
      <c r="M201" s="153">
        <f t="shared" si="422"/>
        <v>0</v>
      </c>
      <c r="N201" s="151"/>
      <c r="O201" s="152">
        <v>0.22</v>
      </c>
      <c r="P201" s="153">
        <f t="shared" si="423"/>
        <v>0</v>
      </c>
      <c r="Q201" s="151"/>
      <c r="R201" s="152">
        <v>0.22</v>
      </c>
      <c r="S201" s="153">
        <f t="shared" si="424"/>
        <v>0</v>
      </c>
      <c r="T201" s="151"/>
      <c r="U201" s="152">
        <v>0.22</v>
      </c>
      <c r="V201" s="154">
        <f t="shared" si="425"/>
        <v>0</v>
      </c>
      <c r="W201" s="155">
        <f t="shared" si="426"/>
        <v>0</v>
      </c>
      <c r="X201" s="156">
        <f t="shared" si="427"/>
        <v>0</v>
      </c>
      <c r="Y201" s="156">
        <f t="shared" si="409"/>
        <v>0</v>
      </c>
      <c r="Z201" s="157" t="e">
        <f t="shared" si="410"/>
        <v>#DIV/0!</v>
      </c>
      <c r="AA201" s="158"/>
      <c r="AB201" s="143"/>
      <c r="AC201" s="143"/>
      <c r="AD201" s="143"/>
      <c r="AE201" s="143"/>
      <c r="AF201" s="143"/>
      <c r="AG201" s="143"/>
    </row>
    <row r="202" spans="1:33" ht="30" customHeight="1" x14ac:dyDescent="0.25">
      <c r="A202" s="117" t="s">
        <v>77</v>
      </c>
      <c r="B202" s="177" t="s">
        <v>387</v>
      </c>
      <c r="C202" s="335" t="s">
        <v>388</v>
      </c>
      <c r="D202" s="120"/>
      <c r="E202" s="161">
        <f>SUM(E203:E205)</f>
        <v>0</v>
      </c>
      <c r="F202" s="162"/>
      <c r="G202" s="163">
        <f t="shared" ref="G202:H202" si="428">SUM(G203:G205)</f>
        <v>0</v>
      </c>
      <c r="H202" s="161">
        <f t="shared" si="428"/>
        <v>0</v>
      </c>
      <c r="I202" s="162"/>
      <c r="J202" s="163">
        <f t="shared" ref="J202:K202" si="429">SUM(J203:J205)</f>
        <v>0</v>
      </c>
      <c r="K202" s="161">
        <f t="shared" si="429"/>
        <v>0</v>
      </c>
      <c r="L202" s="162"/>
      <c r="M202" s="163">
        <f t="shared" ref="M202:N202" si="430">SUM(M203:M205)</f>
        <v>0</v>
      </c>
      <c r="N202" s="161">
        <f t="shared" si="430"/>
        <v>0</v>
      </c>
      <c r="O202" s="162"/>
      <c r="P202" s="163">
        <f t="shared" ref="P202:Q202" si="431">SUM(P203:P205)</f>
        <v>0</v>
      </c>
      <c r="Q202" s="161">
        <f t="shared" si="431"/>
        <v>0</v>
      </c>
      <c r="R202" s="162"/>
      <c r="S202" s="163">
        <f t="shared" ref="S202:T202" si="432">SUM(S203:S205)</f>
        <v>0</v>
      </c>
      <c r="T202" s="161">
        <f t="shared" si="432"/>
        <v>0</v>
      </c>
      <c r="U202" s="162"/>
      <c r="V202" s="164">
        <f t="shared" ref="V202:X202" si="433">SUM(V203:V205)</f>
        <v>0</v>
      </c>
      <c r="W202" s="125">
        <f t="shared" si="433"/>
        <v>0</v>
      </c>
      <c r="X202" s="125">
        <f t="shared" si="433"/>
        <v>0</v>
      </c>
      <c r="Y202" s="125">
        <f t="shared" si="409"/>
        <v>0</v>
      </c>
      <c r="Z202" s="191" t="e">
        <f t="shared" si="410"/>
        <v>#DIV/0!</v>
      </c>
      <c r="AA202" s="129"/>
      <c r="AB202" s="130"/>
      <c r="AC202" s="130"/>
      <c r="AD202" s="130"/>
      <c r="AE202" s="130"/>
      <c r="AF202" s="130"/>
      <c r="AG202" s="130"/>
    </row>
    <row r="203" spans="1:33" ht="30" customHeight="1" x14ac:dyDescent="0.25">
      <c r="A203" s="131" t="s">
        <v>80</v>
      </c>
      <c r="B203" s="132" t="s">
        <v>389</v>
      </c>
      <c r="C203" s="244" t="s">
        <v>390</v>
      </c>
      <c r="D203" s="134"/>
      <c r="E203" s="135"/>
      <c r="F203" s="136"/>
      <c r="G203" s="137">
        <f t="shared" ref="G203:G205" si="434">E203*F203</f>
        <v>0</v>
      </c>
      <c r="H203" s="135"/>
      <c r="I203" s="136"/>
      <c r="J203" s="137">
        <f t="shared" ref="J203:J205" si="435">H203*I203</f>
        <v>0</v>
      </c>
      <c r="K203" s="135"/>
      <c r="L203" s="136"/>
      <c r="M203" s="137">
        <f t="shared" ref="M203:M205" si="436">K203*L203</f>
        <v>0</v>
      </c>
      <c r="N203" s="135"/>
      <c r="O203" s="136"/>
      <c r="P203" s="137">
        <f t="shared" ref="P203:P205" si="437">N203*O203</f>
        <v>0</v>
      </c>
      <c r="Q203" s="135"/>
      <c r="R203" s="136"/>
      <c r="S203" s="137">
        <f t="shared" ref="S203:S205" si="438">Q203*R203</f>
        <v>0</v>
      </c>
      <c r="T203" s="135"/>
      <c r="U203" s="136"/>
      <c r="V203" s="138">
        <f t="shared" ref="V203:V205" si="439">T203*U203</f>
        <v>0</v>
      </c>
      <c r="W203" s="139">
        <f t="shared" ref="W203:W205" si="440">G203+M203+S203</f>
        <v>0</v>
      </c>
      <c r="X203" s="139">
        <f t="shared" ref="X203:X205" si="441">J203+P203+V203</f>
        <v>0</v>
      </c>
      <c r="Y203" s="139">
        <f t="shared" si="409"/>
        <v>0</v>
      </c>
      <c r="Z203" s="140" t="e">
        <f t="shared" si="410"/>
        <v>#DIV/0!</v>
      </c>
      <c r="AA203" s="141"/>
      <c r="AB203" s="143"/>
      <c r="AC203" s="143"/>
      <c r="AD203" s="143"/>
      <c r="AE203" s="143"/>
      <c r="AF203" s="143"/>
      <c r="AG203" s="143"/>
    </row>
    <row r="204" spans="1:33" ht="30" customHeight="1" x14ac:dyDescent="0.25">
      <c r="A204" s="131" t="s">
        <v>80</v>
      </c>
      <c r="B204" s="132" t="s">
        <v>391</v>
      </c>
      <c r="C204" s="244" t="s">
        <v>390</v>
      </c>
      <c r="D204" s="134"/>
      <c r="E204" s="135"/>
      <c r="F204" s="136"/>
      <c r="G204" s="137">
        <f t="shared" si="434"/>
        <v>0</v>
      </c>
      <c r="H204" s="135"/>
      <c r="I204" s="136"/>
      <c r="J204" s="137">
        <f t="shared" si="435"/>
        <v>0</v>
      </c>
      <c r="K204" s="135"/>
      <c r="L204" s="136"/>
      <c r="M204" s="137">
        <f t="shared" si="436"/>
        <v>0</v>
      </c>
      <c r="N204" s="135"/>
      <c r="O204" s="136"/>
      <c r="P204" s="137">
        <f t="shared" si="437"/>
        <v>0</v>
      </c>
      <c r="Q204" s="135"/>
      <c r="R204" s="136"/>
      <c r="S204" s="137">
        <f t="shared" si="438"/>
        <v>0</v>
      </c>
      <c r="T204" s="135"/>
      <c r="U204" s="136"/>
      <c r="V204" s="138">
        <f t="shared" si="439"/>
        <v>0</v>
      </c>
      <c r="W204" s="144">
        <f t="shared" si="440"/>
        <v>0</v>
      </c>
      <c r="X204" s="145">
        <f t="shared" si="441"/>
        <v>0</v>
      </c>
      <c r="Y204" s="145">
        <f t="shared" si="409"/>
        <v>0</v>
      </c>
      <c r="Z204" s="146" t="e">
        <f t="shared" si="410"/>
        <v>#DIV/0!</v>
      </c>
      <c r="AA204" s="147"/>
      <c r="AB204" s="143"/>
      <c r="AC204" s="143"/>
      <c r="AD204" s="143"/>
      <c r="AE204" s="143"/>
      <c r="AF204" s="143"/>
      <c r="AG204" s="143"/>
    </row>
    <row r="205" spans="1:33" ht="30" customHeight="1" x14ac:dyDescent="0.25">
      <c r="A205" s="148" t="s">
        <v>80</v>
      </c>
      <c r="B205" s="149" t="s">
        <v>392</v>
      </c>
      <c r="C205" s="185" t="s">
        <v>390</v>
      </c>
      <c r="D205" s="150"/>
      <c r="E205" s="151"/>
      <c r="F205" s="152"/>
      <c r="G205" s="153">
        <f t="shared" si="434"/>
        <v>0</v>
      </c>
      <c r="H205" s="151"/>
      <c r="I205" s="152"/>
      <c r="J205" s="153">
        <f t="shared" si="435"/>
        <v>0</v>
      </c>
      <c r="K205" s="151"/>
      <c r="L205" s="152"/>
      <c r="M205" s="153">
        <f t="shared" si="436"/>
        <v>0</v>
      </c>
      <c r="N205" s="151"/>
      <c r="O205" s="152"/>
      <c r="P205" s="153">
        <f t="shared" si="437"/>
        <v>0</v>
      </c>
      <c r="Q205" s="151"/>
      <c r="R205" s="152"/>
      <c r="S205" s="153">
        <f t="shared" si="438"/>
        <v>0</v>
      </c>
      <c r="T205" s="151"/>
      <c r="U205" s="152"/>
      <c r="V205" s="154">
        <f t="shared" si="439"/>
        <v>0</v>
      </c>
      <c r="W205" s="155">
        <f t="shared" si="440"/>
        <v>0</v>
      </c>
      <c r="X205" s="156">
        <f t="shared" si="441"/>
        <v>0</v>
      </c>
      <c r="Y205" s="156">
        <f t="shared" si="409"/>
        <v>0</v>
      </c>
      <c r="Z205" s="157" t="e">
        <f t="shared" si="410"/>
        <v>#DIV/0!</v>
      </c>
      <c r="AA205" s="158"/>
      <c r="AB205" s="143"/>
      <c r="AC205" s="143"/>
      <c r="AD205" s="143"/>
      <c r="AE205" s="143"/>
      <c r="AF205" s="143"/>
      <c r="AG205" s="143"/>
    </row>
    <row r="206" spans="1:33" ht="30" customHeight="1" x14ac:dyDescent="0.25">
      <c r="A206" s="117" t="s">
        <v>77</v>
      </c>
      <c r="B206" s="291" t="s">
        <v>393</v>
      </c>
      <c r="C206" s="415" t="s">
        <v>363</v>
      </c>
      <c r="D206" s="160"/>
      <c r="E206" s="161">
        <f>SUM(E207:E225)</f>
        <v>27</v>
      </c>
      <c r="F206" s="162"/>
      <c r="G206" s="163">
        <f>SUM(G207:G226)</f>
        <v>742860</v>
      </c>
      <c r="H206" s="161">
        <f>SUM(H207:H225)</f>
        <v>21</v>
      </c>
      <c r="I206" s="162"/>
      <c r="J206" s="163">
        <f>SUM(J207:J226)</f>
        <v>742500</v>
      </c>
      <c r="K206" s="161">
        <f>SUM(K207:K225)</f>
        <v>12</v>
      </c>
      <c r="L206" s="162"/>
      <c r="M206" s="163">
        <f>SUM(M207:M226)</f>
        <v>300000</v>
      </c>
      <c r="N206" s="161">
        <f>SUM(N207:N225)</f>
        <v>12</v>
      </c>
      <c r="O206" s="162"/>
      <c r="P206" s="163">
        <f>SUM(P207:P226)</f>
        <v>300000</v>
      </c>
      <c r="Q206" s="161">
        <f>SUM(Q207:Q225)</f>
        <v>0</v>
      </c>
      <c r="R206" s="162"/>
      <c r="S206" s="163">
        <f>SUM(S207:S226)</f>
        <v>0</v>
      </c>
      <c r="T206" s="161">
        <f>SUM(T207:T225)</f>
        <v>0</v>
      </c>
      <c r="U206" s="162"/>
      <c r="V206" s="164">
        <f t="shared" ref="V206:X206" si="442">SUM(V207:V226)</f>
        <v>0</v>
      </c>
      <c r="W206" s="125">
        <f t="shared" si="442"/>
        <v>1042860</v>
      </c>
      <c r="X206" s="125">
        <f t="shared" si="442"/>
        <v>1042500</v>
      </c>
      <c r="Y206" s="125">
        <f t="shared" si="409"/>
        <v>360</v>
      </c>
      <c r="Z206" s="191">
        <f t="shared" si="410"/>
        <v>3.452045336862091E-4</v>
      </c>
      <c r="AA206" s="129"/>
      <c r="AB206" s="130"/>
      <c r="AC206" s="130"/>
      <c r="AD206" s="130"/>
      <c r="AE206" s="130"/>
      <c r="AF206" s="130"/>
      <c r="AG206" s="130"/>
    </row>
    <row r="207" spans="1:33" ht="30" customHeight="1" x14ac:dyDescent="0.25">
      <c r="A207" s="131" t="s">
        <v>80</v>
      </c>
      <c r="B207" s="416" t="s">
        <v>394</v>
      </c>
      <c r="C207" s="328" t="s">
        <v>395</v>
      </c>
      <c r="D207" s="329"/>
      <c r="E207" s="135"/>
      <c r="F207" s="136"/>
      <c r="G207" s="137">
        <f t="shared" ref="G207:G226" si="443">E207*F207</f>
        <v>0</v>
      </c>
      <c r="H207" s="135"/>
      <c r="I207" s="136"/>
      <c r="J207" s="137">
        <f t="shared" ref="J207:J226" si="444">H207*I207</f>
        <v>0</v>
      </c>
      <c r="K207" s="135"/>
      <c r="L207" s="136"/>
      <c r="M207" s="137">
        <f t="shared" ref="M207:M224" si="445">K207*L207</f>
        <v>0</v>
      </c>
      <c r="N207" s="135"/>
      <c r="O207" s="136"/>
      <c r="P207" s="137">
        <f t="shared" ref="P207:P224" si="446">N207*O207</f>
        <v>0</v>
      </c>
      <c r="Q207" s="135"/>
      <c r="R207" s="136"/>
      <c r="S207" s="137">
        <f t="shared" ref="S207:S226" si="447">Q207*R207</f>
        <v>0</v>
      </c>
      <c r="T207" s="135"/>
      <c r="U207" s="136"/>
      <c r="V207" s="138">
        <f t="shared" ref="V207:V226" si="448">T207*U207</f>
        <v>0</v>
      </c>
      <c r="W207" s="139">
        <f t="shared" ref="W207:W226" si="449">G207+M207+S207</f>
        <v>0</v>
      </c>
      <c r="X207" s="139">
        <f t="shared" ref="X207:X226" si="450">J207+P207+V207</f>
        <v>0</v>
      </c>
      <c r="Y207" s="139">
        <f t="shared" si="409"/>
        <v>0</v>
      </c>
      <c r="Z207" s="140" t="e">
        <f t="shared" si="410"/>
        <v>#DIV/0!</v>
      </c>
      <c r="AA207" s="141"/>
      <c r="AB207" s="143"/>
      <c r="AC207" s="143"/>
      <c r="AD207" s="143"/>
      <c r="AE207" s="143"/>
      <c r="AF207" s="143"/>
      <c r="AG207" s="143"/>
    </row>
    <row r="208" spans="1:33" ht="30" customHeight="1" x14ac:dyDescent="0.25">
      <c r="A208" s="131" t="s">
        <v>80</v>
      </c>
      <c r="B208" s="132" t="s">
        <v>396</v>
      </c>
      <c r="C208" s="322" t="s">
        <v>397</v>
      </c>
      <c r="D208" s="329" t="s">
        <v>83</v>
      </c>
      <c r="E208" s="135">
        <v>6</v>
      </c>
      <c r="F208" s="136">
        <v>60</v>
      </c>
      <c r="G208" s="137">
        <f t="shared" si="443"/>
        <v>360</v>
      </c>
      <c r="H208" s="135">
        <v>0</v>
      </c>
      <c r="I208" s="136">
        <v>0</v>
      </c>
      <c r="J208" s="137">
        <f t="shared" si="444"/>
        <v>0</v>
      </c>
      <c r="K208" s="135"/>
      <c r="L208" s="136"/>
      <c r="M208" s="137">
        <f t="shared" si="445"/>
        <v>0</v>
      </c>
      <c r="N208" s="135"/>
      <c r="O208" s="136"/>
      <c r="P208" s="137">
        <f t="shared" si="446"/>
        <v>0</v>
      </c>
      <c r="Q208" s="135"/>
      <c r="R208" s="136"/>
      <c r="S208" s="137">
        <f t="shared" si="447"/>
        <v>0</v>
      </c>
      <c r="T208" s="135"/>
      <c r="U208" s="136"/>
      <c r="V208" s="138">
        <f t="shared" si="448"/>
        <v>0</v>
      </c>
      <c r="W208" s="240">
        <f t="shared" si="449"/>
        <v>360</v>
      </c>
      <c r="X208" s="145">
        <f t="shared" si="450"/>
        <v>0</v>
      </c>
      <c r="Y208" s="145">
        <f t="shared" si="409"/>
        <v>360</v>
      </c>
      <c r="Z208" s="146">
        <f t="shared" si="410"/>
        <v>1</v>
      </c>
      <c r="AA208" s="147"/>
      <c r="AB208" s="143"/>
      <c r="AC208" s="143"/>
      <c r="AD208" s="143"/>
      <c r="AE208" s="143"/>
      <c r="AF208" s="143"/>
      <c r="AG208" s="143"/>
    </row>
    <row r="209" spans="1:33" ht="30" customHeight="1" x14ac:dyDescent="0.25">
      <c r="A209" s="131" t="s">
        <v>80</v>
      </c>
      <c r="B209" s="132" t="s">
        <v>398</v>
      </c>
      <c r="C209" s="322" t="s">
        <v>399</v>
      </c>
      <c r="D209" s="329" t="s">
        <v>400</v>
      </c>
      <c r="E209" s="135"/>
      <c r="F209" s="136"/>
      <c r="G209" s="137">
        <f t="shared" si="443"/>
        <v>0</v>
      </c>
      <c r="H209" s="135">
        <v>0</v>
      </c>
      <c r="I209" s="136">
        <v>0</v>
      </c>
      <c r="J209" s="137">
        <f t="shared" si="444"/>
        <v>0</v>
      </c>
      <c r="K209" s="135"/>
      <c r="L209" s="136"/>
      <c r="M209" s="137">
        <f t="shared" si="445"/>
        <v>0</v>
      </c>
      <c r="N209" s="135"/>
      <c r="O209" s="136"/>
      <c r="P209" s="137">
        <f t="shared" si="446"/>
        <v>0</v>
      </c>
      <c r="Q209" s="135"/>
      <c r="R209" s="136"/>
      <c r="S209" s="137">
        <f t="shared" si="447"/>
        <v>0</v>
      </c>
      <c r="T209" s="135"/>
      <c r="U209" s="136"/>
      <c r="V209" s="138">
        <f t="shared" si="448"/>
        <v>0</v>
      </c>
      <c r="W209" s="240">
        <f t="shared" si="449"/>
        <v>0</v>
      </c>
      <c r="X209" s="145">
        <f t="shared" si="450"/>
        <v>0</v>
      </c>
      <c r="Y209" s="145">
        <f t="shared" si="409"/>
        <v>0</v>
      </c>
      <c r="Z209" s="146" t="e">
        <f t="shared" si="410"/>
        <v>#DIV/0!</v>
      </c>
      <c r="AA209" s="147"/>
      <c r="AB209" s="143"/>
      <c r="AC209" s="143"/>
      <c r="AD209" s="143"/>
      <c r="AE209" s="143"/>
      <c r="AF209" s="143"/>
      <c r="AG209" s="143"/>
    </row>
    <row r="210" spans="1:33" ht="30" customHeight="1" x14ac:dyDescent="0.25">
      <c r="A210" s="131" t="s">
        <v>80</v>
      </c>
      <c r="B210" s="132" t="s">
        <v>401</v>
      </c>
      <c r="C210" s="322" t="s">
        <v>402</v>
      </c>
      <c r="D210" s="329"/>
      <c r="E210" s="135"/>
      <c r="F210" s="136"/>
      <c r="G210" s="137">
        <f t="shared" si="443"/>
        <v>0</v>
      </c>
      <c r="H210" s="135"/>
      <c r="I210" s="136"/>
      <c r="J210" s="137">
        <f t="shared" si="444"/>
        <v>0</v>
      </c>
      <c r="K210" s="135"/>
      <c r="L210" s="136"/>
      <c r="M210" s="137">
        <f t="shared" si="445"/>
        <v>0</v>
      </c>
      <c r="N210" s="135"/>
      <c r="O210" s="136"/>
      <c r="P210" s="137">
        <f t="shared" si="446"/>
        <v>0</v>
      </c>
      <c r="Q210" s="135"/>
      <c r="R210" s="136"/>
      <c r="S210" s="137">
        <f t="shared" si="447"/>
        <v>0</v>
      </c>
      <c r="T210" s="135"/>
      <c r="U210" s="136"/>
      <c r="V210" s="138">
        <f t="shared" si="448"/>
        <v>0</v>
      </c>
      <c r="W210" s="240">
        <f t="shared" si="449"/>
        <v>0</v>
      </c>
      <c r="X210" s="145">
        <f t="shared" si="450"/>
        <v>0</v>
      </c>
      <c r="Y210" s="145">
        <f t="shared" si="409"/>
        <v>0</v>
      </c>
      <c r="Z210" s="146" t="e">
        <f t="shared" si="410"/>
        <v>#DIV/0!</v>
      </c>
      <c r="AA210" s="147"/>
      <c r="AB210" s="143"/>
      <c r="AC210" s="143"/>
      <c r="AD210" s="143"/>
      <c r="AE210" s="143"/>
      <c r="AF210" s="143"/>
      <c r="AG210" s="143"/>
    </row>
    <row r="211" spans="1:33" ht="30" customHeight="1" x14ac:dyDescent="0.25">
      <c r="A211" s="131" t="s">
        <v>80</v>
      </c>
      <c r="B211" s="132" t="s">
        <v>403</v>
      </c>
      <c r="C211" s="324" t="s">
        <v>404</v>
      </c>
      <c r="D211" s="329" t="s">
        <v>153</v>
      </c>
      <c r="E211" s="135">
        <v>1</v>
      </c>
      <c r="F211" s="136">
        <v>30000</v>
      </c>
      <c r="G211" s="137">
        <f t="shared" si="443"/>
        <v>30000</v>
      </c>
      <c r="H211" s="135">
        <v>1</v>
      </c>
      <c r="I211" s="136">
        <v>30000</v>
      </c>
      <c r="J211" s="137">
        <f t="shared" si="444"/>
        <v>30000</v>
      </c>
      <c r="K211" s="135"/>
      <c r="L211" s="136"/>
      <c r="M211" s="137">
        <f t="shared" si="445"/>
        <v>0</v>
      </c>
      <c r="N211" s="135"/>
      <c r="O211" s="136"/>
      <c r="P211" s="137">
        <f t="shared" si="446"/>
        <v>0</v>
      </c>
      <c r="Q211" s="135"/>
      <c r="R211" s="136"/>
      <c r="S211" s="137">
        <f t="shared" si="447"/>
        <v>0</v>
      </c>
      <c r="T211" s="135"/>
      <c r="U211" s="136"/>
      <c r="V211" s="138">
        <f t="shared" si="448"/>
        <v>0</v>
      </c>
      <c r="W211" s="240">
        <f t="shared" si="449"/>
        <v>30000</v>
      </c>
      <c r="X211" s="145">
        <f t="shared" si="450"/>
        <v>30000</v>
      </c>
      <c r="Y211" s="145">
        <f t="shared" si="409"/>
        <v>0</v>
      </c>
      <c r="Z211" s="146">
        <f t="shared" si="410"/>
        <v>0</v>
      </c>
      <c r="AA211" s="147"/>
      <c r="AB211" s="142"/>
      <c r="AC211" s="143"/>
      <c r="AD211" s="143"/>
      <c r="AE211" s="143"/>
      <c r="AF211" s="143"/>
      <c r="AG211" s="143"/>
    </row>
    <row r="212" spans="1:33" ht="30" customHeight="1" x14ac:dyDescent="0.25">
      <c r="A212" s="131" t="s">
        <v>80</v>
      </c>
      <c r="B212" s="132" t="s">
        <v>405</v>
      </c>
      <c r="C212" s="324" t="s">
        <v>406</v>
      </c>
      <c r="D212" s="329" t="s">
        <v>153</v>
      </c>
      <c r="E212" s="135"/>
      <c r="F212" s="136"/>
      <c r="G212" s="137">
        <f t="shared" si="443"/>
        <v>0</v>
      </c>
      <c r="H212" s="135"/>
      <c r="I212" s="136"/>
      <c r="J212" s="137">
        <f t="shared" si="444"/>
        <v>0</v>
      </c>
      <c r="K212" s="135">
        <v>1</v>
      </c>
      <c r="L212" s="136">
        <v>45000</v>
      </c>
      <c r="M212" s="137">
        <f t="shared" si="445"/>
        <v>45000</v>
      </c>
      <c r="N212" s="135">
        <v>1</v>
      </c>
      <c r="O212" s="136">
        <v>45000</v>
      </c>
      <c r="P212" s="137">
        <f t="shared" si="446"/>
        <v>45000</v>
      </c>
      <c r="Q212" s="135"/>
      <c r="R212" s="136"/>
      <c r="S212" s="137">
        <f t="shared" si="447"/>
        <v>0</v>
      </c>
      <c r="T212" s="135"/>
      <c r="U212" s="136"/>
      <c r="V212" s="138">
        <f t="shared" si="448"/>
        <v>0</v>
      </c>
      <c r="W212" s="240">
        <f t="shared" si="449"/>
        <v>45000</v>
      </c>
      <c r="X212" s="145">
        <f t="shared" si="450"/>
        <v>45000</v>
      </c>
      <c r="Y212" s="145">
        <f t="shared" si="409"/>
        <v>0</v>
      </c>
      <c r="Z212" s="146">
        <f t="shared" si="410"/>
        <v>0</v>
      </c>
      <c r="AA212" s="147"/>
      <c r="AB212" s="142"/>
      <c r="AC212" s="143"/>
      <c r="AD212" s="143"/>
      <c r="AE212" s="143"/>
      <c r="AF212" s="143"/>
      <c r="AG212" s="143"/>
    </row>
    <row r="213" spans="1:33" ht="30" customHeight="1" x14ac:dyDescent="0.25">
      <c r="A213" s="131" t="s">
        <v>80</v>
      </c>
      <c r="B213" s="132" t="s">
        <v>407</v>
      </c>
      <c r="C213" s="324" t="s">
        <v>408</v>
      </c>
      <c r="D213" s="329" t="s">
        <v>153</v>
      </c>
      <c r="E213" s="135">
        <v>1</v>
      </c>
      <c r="F213" s="136">
        <v>48000</v>
      </c>
      <c r="G213" s="137">
        <f t="shared" si="443"/>
        <v>48000</v>
      </c>
      <c r="H213" s="135">
        <v>1</v>
      </c>
      <c r="I213" s="136">
        <v>48000</v>
      </c>
      <c r="J213" s="137">
        <f t="shared" si="444"/>
        <v>48000</v>
      </c>
      <c r="K213" s="135"/>
      <c r="L213" s="136"/>
      <c r="M213" s="137">
        <f t="shared" si="445"/>
        <v>0</v>
      </c>
      <c r="N213" s="135"/>
      <c r="O213" s="136"/>
      <c r="P213" s="137">
        <f t="shared" si="446"/>
        <v>0</v>
      </c>
      <c r="Q213" s="135"/>
      <c r="R213" s="136"/>
      <c r="S213" s="137">
        <f t="shared" si="447"/>
        <v>0</v>
      </c>
      <c r="T213" s="135"/>
      <c r="U213" s="136"/>
      <c r="V213" s="138">
        <f t="shared" si="448"/>
        <v>0</v>
      </c>
      <c r="W213" s="240">
        <f t="shared" si="449"/>
        <v>48000</v>
      </c>
      <c r="X213" s="145">
        <f t="shared" si="450"/>
        <v>48000</v>
      </c>
      <c r="Y213" s="145">
        <f t="shared" si="409"/>
        <v>0</v>
      </c>
      <c r="Z213" s="146">
        <f t="shared" si="410"/>
        <v>0</v>
      </c>
      <c r="AA213" s="147"/>
      <c r="AB213" s="142"/>
      <c r="AC213" s="143"/>
      <c r="AD213" s="143"/>
      <c r="AE213" s="143"/>
      <c r="AF213" s="143"/>
      <c r="AG213" s="143"/>
    </row>
    <row r="214" spans="1:33" ht="30" customHeight="1" x14ac:dyDescent="0.25">
      <c r="A214" s="131" t="s">
        <v>80</v>
      </c>
      <c r="B214" s="132" t="s">
        <v>409</v>
      </c>
      <c r="C214" s="324" t="s">
        <v>410</v>
      </c>
      <c r="D214" s="329" t="s">
        <v>153</v>
      </c>
      <c r="E214" s="135">
        <v>1</v>
      </c>
      <c r="F214" s="136">
        <v>45000</v>
      </c>
      <c r="G214" s="137">
        <f t="shared" si="443"/>
        <v>45000</v>
      </c>
      <c r="H214" s="135">
        <v>1</v>
      </c>
      <c r="I214" s="136">
        <v>45000</v>
      </c>
      <c r="J214" s="137">
        <f t="shared" si="444"/>
        <v>45000</v>
      </c>
      <c r="K214" s="135"/>
      <c r="L214" s="136"/>
      <c r="M214" s="137">
        <f t="shared" si="445"/>
        <v>0</v>
      </c>
      <c r="N214" s="135"/>
      <c r="O214" s="136"/>
      <c r="P214" s="137">
        <f t="shared" si="446"/>
        <v>0</v>
      </c>
      <c r="Q214" s="135"/>
      <c r="R214" s="136"/>
      <c r="S214" s="137">
        <f t="shared" si="447"/>
        <v>0</v>
      </c>
      <c r="T214" s="135"/>
      <c r="U214" s="136"/>
      <c r="V214" s="138">
        <f t="shared" si="448"/>
        <v>0</v>
      </c>
      <c r="W214" s="240">
        <f t="shared" si="449"/>
        <v>45000</v>
      </c>
      <c r="X214" s="145">
        <f t="shared" si="450"/>
        <v>45000</v>
      </c>
      <c r="Y214" s="145">
        <f t="shared" si="409"/>
        <v>0</v>
      </c>
      <c r="Z214" s="146">
        <f t="shared" si="410"/>
        <v>0</v>
      </c>
      <c r="AA214" s="147"/>
      <c r="AB214" s="142"/>
      <c r="AC214" s="143"/>
      <c r="AD214" s="143"/>
      <c r="AE214" s="143"/>
      <c r="AF214" s="143"/>
      <c r="AG214" s="143"/>
    </row>
    <row r="215" spans="1:33" ht="30" customHeight="1" x14ac:dyDescent="0.25">
      <c r="A215" s="131" t="s">
        <v>80</v>
      </c>
      <c r="B215" s="132" t="s">
        <v>411</v>
      </c>
      <c r="C215" s="324" t="s">
        <v>412</v>
      </c>
      <c r="D215" s="329" t="s">
        <v>153</v>
      </c>
      <c r="E215" s="135">
        <v>1</v>
      </c>
      <c r="F215" s="136">
        <v>71500</v>
      </c>
      <c r="G215" s="137">
        <f t="shared" si="443"/>
        <v>71500</v>
      </c>
      <c r="H215" s="135">
        <v>1</v>
      </c>
      <c r="I215" s="136">
        <v>71500</v>
      </c>
      <c r="J215" s="137">
        <f t="shared" si="444"/>
        <v>71500</v>
      </c>
      <c r="K215" s="135"/>
      <c r="L215" s="136"/>
      <c r="M215" s="137">
        <f t="shared" si="445"/>
        <v>0</v>
      </c>
      <c r="N215" s="135"/>
      <c r="O215" s="136"/>
      <c r="P215" s="137">
        <f t="shared" si="446"/>
        <v>0</v>
      </c>
      <c r="Q215" s="135"/>
      <c r="R215" s="136"/>
      <c r="S215" s="137">
        <f t="shared" si="447"/>
        <v>0</v>
      </c>
      <c r="T215" s="135"/>
      <c r="U215" s="136"/>
      <c r="V215" s="138">
        <f t="shared" si="448"/>
        <v>0</v>
      </c>
      <c r="W215" s="240">
        <f t="shared" si="449"/>
        <v>71500</v>
      </c>
      <c r="X215" s="145">
        <f t="shared" si="450"/>
        <v>71500</v>
      </c>
      <c r="Y215" s="145">
        <f t="shared" si="409"/>
        <v>0</v>
      </c>
      <c r="Z215" s="146">
        <f t="shared" si="410"/>
        <v>0</v>
      </c>
      <c r="AA215" s="147"/>
      <c r="AB215" s="142"/>
      <c r="AC215" s="143"/>
      <c r="AD215" s="143"/>
      <c r="AE215" s="143"/>
      <c r="AF215" s="143"/>
      <c r="AG215" s="143"/>
    </row>
    <row r="216" spans="1:33" ht="30" customHeight="1" x14ac:dyDescent="0.25">
      <c r="A216" s="131" t="s">
        <v>80</v>
      </c>
      <c r="B216" s="132" t="s">
        <v>413</v>
      </c>
      <c r="C216" s="324" t="s">
        <v>414</v>
      </c>
      <c r="D216" s="329" t="s">
        <v>153</v>
      </c>
      <c r="E216" s="135">
        <v>1</v>
      </c>
      <c r="F216" s="136">
        <v>42000</v>
      </c>
      <c r="G216" s="137">
        <f t="shared" si="443"/>
        <v>42000</v>
      </c>
      <c r="H216" s="135">
        <v>1</v>
      </c>
      <c r="I216" s="136">
        <v>42000</v>
      </c>
      <c r="J216" s="137">
        <f t="shared" si="444"/>
        <v>42000</v>
      </c>
      <c r="K216" s="135"/>
      <c r="L216" s="136"/>
      <c r="M216" s="137">
        <f t="shared" si="445"/>
        <v>0</v>
      </c>
      <c r="N216" s="135"/>
      <c r="O216" s="136"/>
      <c r="P216" s="137">
        <f t="shared" si="446"/>
        <v>0</v>
      </c>
      <c r="Q216" s="135"/>
      <c r="R216" s="136"/>
      <c r="S216" s="137">
        <f t="shared" si="447"/>
        <v>0</v>
      </c>
      <c r="T216" s="135"/>
      <c r="U216" s="136"/>
      <c r="V216" s="138">
        <f t="shared" si="448"/>
        <v>0</v>
      </c>
      <c r="W216" s="240">
        <f t="shared" si="449"/>
        <v>42000</v>
      </c>
      <c r="X216" s="145">
        <f t="shared" si="450"/>
        <v>42000</v>
      </c>
      <c r="Y216" s="145">
        <f t="shared" si="409"/>
        <v>0</v>
      </c>
      <c r="Z216" s="146">
        <f t="shared" si="410"/>
        <v>0</v>
      </c>
      <c r="AA216" s="147"/>
      <c r="AB216" s="142"/>
      <c r="AC216" s="143"/>
      <c r="AD216" s="143"/>
      <c r="AE216" s="143"/>
      <c r="AF216" s="143"/>
      <c r="AG216" s="143"/>
    </row>
    <row r="217" spans="1:33" ht="30" customHeight="1" x14ac:dyDescent="0.25">
      <c r="A217" s="131" t="s">
        <v>80</v>
      </c>
      <c r="B217" s="132" t="s">
        <v>415</v>
      </c>
      <c r="C217" s="324" t="s">
        <v>416</v>
      </c>
      <c r="D217" s="329" t="s">
        <v>153</v>
      </c>
      <c r="E217" s="135">
        <v>1</v>
      </c>
      <c r="F217" s="136">
        <v>88000</v>
      </c>
      <c r="G217" s="137">
        <f t="shared" si="443"/>
        <v>88000</v>
      </c>
      <c r="H217" s="135">
        <v>1</v>
      </c>
      <c r="I217" s="136">
        <v>88000</v>
      </c>
      <c r="J217" s="137">
        <f t="shared" si="444"/>
        <v>88000</v>
      </c>
      <c r="K217" s="135"/>
      <c r="L217" s="136"/>
      <c r="M217" s="137">
        <f t="shared" si="445"/>
        <v>0</v>
      </c>
      <c r="N217" s="135"/>
      <c r="O217" s="136"/>
      <c r="P217" s="137">
        <f t="shared" si="446"/>
        <v>0</v>
      </c>
      <c r="Q217" s="135"/>
      <c r="R217" s="136"/>
      <c r="S217" s="137">
        <f t="shared" si="447"/>
        <v>0</v>
      </c>
      <c r="T217" s="135"/>
      <c r="U217" s="136"/>
      <c r="V217" s="138">
        <f t="shared" si="448"/>
        <v>0</v>
      </c>
      <c r="W217" s="240">
        <f t="shared" si="449"/>
        <v>88000</v>
      </c>
      <c r="X217" s="145">
        <f t="shared" si="450"/>
        <v>88000</v>
      </c>
      <c r="Y217" s="145">
        <f t="shared" si="409"/>
        <v>0</v>
      </c>
      <c r="Z217" s="146">
        <f t="shared" si="410"/>
        <v>0</v>
      </c>
      <c r="AA217" s="147"/>
      <c r="AB217" s="142"/>
      <c r="AC217" s="143"/>
      <c r="AD217" s="143"/>
      <c r="AE217" s="143"/>
      <c r="AF217" s="143"/>
      <c r="AG217" s="143"/>
    </row>
    <row r="218" spans="1:33" ht="30" customHeight="1" x14ac:dyDescent="0.25">
      <c r="A218" s="131" t="s">
        <v>80</v>
      </c>
      <c r="B218" s="132" t="s">
        <v>417</v>
      </c>
      <c r="C218" s="324" t="s">
        <v>418</v>
      </c>
      <c r="D218" s="329" t="s">
        <v>153</v>
      </c>
      <c r="E218" s="135">
        <v>1</v>
      </c>
      <c r="F218" s="136">
        <v>48000</v>
      </c>
      <c r="G218" s="137">
        <f t="shared" si="443"/>
        <v>48000</v>
      </c>
      <c r="H218" s="135">
        <v>1</v>
      </c>
      <c r="I218" s="136">
        <v>48000</v>
      </c>
      <c r="J218" s="137">
        <f t="shared" si="444"/>
        <v>48000</v>
      </c>
      <c r="K218" s="135"/>
      <c r="L218" s="136"/>
      <c r="M218" s="137">
        <f t="shared" si="445"/>
        <v>0</v>
      </c>
      <c r="N218" s="135"/>
      <c r="O218" s="136"/>
      <c r="P218" s="137">
        <f t="shared" si="446"/>
        <v>0</v>
      </c>
      <c r="Q218" s="135"/>
      <c r="R218" s="136"/>
      <c r="S218" s="137">
        <f t="shared" si="447"/>
        <v>0</v>
      </c>
      <c r="T218" s="135"/>
      <c r="U218" s="136"/>
      <c r="V218" s="138">
        <f t="shared" si="448"/>
        <v>0</v>
      </c>
      <c r="W218" s="240">
        <f t="shared" si="449"/>
        <v>48000</v>
      </c>
      <c r="X218" s="145">
        <f t="shared" si="450"/>
        <v>48000</v>
      </c>
      <c r="Y218" s="145">
        <f t="shared" si="409"/>
        <v>0</v>
      </c>
      <c r="Z218" s="146">
        <f t="shared" si="410"/>
        <v>0</v>
      </c>
      <c r="AA218" s="147"/>
      <c r="AB218" s="142"/>
      <c r="AC218" s="143"/>
      <c r="AD218" s="143"/>
      <c r="AE218" s="143"/>
      <c r="AF218" s="143"/>
      <c r="AG218" s="143"/>
    </row>
    <row r="219" spans="1:33" ht="30" customHeight="1" x14ac:dyDescent="0.25">
      <c r="A219" s="131" t="s">
        <v>80</v>
      </c>
      <c r="B219" s="132" t="s">
        <v>419</v>
      </c>
      <c r="C219" s="324" t="s">
        <v>420</v>
      </c>
      <c r="D219" s="329" t="s">
        <v>153</v>
      </c>
      <c r="E219" s="135">
        <v>1</v>
      </c>
      <c r="F219" s="136">
        <v>42000</v>
      </c>
      <c r="G219" s="137">
        <f t="shared" si="443"/>
        <v>42000</v>
      </c>
      <c r="H219" s="135">
        <v>1</v>
      </c>
      <c r="I219" s="136">
        <v>42000</v>
      </c>
      <c r="J219" s="137">
        <f t="shared" si="444"/>
        <v>42000</v>
      </c>
      <c r="K219" s="135"/>
      <c r="L219" s="136"/>
      <c r="M219" s="137">
        <f t="shared" si="445"/>
        <v>0</v>
      </c>
      <c r="N219" s="135"/>
      <c r="O219" s="136"/>
      <c r="P219" s="137">
        <f t="shared" si="446"/>
        <v>0</v>
      </c>
      <c r="Q219" s="135"/>
      <c r="R219" s="136"/>
      <c r="S219" s="137">
        <f t="shared" si="447"/>
        <v>0</v>
      </c>
      <c r="T219" s="135"/>
      <c r="U219" s="136"/>
      <c r="V219" s="138">
        <f t="shared" si="448"/>
        <v>0</v>
      </c>
      <c r="W219" s="240">
        <f t="shared" si="449"/>
        <v>42000</v>
      </c>
      <c r="X219" s="145">
        <f t="shared" si="450"/>
        <v>42000</v>
      </c>
      <c r="Y219" s="145">
        <f t="shared" si="409"/>
        <v>0</v>
      </c>
      <c r="Z219" s="146">
        <f t="shared" si="410"/>
        <v>0</v>
      </c>
      <c r="AA219" s="147"/>
      <c r="AB219" s="142"/>
      <c r="AC219" s="143"/>
      <c r="AD219" s="143"/>
      <c r="AE219" s="143"/>
      <c r="AF219" s="143"/>
      <c r="AG219" s="143"/>
    </row>
    <row r="220" spans="1:33" ht="30" customHeight="1" x14ac:dyDescent="0.25">
      <c r="A220" s="131" t="s">
        <v>80</v>
      </c>
      <c r="B220" s="132" t="s">
        <v>421</v>
      </c>
      <c r="C220" s="324" t="s">
        <v>422</v>
      </c>
      <c r="D220" s="329" t="s">
        <v>83</v>
      </c>
      <c r="E220" s="135">
        <v>2</v>
      </c>
      <c r="F220" s="136">
        <v>35000</v>
      </c>
      <c r="G220" s="137">
        <f t="shared" si="443"/>
        <v>70000</v>
      </c>
      <c r="H220" s="135">
        <v>2</v>
      </c>
      <c r="I220" s="136">
        <v>35000</v>
      </c>
      <c r="J220" s="137">
        <f t="shared" si="444"/>
        <v>70000</v>
      </c>
      <c r="K220" s="135"/>
      <c r="L220" s="136"/>
      <c r="M220" s="137">
        <f t="shared" si="445"/>
        <v>0</v>
      </c>
      <c r="N220" s="135"/>
      <c r="O220" s="136"/>
      <c r="P220" s="137">
        <f t="shared" si="446"/>
        <v>0</v>
      </c>
      <c r="Q220" s="135"/>
      <c r="R220" s="136"/>
      <c r="S220" s="137">
        <f t="shared" si="447"/>
        <v>0</v>
      </c>
      <c r="T220" s="135"/>
      <c r="U220" s="136"/>
      <c r="V220" s="138">
        <f t="shared" si="448"/>
        <v>0</v>
      </c>
      <c r="W220" s="240">
        <f t="shared" si="449"/>
        <v>70000</v>
      </c>
      <c r="X220" s="145">
        <f t="shared" si="450"/>
        <v>70000</v>
      </c>
      <c r="Y220" s="145">
        <f t="shared" si="409"/>
        <v>0</v>
      </c>
      <c r="Z220" s="146">
        <f t="shared" si="410"/>
        <v>0</v>
      </c>
      <c r="AA220" s="147"/>
      <c r="AB220" s="142"/>
      <c r="AC220" s="143"/>
      <c r="AD220" s="143"/>
      <c r="AE220" s="143"/>
      <c r="AF220" s="143"/>
      <c r="AG220" s="143"/>
    </row>
    <row r="221" spans="1:33" ht="30" customHeight="1" x14ac:dyDescent="0.25">
      <c r="A221" s="131" t="s">
        <v>80</v>
      </c>
      <c r="B221" s="132" t="s">
        <v>423</v>
      </c>
      <c r="C221" s="324" t="s">
        <v>424</v>
      </c>
      <c r="D221" s="329" t="s">
        <v>153</v>
      </c>
      <c r="E221" s="135">
        <v>1</v>
      </c>
      <c r="F221" s="136">
        <v>48000</v>
      </c>
      <c r="G221" s="137">
        <f t="shared" si="443"/>
        <v>48000</v>
      </c>
      <c r="H221" s="135">
        <v>1</v>
      </c>
      <c r="I221" s="136">
        <v>48000</v>
      </c>
      <c r="J221" s="137">
        <f t="shared" si="444"/>
        <v>48000</v>
      </c>
      <c r="K221" s="135"/>
      <c r="L221" s="136"/>
      <c r="M221" s="137">
        <f t="shared" si="445"/>
        <v>0</v>
      </c>
      <c r="N221" s="135"/>
      <c r="O221" s="136"/>
      <c r="P221" s="137">
        <f t="shared" si="446"/>
        <v>0</v>
      </c>
      <c r="Q221" s="135"/>
      <c r="R221" s="136"/>
      <c r="S221" s="137">
        <f t="shared" si="447"/>
        <v>0</v>
      </c>
      <c r="T221" s="135"/>
      <c r="U221" s="136"/>
      <c r="V221" s="138">
        <f t="shared" si="448"/>
        <v>0</v>
      </c>
      <c r="W221" s="240">
        <f t="shared" si="449"/>
        <v>48000</v>
      </c>
      <c r="X221" s="145">
        <f t="shared" si="450"/>
        <v>48000</v>
      </c>
      <c r="Y221" s="145">
        <f t="shared" si="409"/>
        <v>0</v>
      </c>
      <c r="Z221" s="146">
        <f t="shared" si="410"/>
        <v>0</v>
      </c>
      <c r="AA221" s="147"/>
      <c r="AB221" s="142"/>
      <c r="AC221" s="143"/>
      <c r="AD221" s="143"/>
      <c r="AE221" s="143"/>
      <c r="AF221" s="143"/>
      <c r="AG221" s="143"/>
    </row>
    <row r="222" spans="1:33" ht="30" customHeight="1" x14ac:dyDescent="0.25">
      <c r="A222" s="131" t="s">
        <v>80</v>
      </c>
      <c r="B222" s="132" t="s">
        <v>425</v>
      </c>
      <c r="C222" s="322" t="s">
        <v>426</v>
      </c>
      <c r="D222" s="329" t="s">
        <v>153</v>
      </c>
      <c r="E222" s="135"/>
      <c r="F222" s="136"/>
      <c r="G222" s="137">
        <f t="shared" si="443"/>
        <v>0</v>
      </c>
      <c r="H222" s="135"/>
      <c r="I222" s="136"/>
      <c r="J222" s="137">
        <f t="shared" si="444"/>
        <v>0</v>
      </c>
      <c r="K222" s="135">
        <v>1</v>
      </c>
      <c r="L222" s="136">
        <v>85000</v>
      </c>
      <c r="M222" s="137">
        <f t="shared" si="445"/>
        <v>85000</v>
      </c>
      <c r="N222" s="135">
        <v>1</v>
      </c>
      <c r="O222" s="136">
        <v>85000</v>
      </c>
      <c r="P222" s="137">
        <f t="shared" si="446"/>
        <v>85000</v>
      </c>
      <c r="Q222" s="135"/>
      <c r="R222" s="136"/>
      <c r="S222" s="137">
        <f t="shared" si="447"/>
        <v>0</v>
      </c>
      <c r="T222" s="135"/>
      <c r="U222" s="136"/>
      <c r="V222" s="138">
        <f t="shared" si="448"/>
        <v>0</v>
      </c>
      <c r="W222" s="240">
        <f t="shared" si="449"/>
        <v>85000</v>
      </c>
      <c r="X222" s="145">
        <f t="shared" si="450"/>
        <v>85000</v>
      </c>
      <c r="Y222" s="145">
        <f t="shared" si="409"/>
        <v>0</v>
      </c>
      <c r="Z222" s="146">
        <f t="shared" si="410"/>
        <v>0</v>
      </c>
      <c r="AA222" s="147"/>
      <c r="AB222" s="142"/>
      <c r="AC222" s="143"/>
      <c r="AD222" s="143"/>
      <c r="AE222" s="143"/>
      <c r="AF222" s="143"/>
      <c r="AG222" s="143"/>
    </row>
    <row r="223" spans="1:33" ht="30" customHeight="1" x14ac:dyDescent="0.25">
      <c r="A223" s="131" t="s">
        <v>80</v>
      </c>
      <c r="B223" s="132" t="s">
        <v>427</v>
      </c>
      <c r="C223" s="322" t="s">
        <v>428</v>
      </c>
      <c r="D223" s="329" t="s">
        <v>83</v>
      </c>
      <c r="E223" s="135">
        <v>6</v>
      </c>
      <c r="F223" s="136">
        <v>25000</v>
      </c>
      <c r="G223" s="137">
        <f t="shared" si="443"/>
        <v>150000</v>
      </c>
      <c r="H223" s="135">
        <v>6</v>
      </c>
      <c r="I223" s="136">
        <v>25000</v>
      </c>
      <c r="J223" s="137">
        <f t="shared" si="444"/>
        <v>150000</v>
      </c>
      <c r="K223" s="135">
        <v>6</v>
      </c>
      <c r="L223" s="136">
        <v>23000</v>
      </c>
      <c r="M223" s="137">
        <f t="shared" si="445"/>
        <v>138000</v>
      </c>
      <c r="N223" s="135">
        <v>6</v>
      </c>
      <c r="O223" s="136">
        <v>23000</v>
      </c>
      <c r="P223" s="137">
        <f t="shared" si="446"/>
        <v>138000</v>
      </c>
      <c r="Q223" s="135"/>
      <c r="R223" s="136"/>
      <c r="S223" s="137">
        <f t="shared" si="447"/>
        <v>0</v>
      </c>
      <c r="T223" s="135"/>
      <c r="U223" s="136"/>
      <c r="V223" s="138">
        <f t="shared" si="448"/>
        <v>0</v>
      </c>
      <c r="W223" s="240">
        <f t="shared" si="449"/>
        <v>288000</v>
      </c>
      <c r="X223" s="145">
        <f t="shared" si="450"/>
        <v>288000</v>
      </c>
      <c r="Y223" s="145">
        <f t="shared" si="409"/>
        <v>0</v>
      </c>
      <c r="Z223" s="146">
        <f t="shared" si="410"/>
        <v>0</v>
      </c>
      <c r="AA223" s="147"/>
      <c r="AB223" s="142"/>
      <c r="AC223" s="143"/>
      <c r="AD223" s="143"/>
      <c r="AE223" s="143"/>
      <c r="AF223" s="143"/>
      <c r="AG223" s="143"/>
    </row>
    <row r="224" spans="1:33" ht="30" customHeight="1" x14ac:dyDescent="0.25">
      <c r="A224" s="131" t="s">
        <v>80</v>
      </c>
      <c r="B224" s="132" t="s">
        <v>429</v>
      </c>
      <c r="C224" s="417" t="s">
        <v>430</v>
      </c>
      <c r="D224" s="329" t="s">
        <v>83</v>
      </c>
      <c r="E224" s="135">
        <v>4</v>
      </c>
      <c r="F224" s="136">
        <v>15000</v>
      </c>
      <c r="G224" s="137">
        <f t="shared" si="443"/>
        <v>60000</v>
      </c>
      <c r="H224" s="135">
        <v>4</v>
      </c>
      <c r="I224" s="136">
        <v>15000</v>
      </c>
      <c r="J224" s="137">
        <f t="shared" si="444"/>
        <v>60000</v>
      </c>
      <c r="K224" s="135">
        <v>4</v>
      </c>
      <c r="L224" s="136">
        <v>8000</v>
      </c>
      <c r="M224" s="137">
        <f t="shared" si="445"/>
        <v>32000</v>
      </c>
      <c r="N224" s="135">
        <v>4</v>
      </c>
      <c r="O224" s="136">
        <v>8000</v>
      </c>
      <c r="P224" s="137">
        <f t="shared" si="446"/>
        <v>32000</v>
      </c>
      <c r="Q224" s="135"/>
      <c r="R224" s="136"/>
      <c r="S224" s="137">
        <f t="shared" si="447"/>
        <v>0</v>
      </c>
      <c r="T224" s="135"/>
      <c r="U224" s="136"/>
      <c r="V224" s="138">
        <f t="shared" si="448"/>
        <v>0</v>
      </c>
      <c r="W224" s="240">
        <f t="shared" si="449"/>
        <v>92000</v>
      </c>
      <c r="X224" s="145">
        <f t="shared" si="450"/>
        <v>92000</v>
      </c>
      <c r="Y224" s="145">
        <f t="shared" si="409"/>
        <v>0</v>
      </c>
      <c r="Z224" s="146">
        <f t="shared" si="410"/>
        <v>0</v>
      </c>
      <c r="AA224" s="147"/>
      <c r="AB224" s="142"/>
      <c r="AC224" s="143"/>
      <c r="AD224" s="143"/>
      <c r="AE224" s="143"/>
      <c r="AF224" s="143"/>
      <c r="AG224" s="143"/>
    </row>
    <row r="225" spans="1:33" x14ac:dyDescent="0.25">
      <c r="A225" s="131" t="s">
        <v>80</v>
      </c>
      <c r="B225" s="132" t="s">
        <v>431</v>
      </c>
      <c r="C225" s="324"/>
      <c r="D225" s="329" t="s">
        <v>153</v>
      </c>
      <c r="E225" s="135"/>
      <c r="F225" s="136"/>
      <c r="G225" s="137">
        <f t="shared" si="443"/>
        <v>0</v>
      </c>
      <c r="H225" s="135"/>
      <c r="I225" s="136"/>
      <c r="J225" s="137">
        <f t="shared" si="444"/>
        <v>0</v>
      </c>
      <c r="K225" s="135"/>
      <c r="L225" s="136"/>
      <c r="M225" s="137"/>
      <c r="N225" s="135"/>
      <c r="O225" s="136"/>
      <c r="P225" s="137"/>
      <c r="Q225" s="135"/>
      <c r="R225" s="136"/>
      <c r="S225" s="137">
        <f t="shared" si="447"/>
        <v>0</v>
      </c>
      <c r="T225" s="135"/>
      <c r="U225" s="136"/>
      <c r="V225" s="138">
        <f t="shared" si="448"/>
        <v>0</v>
      </c>
      <c r="W225" s="240">
        <f t="shared" si="449"/>
        <v>0</v>
      </c>
      <c r="X225" s="145">
        <f t="shared" si="450"/>
        <v>0</v>
      </c>
      <c r="Y225" s="145">
        <f t="shared" si="409"/>
        <v>0</v>
      </c>
      <c r="Z225" s="146" t="e">
        <f t="shared" si="410"/>
        <v>#DIV/0!</v>
      </c>
      <c r="AA225" s="147"/>
      <c r="AB225" s="142"/>
      <c r="AC225" s="143"/>
      <c r="AD225" s="143"/>
      <c r="AE225" s="143"/>
      <c r="AF225" s="143"/>
      <c r="AG225" s="143"/>
    </row>
    <row r="226" spans="1:33" ht="30" customHeight="1" x14ac:dyDescent="0.25">
      <c r="A226" s="131" t="s">
        <v>80</v>
      </c>
      <c r="B226" s="176" t="s">
        <v>432</v>
      </c>
      <c r="C226" s="418" t="s">
        <v>433</v>
      </c>
      <c r="D226" s="419"/>
      <c r="E226" s="151"/>
      <c r="F226" s="152">
        <v>0.22</v>
      </c>
      <c r="G226" s="153">
        <f t="shared" si="443"/>
        <v>0</v>
      </c>
      <c r="H226" s="151"/>
      <c r="I226" s="152">
        <v>0.22</v>
      </c>
      <c r="J226" s="153">
        <f t="shared" si="444"/>
        <v>0</v>
      </c>
      <c r="K226" s="151"/>
      <c r="L226" s="152">
        <v>0.22</v>
      </c>
      <c r="M226" s="153">
        <f>K226*L226</f>
        <v>0</v>
      </c>
      <c r="N226" s="151"/>
      <c r="O226" s="152">
        <v>0.22</v>
      </c>
      <c r="P226" s="153">
        <f>N226*O226</f>
        <v>0</v>
      </c>
      <c r="Q226" s="151"/>
      <c r="R226" s="152">
        <v>0.22</v>
      </c>
      <c r="S226" s="153">
        <f t="shared" si="447"/>
        <v>0</v>
      </c>
      <c r="T226" s="151"/>
      <c r="U226" s="152">
        <v>0.22</v>
      </c>
      <c r="V226" s="154">
        <f t="shared" si="448"/>
        <v>0</v>
      </c>
      <c r="W226" s="155">
        <f t="shared" si="449"/>
        <v>0</v>
      </c>
      <c r="X226" s="156">
        <f t="shared" si="450"/>
        <v>0</v>
      </c>
      <c r="Y226" s="156">
        <f t="shared" si="409"/>
        <v>0</v>
      </c>
      <c r="Z226" s="157" t="e">
        <f t="shared" si="410"/>
        <v>#DIV/0!</v>
      </c>
      <c r="AA226" s="158"/>
      <c r="AB226" s="7"/>
      <c r="AC226" s="7"/>
      <c r="AD226" s="7"/>
      <c r="AE226" s="7"/>
      <c r="AF226" s="7"/>
      <c r="AG226" s="7"/>
    </row>
    <row r="227" spans="1:33" ht="30" customHeight="1" x14ac:dyDescent="0.25">
      <c r="A227" s="259" t="s">
        <v>434</v>
      </c>
      <c r="B227" s="420"/>
      <c r="C227" s="421"/>
      <c r="D227" s="262"/>
      <c r="E227" s="222">
        <f>E206+E202+E195+E190</f>
        <v>34</v>
      </c>
      <c r="F227" s="249"/>
      <c r="G227" s="219">
        <f t="shared" ref="G227:H227" si="451">G206+G202+G195+G190</f>
        <v>1039260</v>
      </c>
      <c r="H227" s="222">
        <f t="shared" si="451"/>
        <v>28</v>
      </c>
      <c r="I227" s="249"/>
      <c r="J227" s="219">
        <f t="shared" ref="J227:K227" si="452">J206+J202+J195+J190</f>
        <v>1038900</v>
      </c>
      <c r="K227" s="222">
        <f t="shared" si="452"/>
        <v>13</v>
      </c>
      <c r="L227" s="249"/>
      <c r="M227" s="219">
        <f t="shared" ref="M227:N227" si="453">M206+M202+M195+M190</f>
        <v>360000</v>
      </c>
      <c r="N227" s="222">
        <f t="shared" si="453"/>
        <v>13</v>
      </c>
      <c r="O227" s="249"/>
      <c r="P227" s="219">
        <f t="shared" ref="P227:Q227" si="454">P206+P202+P195+P190</f>
        <v>360000</v>
      </c>
      <c r="Q227" s="222">
        <f t="shared" si="454"/>
        <v>0</v>
      </c>
      <c r="R227" s="249"/>
      <c r="S227" s="219">
        <f t="shared" ref="S227:T227" si="455">S206+S202+S195+S190</f>
        <v>0</v>
      </c>
      <c r="T227" s="222">
        <f t="shared" si="455"/>
        <v>0</v>
      </c>
      <c r="U227" s="249"/>
      <c r="V227" s="422">
        <f>V206+V202+V195+V190</f>
        <v>0</v>
      </c>
      <c r="W227" s="396">
        <f t="shared" ref="W227:X227" si="456">W206+W190+W202+W195</f>
        <v>1399260</v>
      </c>
      <c r="X227" s="396">
        <f t="shared" si="456"/>
        <v>1398900</v>
      </c>
      <c r="Y227" s="396">
        <f t="shared" si="409"/>
        <v>360</v>
      </c>
      <c r="Z227" s="423">
        <f t="shared" si="410"/>
        <v>2.5727884739076368E-4</v>
      </c>
      <c r="AA227" s="424"/>
      <c r="AB227" s="7"/>
      <c r="AC227" s="7"/>
      <c r="AD227" s="7"/>
      <c r="AE227" s="7"/>
      <c r="AF227" s="7"/>
      <c r="AG227" s="7"/>
    </row>
    <row r="228" spans="1:33" ht="30" customHeight="1" x14ac:dyDescent="0.25">
      <c r="A228" s="425" t="s">
        <v>435</v>
      </c>
      <c r="B228" s="426"/>
      <c r="C228" s="427"/>
      <c r="D228" s="428"/>
      <c r="E228" s="429"/>
      <c r="F228" s="430"/>
      <c r="G228" s="431">
        <f>G35+G49+G58+G113+G127+G142+G155+G163+G171+G178+G182+G188+G227</f>
        <v>2804374.4849999999</v>
      </c>
      <c r="H228" s="429"/>
      <c r="I228" s="430"/>
      <c r="J228" s="431">
        <f>J35+J49+J58+J113+J127+J142+J155+J163+J171+J178+J182+J188+J227</f>
        <v>2804374.4849999999</v>
      </c>
      <c r="K228" s="429"/>
      <c r="L228" s="430"/>
      <c r="M228" s="431">
        <f>M35+M49+M58+M113+M127+M142+M155+M163+M171+M178+M182+M188+M227</f>
        <v>459000</v>
      </c>
      <c r="N228" s="429"/>
      <c r="O228" s="430"/>
      <c r="P228" s="431">
        <f>P35+P49+P58+P113+P127+P142+P155+P163+P171+P178+P182+P188+P227</f>
        <v>459000</v>
      </c>
      <c r="Q228" s="429"/>
      <c r="R228" s="430"/>
      <c r="S228" s="431">
        <f>S35+S49+S58+S113+S127+S142+S155+S163+S171+S178+S182+S188+S227</f>
        <v>0</v>
      </c>
      <c r="T228" s="429"/>
      <c r="U228" s="430"/>
      <c r="V228" s="432">
        <f t="shared" ref="V228:Y228" si="457">V35+V49+V58+V113+V127+V142+V155+V163+V171+V178+V182+V188+V227</f>
        <v>0</v>
      </c>
      <c r="W228" s="433">
        <f t="shared" si="457"/>
        <v>3263374.4849999999</v>
      </c>
      <c r="X228" s="433">
        <f t="shared" si="457"/>
        <v>3263374.4849999999</v>
      </c>
      <c r="Y228" s="433">
        <f t="shared" si="457"/>
        <v>0</v>
      </c>
      <c r="Z228" s="434">
        <f t="shared" si="410"/>
        <v>0</v>
      </c>
      <c r="AA228" s="435"/>
      <c r="AB228" s="7"/>
      <c r="AC228" s="7"/>
      <c r="AD228" s="7"/>
      <c r="AE228" s="7"/>
      <c r="AF228" s="7"/>
      <c r="AG228" s="7"/>
    </row>
    <row r="229" spans="1:33" ht="15" customHeight="1" x14ac:dyDescent="0.25">
      <c r="A229" s="561"/>
      <c r="B229" s="531"/>
      <c r="C229" s="531"/>
      <c r="D229" s="77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436"/>
      <c r="X229" s="436"/>
      <c r="Y229" s="436"/>
      <c r="Z229" s="437"/>
      <c r="AA229" s="438"/>
      <c r="AB229" s="7"/>
      <c r="AC229" s="7"/>
      <c r="AD229" s="7"/>
      <c r="AE229" s="7"/>
      <c r="AF229" s="7"/>
      <c r="AG229" s="7"/>
    </row>
    <row r="230" spans="1:33" ht="30" customHeight="1" x14ac:dyDescent="0.25">
      <c r="A230" s="562" t="s">
        <v>436</v>
      </c>
      <c r="B230" s="543"/>
      <c r="C230" s="563"/>
      <c r="D230" s="439"/>
      <c r="E230" s="429"/>
      <c r="F230" s="430"/>
      <c r="G230" s="440">
        <f>Фінансування!C27-'Кошторис  витрат'!G228</f>
        <v>4.0000001899898052E-3</v>
      </c>
      <c r="H230" s="429"/>
      <c r="I230" s="430"/>
      <c r="J230" s="440">
        <f>Фінансування!C28-'Кошторис  витрат'!J228</f>
        <v>4.0000001899898052E-3</v>
      </c>
      <c r="K230" s="429"/>
      <c r="L230" s="430"/>
      <c r="M230" s="440">
        <f>Фінансування!J27-'Кошторис  витрат'!M228</f>
        <v>0</v>
      </c>
      <c r="N230" s="429"/>
      <c r="O230" s="430"/>
      <c r="P230" s="440">
        <f>Фінансування!J28-'Кошторис  витрат'!P228</f>
        <v>0</v>
      </c>
      <c r="Q230" s="429"/>
      <c r="R230" s="430"/>
      <c r="S230" s="440">
        <f>Фінансування!L27-'Кошторис  витрат'!S228</f>
        <v>0</v>
      </c>
      <c r="T230" s="429"/>
      <c r="U230" s="430"/>
      <c r="V230" s="429">
        <f>Фінансування!L28-'Кошторис  витрат'!V228</f>
        <v>0</v>
      </c>
      <c r="W230" s="441">
        <f>Фінансування!N27-'Кошторис  витрат'!W228</f>
        <v>4.0000001899898052E-3</v>
      </c>
      <c r="X230" s="441">
        <f>Фінансування!N28-'Кошторис  витрат'!X228</f>
        <v>4.0000001899898052E-3</v>
      </c>
      <c r="Y230" s="441"/>
      <c r="Z230" s="442"/>
      <c r="AA230" s="443"/>
      <c r="AB230" s="7"/>
      <c r="AC230" s="7"/>
      <c r="AD230" s="7"/>
      <c r="AE230" s="7"/>
      <c r="AF230" s="7"/>
      <c r="AG230" s="7"/>
    </row>
    <row r="231" spans="1:33" ht="15.75" customHeight="1" x14ac:dyDescent="0.25">
      <c r="A231" s="1"/>
      <c r="B231" s="444"/>
      <c r="C231" s="2"/>
      <c r="D231" s="445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4"/>
      <c r="X231" s="74"/>
      <c r="Y231" s="74"/>
      <c r="Z231" s="74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444"/>
      <c r="C232" s="2"/>
      <c r="D232" s="445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4"/>
      <c r="X232" s="74"/>
      <c r="Y232" s="74"/>
      <c r="Z232" s="74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444"/>
      <c r="C233" s="2"/>
      <c r="D233" s="445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4"/>
      <c r="X233" s="74"/>
      <c r="Y233" s="74"/>
      <c r="Z233" s="74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446"/>
      <c r="B234" s="447"/>
      <c r="C234" s="448" t="s">
        <v>43</v>
      </c>
      <c r="D234" s="445"/>
      <c r="E234" s="449"/>
      <c r="F234" s="449"/>
      <c r="G234" s="73"/>
      <c r="H234" s="450"/>
      <c r="I234" s="446"/>
      <c r="J234" s="449" t="s">
        <v>44</v>
      </c>
      <c r="K234" s="451"/>
      <c r="L234" s="2"/>
      <c r="M234" s="73"/>
      <c r="N234" s="451"/>
      <c r="O234" s="2"/>
      <c r="P234" s="73"/>
      <c r="Q234" s="73"/>
      <c r="R234" s="73"/>
      <c r="S234" s="73"/>
      <c r="T234" s="73"/>
      <c r="U234" s="73"/>
      <c r="V234" s="73"/>
      <c r="W234" s="74"/>
      <c r="X234" s="74"/>
      <c r="Y234" s="74"/>
      <c r="Z234" s="74"/>
      <c r="AA234" s="2"/>
      <c r="AB234" s="1"/>
      <c r="AC234" s="2"/>
      <c r="AD234" s="1"/>
      <c r="AE234" s="1"/>
      <c r="AF234" s="1"/>
      <c r="AG234" s="1"/>
    </row>
    <row r="235" spans="1:33" ht="15.75" customHeight="1" x14ac:dyDescent="0.25">
      <c r="A235" s="452"/>
      <c r="B235" s="453"/>
      <c r="C235" s="454" t="s">
        <v>437</v>
      </c>
      <c r="D235" s="455"/>
      <c r="E235" s="456" t="s">
        <v>438</v>
      </c>
      <c r="F235" s="456"/>
      <c r="G235" s="457"/>
      <c r="H235" s="458"/>
      <c r="I235" s="459" t="s">
        <v>439</v>
      </c>
      <c r="J235" s="457"/>
      <c r="K235" s="458"/>
      <c r="L235" s="459"/>
      <c r="M235" s="457"/>
      <c r="N235" s="458"/>
      <c r="O235" s="459"/>
      <c r="P235" s="457"/>
      <c r="Q235" s="457"/>
      <c r="R235" s="457"/>
      <c r="S235" s="457"/>
      <c r="T235" s="457"/>
      <c r="U235" s="457"/>
      <c r="V235" s="457"/>
      <c r="W235" s="460"/>
      <c r="X235" s="460"/>
      <c r="Y235" s="460"/>
      <c r="Z235" s="460"/>
      <c r="AA235" s="461"/>
      <c r="AB235" s="462"/>
      <c r="AC235" s="461"/>
      <c r="AD235" s="462"/>
      <c r="AE235" s="462"/>
      <c r="AF235" s="462"/>
      <c r="AG235" s="462"/>
    </row>
    <row r="236" spans="1:33" ht="15.75" customHeight="1" x14ac:dyDescent="0.25">
      <c r="A236" s="1"/>
      <c r="B236" s="444"/>
      <c r="C236" s="2"/>
      <c r="D236" s="445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4"/>
      <c r="X236" s="74"/>
      <c r="Y236" s="74"/>
      <c r="Z236" s="74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444"/>
      <c r="C237" s="2"/>
      <c r="D237" s="445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4"/>
      <c r="X237" s="74"/>
      <c r="Y237" s="74"/>
      <c r="Z237" s="74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444"/>
      <c r="C238" s="2"/>
      <c r="D238" s="445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4"/>
      <c r="X238" s="74"/>
      <c r="Y238" s="74"/>
      <c r="Z238" s="74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444"/>
      <c r="C239" s="2"/>
      <c r="D239" s="445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463"/>
      <c r="X239" s="463"/>
      <c r="Y239" s="463"/>
      <c r="Z239" s="463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444"/>
      <c r="C240" s="2"/>
      <c r="D240" s="445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463"/>
      <c r="X240" s="463"/>
      <c r="Y240" s="463"/>
      <c r="Z240" s="463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444"/>
      <c r="C241" s="2"/>
      <c r="D241" s="445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463"/>
      <c r="X241" s="463"/>
      <c r="Y241" s="463"/>
      <c r="Z241" s="463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444"/>
      <c r="C242" s="2"/>
      <c r="D242" s="445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463"/>
      <c r="X242" s="463"/>
      <c r="Y242" s="463"/>
      <c r="Z242" s="463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444"/>
      <c r="C243" s="2"/>
      <c r="D243" s="445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463"/>
      <c r="X243" s="463"/>
      <c r="Y243" s="463"/>
      <c r="Z243" s="463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444"/>
      <c r="C244" s="2"/>
      <c r="D244" s="445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463"/>
      <c r="X244" s="463"/>
      <c r="Y244" s="463"/>
      <c r="Z244" s="463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444"/>
      <c r="C245" s="2"/>
      <c r="D245" s="445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463"/>
      <c r="X245" s="463"/>
      <c r="Y245" s="463"/>
      <c r="Z245" s="463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444"/>
      <c r="C246" s="2"/>
      <c r="D246" s="445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463"/>
      <c r="X246" s="463"/>
      <c r="Y246" s="463"/>
      <c r="Z246" s="463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444"/>
      <c r="C247" s="2"/>
      <c r="D247" s="445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463"/>
      <c r="X247" s="463"/>
      <c r="Y247" s="463"/>
      <c r="Z247" s="463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444"/>
      <c r="C248" s="2"/>
      <c r="D248" s="445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463"/>
      <c r="X248" s="463"/>
      <c r="Y248" s="463"/>
      <c r="Z248" s="463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444"/>
      <c r="C249" s="2"/>
      <c r="D249" s="445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463"/>
      <c r="X249" s="463"/>
      <c r="Y249" s="463"/>
      <c r="Z249" s="463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444"/>
      <c r="C250" s="2"/>
      <c r="D250" s="445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463"/>
      <c r="X250" s="463"/>
      <c r="Y250" s="463"/>
      <c r="Z250" s="463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444"/>
      <c r="C251" s="2"/>
      <c r="D251" s="445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463"/>
      <c r="X251" s="463"/>
      <c r="Y251" s="463"/>
      <c r="Z251" s="463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444"/>
      <c r="C252" s="2"/>
      <c r="D252" s="445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463"/>
      <c r="X252" s="463"/>
      <c r="Y252" s="463"/>
      <c r="Z252" s="463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444"/>
      <c r="C253" s="2"/>
      <c r="D253" s="445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463"/>
      <c r="X253" s="463"/>
      <c r="Y253" s="463"/>
      <c r="Z253" s="463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444"/>
      <c r="C254" s="2"/>
      <c r="D254" s="445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463"/>
      <c r="X254" s="463"/>
      <c r="Y254" s="463"/>
      <c r="Z254" s="463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444"/>
      <c r="C255" s="2"/>
      <c r="D255" s="445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463"/>
      <c r="X255" s="463"/>
      <c r="Y255" s="463"/>
      <c r="Z255" s="463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444"/>
      <c r="C256" s="2"/>
      <c r="D256" s="445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463"/>
      <c r="X256" s="463"/>
      <c r="Y256" s="463"/>
      <c r="Z256" s="463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444"/>
      <c r="C257" s="2"/>
      <c r="D257" s="445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463"/>
      <c r="X257" s="463"/>
      <c r="Y257" s="463"/>
      <c r="Z257" s="463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444"/>
      <c r="C258" s="2"/>
      <c r="D258" s="445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463"/>
      <c r="X258" s="463"/>
      <c r="Y258" s="463"/>
      <c r="Z258" s="463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444"/>
      <c r="C259" s="2"/>
      <c r="D259" s="445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463"/>
      <c r="X259" s="463"/>
      <c r="Y259" s="463"/>
      <c r="Z259" s="463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444"/>
      <c r="C260" s="2"/>
      <c r="D260" s="445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463"/>
      <c r="X260" s="463"/>
      <c r="Y260" s="463"/>
      <c r="Z260" s="463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444"/>
      <c r="C261" s="2"/>
      <c r="D261" s="445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463"/>
      <c r="X261" s="463"/>
      <c r="Y261" s="463"/>
      <c r="Z261" s="463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444"/>
      <c r="C262" s="2"/>
      <c r="D262" s="445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463"/>
      <c r="X262" s="463"/>
      <c r="Y262" s="463"/>
      <c r="Z262" s="463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444"/>
      <c r="C263" s="2"/>
      <c r="D263" s="445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463"/>
      <c r="X263" s="463"/>
      <c r="Y263" s="463"/>
      <c r="Z263" s="463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444"/>
      <c r="C264" s="2"/>
      <c r="D264" s="445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463"/>
      <c r="X264" s="463"/>
      <c r="Y264" s="463"/>
      <c r="Z264" s="463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444"/>
      <c r="C265" s="2"/>
      <c r="D265" s="445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463"/>
      <c r="X265" s="463"/>
      <c r="Y265" s="463"/>
      <c r="Z265" s="463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444"/>
      <c r="C266" s="2"/>
      <c r="D266" s="445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463"/>
      <c r="X266" s="463"/>
      <c r="Y266" s="463"/>
      <c r="Z266" s="463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444"/>
      <c r="C267" s="2"/>
      <c r="D267" s="445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463"/>
      <c r="X267" s="463"/>
      <c r="Y267" s="463"/>
      <c r="Z267" s="463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444"/>
      <c r="C268" s="2"/>
      <c r="D268" s="445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463"/>
      <c r="X268" s="463"/>
      <c r="Y268" s="463"/>
      <c r="Z268" s="463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444"/>
      <c r="C269" s="2"/>
      <c r="D269" s="445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463"/>
      <c r="X269" s="463"/>
      <c r="Y269" s="463"/>
      <c r="Z269" s="463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444"/>
      <c r="C270" s="2"/>
      <c r="D270" s="445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463"/>
      <c r="X270" s="463"/>
      <c r="Y270" s="463"/>
      <c r="Z270" s="463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444"/>
      <c r="C271" s="2"/>
      <c r="D271" s="445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463"/>
      <c r="X271" s="463"/>
      <c r="Y271" s="463"/>
      <c r="Z271" s="463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444"/>
      <c r="C272" s="2"/>
      <c r="D272" s="445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463"/>
      <c r="X272" s="463"/>
      <c r="Y272" s="463"/>
      <c r="Z272" s="463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444"/>
      <c r="C273" s="2"/>
      <c r="D273" s="445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463"/>
      <c r="X273" s="463"/>
      <c r="Y273" s="463"/>
      <c r="Z273" s="463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444"/>
      <c r="C274" s="2"/>
      <c r="D274" s="445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463"/>
      <c r="X274" s="463"/>
      <c r="Y274" s="463"/>
      <c r="Z274" s="463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444"/>
      <c r="C275" s="2"/>
      <c r="D275" s="445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463"/>
      <c r="X275" s="463"/>
      <c r="Y275" s="463"/>
      <c r="Z275" s="463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444"/>
      <c r="C276" s="2"/>
      <c r="D276" s="445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463"/>
      <c r="X276" s="463"/>
      <c r="Y276" s="463"/>
      <c r="Z276" s="463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444"/>
      <c r="C277" s="2"/>
      <c r="D277" s="445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463"/>
      <c r="X277" s="463"/>
      <c r="Y277" s="463"/>
      <c r="Z277" s="463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444"/>
      <c r="C278" s="2"/>
      <c r="D278" s="445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463"/>
      <c r="X278" s="463"/>
      <c r="Y278" s="463"/>
      <c r="Z278" s="463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444"/>
      <c r="C279" s="2"/>
      <c r="D279" s="445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463"/>
      <c r="X279" s="463"/>
      <c r="Y279" s="463"/>
      <c r="Z279" s="463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444"/>
      <c r="C280" s="2"/>
      <c r="D280" s="445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463"/>
      <c r="X280" s="463"/>
      <c r="Y280" s="463"/>
      <c r="Z280" s="463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444"/>
      <c r="C281" s="2"/>
      <c r="D281" s="445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463"/>
      <c r="X281" s="463"/>
      <c r="Y281" s="463"/>
      <c r="Z281" s="463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444"/>
      <c r="C282" s="2"/>
      <c r="D282" s="445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463"/>
      <c r="X282" s="463"/>
      <c r="Y282" s="463"/>
      <c r="Z282" s="463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444"/>
      <c r="C283" s="2"/>
      <c r="D283" s="445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463"/>
      <c r="X283" s="463"/>
      <c r="Y283" s="463"/>
      <c r="Z283" s="463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444"/>
      <c r="C284" s="2"/>
      <c r="D284" s="445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463"/>
      <c r="X284" s="463"/>
      <c r="Y284" s="463"/>
      <c r="Z284" s="463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444"/>
      <c r="C285" s="2"/>
      <c r="D285" s="445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463"/>
      <c r="X285" s="463"/>
      <c r="Y285" s="463"/>
      <c r="Z285" s="463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444"/>
      <c r="C286" s="2"/>
      <c r="D286" s="445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463"/>
      <c r="X286" s="463"/>
      <c r="Y286" s="463"/>
      <c r="Z286" s="463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444"/>
      <c r="C287" s="2"/>
      <c r="D287" s="445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463"/>
      <c r="X287" s="463"/>
      <c r="Y287" s="463"/>
      <c r="Z287" s="463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444"/>
      <c r="C288" s="2"/>
      <c r="D288" s="445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463"/>
      <c r="X288" s="463"/>
      <c r="Y288" s="463"/>
      <c r="Z288" s="463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444"/>
      <c r="C289" s="2"/>
      <c r="D289" s="445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463"/>
      <c r="X289" s="463"/>
      <c r="Y289" s="463"/>
      <c r="Z289" s="463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444"/>
      <c r="C290" s="2"/>
      <c r="D290" s="445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463"/>
      <c r="X290" s="463"/>
      <c r="Y290" s="463"/>
      <c r="Z290" s="463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444"/>
      <c r="C291" s="2"/>
      <c r="D291" s="445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463"/>
      <c r="X291" s="463"/>
      <c r="Y291" s="463"/>
      <c r="Z291" s="463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444"/>
      <c r="C292" s="2"/>
      <c r="D292" s="445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463"/>
      <c r="X292" s="463"/>
      <c r="Y292" s="463"/>
      <c r="Z292" s="463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444"/>
      <c r="C293" s="2"/>
      <c r="D293" s="445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463"/>
      <c r="X293" s="463"/>
      <c r="Y293" s="463"/>
      <c r="Z293" s="463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444"/>
      <c r="C294" s="2"/>
      <c r="D294" s="445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463"/>
      <c r="X294" s="463"/>
      <c r="Y294" s="463"/>
      <c r="Z294" s="463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444"/>
      <c r="C295" s="2"/>
      <c r="D295" s="445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463"/>
      <c r="X295" s="463"/>
      <c r="Y295" s="463"/>
      <c r="Z295" s="463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444"/>
      <c r="C296" s="2"/>
      <c r="D296" s="445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463"/>
      <c r="X296" s="463"/>
      <c r="Y296" s="463"/>
      <c r="Z296" s="463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444"/>
      <c r="C297" s="2"/>
      <c r="D297" s="445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463"/>
      <c r="X297" s="463"/>
      <c r="Y297" s="463"/>
      <c r="Z297" s="463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444"/>
      <c r="C298" s="2"/>
      <c r="D298" s="445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463"/>
      <c r="X298" s="463"/>
      <c r="Y298" s="463"/>
      <c r="Z298" s="463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444"/>
      <c r="C299" s="2"/>
      <c r="D299" s="445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463"/>
      <c r="X299" s="463"/>
      <c r="Y299" s="463"/>
      <c r="Z299" s="463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444"/>
      <c r="C300" s="2"/>
      <c r="D300" s="445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463"/>
      <c r="X300" s="463"/>
      <c r="Y300" s="463"/>
      <c r="Z300" s="463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444"/>
      <c r="C301" s="2"/>
      <c r="D301" s="445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463"/>
      <c r="X301" s="463"/>
      <c r="Y301" s="463"/>
      <c r="Z301" s="463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444"/>
      <c r="C302" s="2"/>
      <c r="D302" s="445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463"/>
      <c r="X302" s="463"/>
      <c r="Y302" s="463"/>
      <c r="Z302" s="463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444"/>
      <c r="C303" s="2"/>
      <c r="D303" s="445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463"/>
      <c r="X303" s="463"/>
      <c r="Y303" s="463"/>
      <c r="Z303" s="463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444"/>
      <c r="C304" s="2"/>
      <c r="D304" s="445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463"/>
      <c r="X304" s="463"/>
      <c r="Y304" s="463"/>
      <c r="Z304" s="463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444"/>
      <c r="C305" s="2"/>
      <c r="D305" s="445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463"/>
      <c r="X305" s="463"/>
      <c r="Y305" s="463"/>
      <c r="Z305" s="463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444"/>
      <c r="C306" s="2"/>
      <c r="D306" s="445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463"/>
      <c r="X306" s="463"/>
      <c r="Y306" s="463"/>
      <c r="Z306" s="463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444"/>
      <c r="C307" s="2"/>
      <c r="D307" s="445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463"/>
      <c r="X307" s="463"/>
      <c r="Y307" s="463"/>
      <c r="Z307" s="463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444"/>
      <c r="C308" s="2"/>
      <c r="D308" s="445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463"/>
      <c r="X308" s="463"/>
      <c r="Y308" s="463"/>
      <c r="Z308" s="463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444"/>
      <c r="C309" s="2"/>
      <c r="D309" s="445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463"/>
      <c r="X309" s="463"/>
      <c r="Y309" s="463"/>
      <c r="Z309" s="463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444"/>
      <c r="C310" s="2"/>
      <c r="D310" s="445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463"/>
      <c r="X310" s="463"/>
      <c r="Y310" s="463"/>
      <c r="Z310" s="463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444"/>
      <c r="C311" s="2"/>
      <c r="D311" s="445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463"/>
      <c r="X311" s="463"/>
      <c r="Y311" s="463"/>
      <c r="Z311" s="463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444"/>
      <c r="C312" s="2"/>
      <c r="D312" s="445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463"/>
      <c r="X312" s="463"/>
      <c r="Y312" s="463"/>
      <c r="Z312" s="463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444"/>
      <c r="C313" s="2"/>
      <c r="D313" s="445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463"/>
      <c r="X313" s="463"/>
      <c r="Y313" s="463"/>
      <c r="Z313" s="463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444"/>
      <c r="C314" s="2"/>
      <c r="D314" s="445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463"/>
      <c r="X314" s="463"/>
      <c r="Y314" s="463"/>
      <c r="Z314" s="463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444"/>
      <c r="C315" s="2"/>
      <c r="D315" s="445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463"/>
      <c r="X315" s="463"/>
      <c r="Y315" s="463"/>
      <c r="Z315" s="463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444"/>
      <c r="C316" s="2"/>
      <c r="D316" s="445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463"/>
      <c r="X316" s="463"/>
      <c r="Y316" s="463"/>
      <c r="Z316" s="463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444"/>
      <c r="C317" s="2"/>
      <c r="D317" s="445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463"/>
      <c r="X317" s="463"/>
      <c r="Y317" s="463"/>
      <c r="Z317" s="463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444"/>
      <c r="C318" s="2"/>
      <c r="D318" s="445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463"/>
      <c r="X318" s="463"/>
      <c r="Y318" s="463"/>
      <c r="Z318" s="463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444"/>
      <c r="C319" s="2"/>
      <c r="D319" s="445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463"/>
      <c r="X319" s="463"/>
      <c r="Y319" s="463"/>
      <c r="Z319" s="463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444"/>
      <c r="C320" s="2"/>
      <c r="D320" s="445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463"/>
      <c r="X320" s="463"/>
      <c r="Y320" s="463"/>
      <c r="Z320" s="463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444"/>
      <c r="C321" s="2"/>
      <c r="D321" s="445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463"/>
      <c r="X321" s="463"/>
      <c r="Y321" s="463"/>
      <c r="Z321" s="463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444"/>
      <c r="C322" s="2"/>
      <c r="D322" s="445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463"/>
      <c r="X322" s="463"/>
      <c r="Y322" s="463"/>
      <c r="Z322" s="463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444"/>
      <c r="C323" s="2"/>
      <c r="D323" s="445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463"/>
      <c r="X323" s="463"/>
      <c r="Y323" s="463"/>
      <c r="Z323" s="463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444"/>
      <c r="C324" s="2"/>
      <c r="D324" s="445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463"/>
      <c r="X324" s="463"/>
      <c r="Y324" s="463"/>
      <c r="Z324" s="463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444"/>
      <c r="C325" s="2"/>
      <c r="D325" s="445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463"/>
      <c r="X325" s="463"/>
      <c r="Y325" s="463"/>
      <c r="Z325" s="463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444"/>
      <c r="C326" s="2"/>
      <c r="D326" s="445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463"/>
      <c r="X326" s="463"/>
      <c r="Y326" s="463"/>
      <c r="Z326" s="463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444"/>
      <c r="C327" s="2"/>
      <c r="D327" s="445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463"/>
      <c r="X327" s="463"/>
      <c r="Y327" s="463"/>
      <c r="Z327" s="463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444"/>
      <c r="C328" s="2"/>
      <c r="D328" s="445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463"/>
      <c r="X328" s="463"/>
      <c r="Y328" s="463"/>
      <c r="Z328" s="463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444"/>
      <c r="C329" s="2"/>
      <c r="D329" s="445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463"/>
      <c r="X329" s="463"/>
      <c r="Y329" s="463"/>
      <c r="Z329" s="463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444"/>
      <c r="C330" s="2"/>
      <c r="D330" s="445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463"/>
      <c r="X330" s="463"/>
      <c r="Y330" s="463"/>
      <c r="Z330" s="463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444"/>
      <c r="C331" s="2"/>
      <c r="D331" s="445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463"/>
      <c r="X331" s="463"/>
      <c r="Y331" s="463"/>
      <c r="Z331" s="463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444"/>
      <c r="C332" s="2"/>
      <c r="D332" s="445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463"/>
      <c r="X332" s="463"/>
      <c r="Y332" s="463"/>
      <c r="Z332" s="463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444"/>
      <c r="C333" s="2"/>
      <c r="D333" s="445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463"/>
      <c r="X333" s="463"/>
      <c r="Y333" s="463"/>
      <c r="Z333" s="463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444"/>
      <c r="C334" s="2"/>
      <c r="D334" s="445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463"/>
      <c r="X334" s="463"/>
      <c r="Y334" s="463"/>
      <c r="Z334" s="463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444"/>
      <c r="C335" s="2"/>
      <c r="D335" s="445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463"/>
      <c r="X335" s="463"/>
      <c r="Y335" s="463"/>
      <c r="Z335" s="463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444"/>
      <c r="C336" s="2"/>
      <c r="D336" s="445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463"/>
      <c r="X336" s="463"/>
      <c r="Y336" s="463"/>
      <c r="Z336" s="463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444"/>
      <c r="C337" s="2"/>
      <c r="D337" s="445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463"/>
      <c r="X337" s="463"/>
      <c r="Y337" s="463"/>
      <c r="Z337" s="463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444"/>
      <c r="C338" s="2"/>
      <c r="D338" s="445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463"/>
      <c r="X338" s="463"/>
      <c r="Y338" s="463"/>
      <c r="Z338" s="463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444"/>
      <c r="C339" s="2"/>
      <c r="D339" s="445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463"/>
      <c r="X339" s="463"/>
      <c r="Y339" s="463"/>
      <c r="Z339" s="463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444"/>
      <c r="C340" s="2"/>
      <c r="D340" s="445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463"/>
      <c r="X340" s="463"/>
      <c r="Y340" s="463"/>
      <c r="Z340" s="463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444"/>
      <c r="C341" s="2"/>
      <c r="D341" s="445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463"/>
      <c r="X341" s="463"/>
      <c r="Y341" s="463"/>
      <c r="Z341" s="463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444"/>
      <c r="C342" s="2"/>
      <c r="D342" s="445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463"/>
      <c r="X342" s="463"/>
      <c r="Y342" s="463"/>
      <c r="Z342" s="463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444"/>
      <c r="C343" s="2"/>
      <c r="D343" s="445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463"/>
      <c r="X343" s="463"/>
      <c r="Y343" s="463"/>
      <c r="Z343" s="463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444"/>
      <c r="C344" s="2"/>
      <c r="D344" s="445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463"/>
      <c r="X344" s="463"/>
      <c r="Y344" s="463"/>
      <c r="Z344" s="463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444"/>
      <c r="C345" s="2"/>
      <c r="D345" s="445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463"/>
      <c r="X345" s="463"/>
      <c r="Y345" s="463"/>
      <c r="Z345" s="463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444"/>
      <c r="C346" s="2"/>
      <c r="D346" s="445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463"/>
      <c r="X346" s="463"/>
      <c r="Y346" s="463"/>
      <c r="Z346" s="463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444"/>
      <c r="C347" s="2"/>
      <c r="D347" s="445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463"/>
      <c r="X347" s="463"/>
      <c r="Y347" s="463"/>
      <c r="Z347" s="463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444"/>
      <c r="C348" s="2"/>
      <c r="D348" s="445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463"/>
      <c r="X348" s="463"/>
      <c r="Y348" s="463"/>
      <c r="Z348" s="463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444"/>
      <c r="C349" s="2"/>
      <c r="D349" s="445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463"/>
      <c r="X349" s="463"/>
      <c r="Y349" s="463"/>
      <c r="Z349" s="463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444"/>
      <c r="C350" s="2"/>
      <c r="D350" s="445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463"/>
      <c r="X350" s="463"/>
      <c r="Y350" s="463"/>
      <c r="Z350" s="463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444"/>
      <c r="C351" s="2"/>
      <c r="D351" s="445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463"/>
      <c r="X351" s="463"/>
      <c r="Y351" s="463"/>
      <c r="Z351" s="463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444"/>
      <c r="C352" s="2"/>
      <c r="D352" s="445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463"/>
      <c r="X352" s="463"/>
      <c r="Y352" s="463"/>
      <c r="Z352" s="463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444"/>
      <c r="C353" s="2"/>
      <c r="D353" s="445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463"/>
      <c r="X353" s="463"/>
      <c r="Y353" s="463"/>
      <c r="Z353" s="463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444"/>
      <c r="C354" s="2"/>
      <c r="D354" s="445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463"/>
      <c r="X354" s="463"/>
      <c r="Y354" s="463"/>
      <c r="Z354" s="463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444"/>
      <c r="C355" s="2"/>
      <c r="D355" s="445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463"/>
      <c r="X355" s="463"/>
      <c r="Y355" s="463"/>
      <c r="Z355" s="463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444"/>
      <c r="C356" s="2"/>
      <c r="D356" s="445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463"/>
      <c r="X356" s="463"/>
      <c r="Y356" s="463"/>
      <c r="Z356" s="463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444"/>
      <c r="C357" s="2"/>
      <c r="D357" s="445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463"/>
      <c r="X357" s="463"/>
      <c r="Y357" s="463"/>
      <c r="Z357" s="463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444"/>
      <c r="C358" s="2"/>
      <c r="D358" s="445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463"/>
      <c r="X358" s="463"/>
      <c r="Y358" s="463"/>
      <c r="Z358" s="463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444"/>
      <c r="C359" s="2"/>
      <c r="D359" s="445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463"/>
      <c r="X359" s="463"/>
      <c r="Y359" s="463"/>
      <c r="Z359" s="463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444"/>
      <c r="C360" s="2"/>
      <c r="D360" s="445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463"/>
      <c r="X360" s="463"/>
      <c r="Y360" s="463"/>
      <c r="Z360" s="463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444"/>
      <c r="C361" s="2"/>
      <c r="D361" s="445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463"/>
      <c r="X361" s="463"/>
      <c r="Y361" s="463"/>
      <c r="Z361" s="463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444"/>
      <c r="C362" s="2"/>
      <c r="D362" s="445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463"/>
      <c r="X362" s="463"/>
      <c r="Y362" s="463"/>
      <c r="Z362" s="463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444"/>
      <c r="C363" s="2"/>
      <c r="D363" s="445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463"/>
      <c r="X363" s="463"/>
      <c r="Y363" s="463"/>
      <c r="Z363" s="463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444"/>
      <c r="C364" s="2"/>
      <c r="D364" s="445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463"/>
      <c r="X364" s="463"/>
      <c r="Y364" s="463"/>
      <c r="Z364" s="463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444"/>
      <c r="C365" s="2"/>
      <c r="D365" s="445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463"/>
      <c r="X365" s="463"/>
      <c r="Y365" s="463"/>
      <c r="Z365" s="463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444"/>
      <c r="C366" s="2"/>
      <c r="D366" s="445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463"/>
      <c r="X366" s="463"/>
      <c r="Y366" s="463"/>
      <c r="Z366" s="463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444"/>
      <c r="C367" s="2"/>
      <c r="D367" s="445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463"/>
      <c r="X367" s="463"/>
      <c r="Y367" s="463"/>
      <c r="Z367" s="463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444"/>
      <c r="C368" s="2"/>
      <c r="D368" s="445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463"/>
      <c r="X368" s="463"/>
      <c r="Y368" s="463"/>
      <c r="Z368" s="463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444"/>
      <c r="C369" s="2"/>
      <c r="D369" s="445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463"/>
      <c r="X369" s="463"/>
      <c r="Y369" s="463"/>
      <c r="Z369" s="463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444"/>
      <c r="C370" s="2"/>
      <c r="D370" s="445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463"/>
      <c r="X370" s="463"/>
      <c r="Y370" s="463"/>
      <c r="Z370" s="463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444"/>
      <c r="C371" s="2"/>
      <c r="D371" s="445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463"/>
      <c r="X371" s="463"/>
      <c r="Y371" s="463"/>
      <c r="Z371" s="463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444"/>
      <c r="C372" s="2"/>
      <c r="D372" s="445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463"/>
      <c r="X372" s="463"/>
      <c r="Y372" s="463"/>
      <c r="Z372" s="463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444"/>
      <c r="C373" s="2"/>
      <c r="D373" s="445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463"/>
      <c r="X373" s="463"/>
      <c r="Y373" s="463"/>
      <c r="Z373" s="463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444"/>
      <c r="C374" s="2"/>
      <c r="D374" s="445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463"/>
      <c r="X374" s="463"/>
      <c r="Y374" s="463"/>
      <c r="Z374" s="463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444"/>
      <c r="C375" s="2"/>
      <c r="D375" s="445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463"/>
      <c r="X375" s="463"/>
      <c r="Y375" s="463"/>
      <c r="Z375" s="463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444"/>
      <c r="C376" s="2"/>
      <c r="D376" s="445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463"/>
      <c r="X376" s="463"/>
      <c r="Y376" s="463"/>
      <c r="Z376" s="463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444"/>
      <c r="C377" s="2"/>
      <c r="D377" s="445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463"/>
      <c r="X377" s="463"/>
      <c r="Y377" s="463"/>
      <c r="Z377" s="463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444"/>
      <c r="C378" s="2"/>
      <c r="D378" s="445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463"/>
      <c r="X378" s="463"/>
      <c r="Y378" s="463"/>
      <c r="Z378" s="463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444"/>
      <c r="C379" s="2"/>
      <c r="D379" s="445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463"/>
      <c r="X379" s="463"/>
      <c r="Y379" s="463"/>
      <c r="Z379" s="463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444"/>
      <c r="C380" s="2"/>
      <c r="D380" s="445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463"/>
      <c r="X380" s="463"/>
      <c r="Y380" s="463"/>
      <c r="Z380" s="463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444"/>
      <c r="C381" s="2"/>
      <c r="D381" s="445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463"/>
      <c r="X381" s="463"/>
      <c r="Y381" s="463"/>
      <c r="Z381" s="463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444"/>
      <c r="C382" s="2"/>
      <c r="D382" s="445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463"/>
      <c r="X382" s="463"/>
      <c r="Y382" s="463"/>
      <c r="Z382" s="463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444"/>
      <c r="C383" s="2"/>
      <c r="D383" s="445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463"/>
      <c r="X383" s="463"/>
      <c r="Y383" s="463"/>
      <c r="Z383" s="463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444"/>
      <c r="C384" s="2"/>
      <c r="D384" s="445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463"/>
      <c r="X384" s="463"/>
      <c r="Y384" s="463"/>
      <c r="Z384" s="463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444"/>
      <c r="C385" s="2"/>
      <c r="D385" s="445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463"/>
      <c r="X385" s="463"/>
      <c r="Y385" s="463"/>
      <c r="Z385" s="463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444"/>
      <c r="C386" s="2"/>
      <c r="D386" s="445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463"/>
      <c r="X386" s="463"/>
      <c r="Y386" s="463"/>
      <c r="Z386" s="463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444"/>
      <c r="C387" s="2"/>
      <c r="D387" s="445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463"/>
      <c r="X387" s="463"/>
      <c r="Y387" s="463"/>
      <c r="Z387" s="463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444"/>
      <c r="C388" s="2"/>
      <c r="D388" s="445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463"/>
      <c r="X388" s="463"/>
      <c r="Y388" s="463"/>
      <c r="Z388" s="463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444"/>
      <c r="C389" s="2"/>
      <c r="D389" s="445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463"/>
      <c r="X389" s="463"/>
      <c r="Y389" s="463"/>
      <c r="Z389" s="463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444"/>
      <c r="C390" s="2"/>
      <c r="D390" s="445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463"/>
      <c r="X390" s="463"/>
      <c r="Y390" s="463"/>
      <c r="Z390" s="463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444"/>
      <c r="C391" s="2"/>
      <c r="D391" s="445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463"/>
      <c r="X391" s="463"/>
      <c r="Y391" s="463"/>
      <c r="Z391" s="463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444"/>
      <c r="C392" s="2"/>
      <c r="D392" s="445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463"/>
      <c r="X392" s="463"/>
      <c r="Y392" s="463"/>
      <c r="Z392" s="463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444"/>
      <c r="C393" s="2"/>
      <c r="D393" s="445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463"/>
      <c r="X393" s="463"/>
      <c r="Y393" s="463"/>
      <c r="Z393" s="463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444"/>
      <c r="C394" s="2"/>
      <c r="D394" s="445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463"/>
      <c r="X394" s="463"/>
      <c r="Y394" s="463"/>
      <c r="Z394" s="463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444"/>
      <c r="C395" s="2"/>
      <c r="D395" s="445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463"/>
      <c r="X395" s="463"/>
      <c r="Y395" s="463"/>
      <c r="Z395" s="463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444"/>
      <c r="C396" s="2"/>
      <c r="D396" s="445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463"/>
      <c r="X396" s="463"/>
      <c r="Y396" s="463"/>
      <c r="Z396" s="463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444"/>
      <c r="C397" s="2"/>
      <c r="D397" s="445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463"/>
      <c r="X397" s="463"/>
      <c r="Y397" s="463"/>
      <c r="Z397" s="463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444"/>
      <c r="C398" s="2"/>
      <c r="D398" s="445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463"/>
      <c r="X398" s="463"/>
      <c r="Y398" s="463"/>
      <c r="Z398" s="463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444"/>
      <c r="C399" s="2"/>
      <c r="D399" s="445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463"/>
      <c r="X399" s="463"/>
      <c r="Y399" s="463"/>
      <c r="Z399" s="463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444"/>
      <c r="C400" s="2"/>
      <c r="D400" s="445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463"/>
      <c r="X400" s="463"/>
      <c r="Y400" s="463"/>
      <c r="Z400" s="463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444"/>
      <c r="C401" s="2"/>
      <c r="D401" s="445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463"/>
      <c r="X401" s="463"/>
      <c r="Y401" s="463"/>
      <c r="Z401" s="463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444"/>
      <c r="C402" s="2"/>
      <c r="D402" s="445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463"/>
      <c r="X402" s="463"/>
      <c r="Y402" s="463"/>
      <c r="Z402" s="463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444"/>
      <c r="C403" s="2"/>
      <c r="D403" s="445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463"/>
      <c r="X403" s="463"/>
      <c r="Y403" s="463"/>
      <c r="Z403" s="463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444"/>
      <c r="C404" s="2"/>
      <c r="D404" s="445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463"/>
      <c r="X404" s="463"/>
      <c r="Y404" s="463"/>
      <c r="Z404" s="463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444"/>
      <c r="C405" s="2"/>
      <c r="D405" s="445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463"/>
      <c r="X405" s="463"/>
      <c r="Y405" s="463"/>
      <c r="Z405" s="463"/>
      <c r="AA405" s="2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444"/>
      <c r="C406" s="2"/>
      <c r="D406" s="445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463"/>
      <c r="X406" s="463"/>
      <c r="Y406" s="463"/>
      <c r="Z406" s="463"/>
      <c r="AA406" s="2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444"/>
      <c r="C407" s="2"/>
      <c r="D407" s="445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463"/>
      <c r="X407" s="463"/>
      <c r="Y407" s="463"/>
      <c r="Z407" s="463"/>
      <c r="AA407" s="2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444"/>
      <c r="C408" s="2"/>
      <c r="D408" s="445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463"/>
      <c r="X408" s="463"/>
      <c r="Y408" s="463"/>
      <c r="Z408" s="463"/>
      <c r="AA408" s="2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444"/>
      <c r="C409" s="2"/>
      <c r="D409" s="445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463"/>
      <c r="X409" s="463"/>
      <c r="Y409" s="463"/>
      <c r="Z409" s="463"/>
      <c r="AA409" s="2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444"/>
      <c r="C410" s="2"/>
      <c r="D410" s="445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463"/>
      <c r="X410" s="463"/>
      <c r="Y410" s="463"/>
      <c r="Z410" s="463"/>
      <c r="AA410" s="2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444"/>
      <c r="C411" s="2"/>
      <c r="D411" s="445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463"/>
      <c r="X411" s="463"/>
      <c r="Y411" s="463"/>
      <c r="Z411" s="463"/>
      <c r="AA411" s="2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444"/>
      <c r="C412" s="2"/>
      <c r="D412" s="445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463"/>
      <c r="X412" s="463"/>
      <c r="Y412" s="463"/>
      <c r="Z412" s="463"/>
      <c r="AA412" s="2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444"/>
      <c r="C413" s="2"/>
      <c r="D413" s="445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463"/>
      <c r="X413" s="463"/>
      <c r="Y413" s="463"/>
      <c r="Z413" s="463"/>
      <c r="AA413" s="2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444"/>
      <c r="C414" s="2"/>
      <c r="D414" s="445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463"/>
      <c r="X414" s="463"/>
      <c r="Y414" s="463"/>
      <c r="Z414" s="463"/>
      <c r="AA414" s="2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444"/>
      <c r="C415" s="2"/>
      <c r="D415" s="445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463"/>
      <c r="X415" s="463"/>
      <c r="Y415" s="463"/>
      <c r="Z415" s="463"/>
      <c r="AA415" s="2"/>
      <c r="AB415" s="1"/>
      <c r="AC415" s="1"/>
      <c r="AD415" s="1"/>
      <c r="AE415" s="1"/>
      <c r="AF415" s="1"/>
      <c r="AG415" s="1"/>
    </row>
    <row r="416" spans="1:33" ht="15.75" customHeight="1" x14ac:dyDescent="0.25">
      <c r="A416" s="1"/>
      <c r="B416" s="444"/>
      <c r="C416" s="2"/>
      <c r="D416" s="445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463"/>
      <c r="X416" s="463"/>
      <c r="Y416" s="463"/>
      <c r="Z416" s="463"/>
      <c r="AA416" s="2"/>
      <c r="AB416" s="1"/>
      <c r="AC416" s="1"/>
      <c r="AD416" s="1"/>
      <c r="AE416" s="1"/>
      <c r="AF416" s="1"/>
      <c r="AG416" s="1"/>
    </row>
    <row r="417" spans="1:33" ht="15.75" customHeight="1" x14ac:dyDescent="0.25">
      <c r="A417" s="1"/>
      <c r="B417" s="444"/>
      <c r="C417" s="2"/>
      <c r="D417" s="445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463"/>
      <c r="X417" s="463"/>
      <c r="Y417" s="463"/>
      <c r="Z417" s="463"/>
      <c r="AA417" s="2"/>
      <c r="AB417" s="1"/>
      <c r="AC417" s="1"/>
      <c r="AD417" s="1"/>
      <c r="AE417" s="1"/>
      <c r="AF417" s="1"/>
      <c r="AG417" s="1"/>
    </row>
    <row r="418" spans="1:33" ht="15.75" customHeight="1" x14ac:dyDescent="0.25">
      <c r="A418" s="1"/>
      <c r="B418" s="444"/>
      <c r="C418" s="2"/>
      <c r="D418" s="445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463"/>
      <c r="X418" s="463"/>
      <c r="Y418" s="463"/>
      <c r="Z418" s="463"/>
      <c r="AA418" s="2"/>
      <c r="AB418" s="1"/>
      <c r="AC418" s="1"/>
      <c r="AD418" s="1"/>
      <c r="AE418" s="1"/>
      <c r="AF418" s="1"/>
      <c r="AG418" s="1"/>
    </row>
    <row r="419" spans="1:33" ht="15.75" customHeight="1" x14ac:dyDescent="0.25">
      <c r="A419" s="1"/>
      <c r="B419" s="444"/>
      <c r="C419" s="2"/>
      <c r="D419" s="445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463"/>
      <c r="X419" s="463"/>
      <c r="Y419" s="463"/>
      <c r="Z419" s="463"/>
      <c r="AA419" s="2"/>
      <c r="AB419" s="1"/>
      <c r="AC419" s="1"/>
      <c r="AD419" s="1"/>
      <c r="AE419" s="1"/>
      <c r="AF419" s="1"/>
      <c r="AG419" s="1"/>
    </row>
    <row r="420" spans="1:33" ht="15.75" customHeight="1" x14ac:dyDescent="0.25">
      <c r="A420" s="1"/>
      <c r="B420" s="444"/>
      <c r="C420" s="2"/>
      <c r="D420" s="445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463"/>
      <c r="X420" s="463"/>
      <c r="Y420" s="463"/>
      <c r="Z420" s="463"/>
      <c r="AA420" s="2"/>
      <c r="AB420" s="1"/>
      <c r="AC420" s="1"/>
      <c r="AD420" s="1"/>
      <c r="AE420" s="1"/>
      <c r="AF420" s="1"/>
      <c r="AG420" s="1"/>
    </row>
    <row r="421" spans="1:33" ht="15.75" customHeight="1" x14ac:dyDescent="0.25">
      <c r="A421" s="1"/>
      <c r="B421" s="444"/>
      <c r="C421" s="2"/>
      <c r="D421" s="445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463"/>
      <c r="X421" s="463"/>
      <c r="Y421" s="463"/>
      <c r="Z421" s="463"/>
      <c r="AA421" s="2"/>
      <c r="AB421" s="1"/>
      <c r="AC421" s="1"/>
      <c r="AD421" s="1"/>
      <c r="AE421" s="1"/>
      <c r="AF421" s="1"/>
      <c r="AG421" s="1"/>
    </row>
    <row r="422" spans="1:33" ht="15.75" customHeight="1" x14ac:dyDescent="0.25">
      <c r="A422" s="1"/>
      <c r="B422" s="444"/>
      <c r="C422" s="2"/>
      <c r="D422" s="445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463"/>
      <c r="X422" s="463"/>
      <c r="Y422" s="463"/>
      <c r="Z422" s="463"/>
      <c r="AA422" s="2"/>
      <c r="AB422" s="1"/>
      <c r="AC422" s="1"/>
      <c r="AD422" s="1"/>
      <c r="AE422" s="1"/>
      <c r="AF422" s="1"/>
      <c r="AG422" s="1"/>
    </row>
    <row r="423" spans="1:33" ht="15.75" customHeight="1" x14ac:dyDescent="0.25">
      <c r="A423" s="1"/>
      <c r="B423" s="444"/>
      <c r="C423" s="2"/>
      <c r="D423" s="445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463"/>
      <c r="X423" s="463"/>
      <c r="Y423" s="463"/>
      <c r="Z423" s="463"/>
      <c r="AA423" s="2"/>
      <c r="AB423" s="1"/>
      <c r="AC423" s="1"/>
      <c r="AD423" s="1"/>
      <c r="AE423" s="1"/>
      <c r="AF423" s="1"/>
      <c r="AG423" s="1"/>
    </row>
    <row r="424" spans="1:33" ht="15.75" customHeight="1" x14ac:dyDescent="0.25">
      <c r="A424" s="1"/>
      <c r="B424" s="444"/>
      <c r="C424" s="2"/>
      <c r="D424" s="445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463"/>
      <c r="X424" s="463"/>
      <c r="Y424" s="463"/>
      <c r="Z424" s="463"/>
      <c r="AA424" s="2"/>
      <c r="AB424" s="1"/>
      <c r="AC424" s="1"/>
      <c r="AD424" s="1"/>
      <c r="AE424" s="1"/>
      <c r="AF424" s="1"/>
      <c r="AG424" s="1"/>
    </row>
    <row r="425" spans="1:33" ht="15.75" customHeight="1" x14ac:dyDescent="0.25">
      <c r="A425" s="1"/>
      <c r="B425" s="444"/>
      <c r="C425" s="2"/>
      <c r="D425" s="445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463"/>
      <c r="X425" s="463"/>
      <c r="Y425" s="463"/>
      <c r="Z425" s="463"/>
      <c r="AA425" s="2"/>
      <c r="AB425" s="1"/>
      <c r="AC425" s="1"/>
      <c r="AD425" s="1"/>
      <c r="AE425" s="1"/>
      <c r="AF425" s="1"/>
      <c r="AG425" s="1"/>
    </row>
    <row r="426" spans="1:33" ht="15.75" customHeight="1" x14ac:dyDescent="0.25">
      <c r="A426" s="1"/>
      <c r="B426" s="444"/>
      <c r="C426" s="2"/>
      <c r="D426" s="445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463"/>
      <c r="X426" s="463"/>
      <c r="Y426" s="463"/>
      <c r="Z426" s="463"/>
      <c r="AA426" s="2"/>
      <c r="AB426" s="1"/>
      <c r="AC426" s="1"/>
      <c r="AD426" s="1"/>
      <c r="AE426" s="1"/>
      <c r="AF426" s="1"/>
      <c r="AG426" s="1"/>
    </row>
    <row r="427" spans="1:33" ht="15.75" customHeight="1" x14ac:dyDescent="0.25">
      <c r="A427" s="1"/>
      <c r="B427" s="444"/>
      <c r="C427" s="2"/>
      <c r="D427" s="445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463"/>
      <c r="X427" s="463"/>
      <c r="Y427" s="463"/>
      <c r="Z427" s="463"/>
      <c r="AA427" s="2"/>
      <c r="AB427" s="1"/>
      <c r="AC427" s="1"/>
      <c r="AD427" s="1"/>
      <c r="AE427" s="1"/>
      <c r="AF427" s="1"/>
      <c r="AG427" s="1"/>
    </row>
    <row r="428" spans="1:33" ht="15.75" customHeight="1" x14ac:dyDescent="0.25">
      <c r="A428" s="1"/>
      <c r="B428" s="444"/>
      <c r="C428" s="2"/>
      <c r="D428" s="445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463"/>
      <c r="X428" s="463"/>
      <c r="Y428" s="463"/>
      <c r="Z428" s="463"/>
      <c r="AA428" s="2"/>
      <c r="AB428" s="1"/>
      <c r="AC428" s="1"/>
      <c r="AD428" s="1"/>
      <c r="AE428" s="1"/>
      <c r="AF428" s="1"/>
      <c r="AG428" s="1"/>
    </row>
    <row r="429" spans="1:33" ht="15.75" customHeight="1" x14ac:dyDescent="0.25">
      <c r="A429" s="1"/>
      <c r="B429" s="444"/>
      <c r="C429" s="2"/>
      <c r="D429" s="445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463"/>
      <c r="X429" s="463"/>
      <c r="Y429" s="463"/>
      <c r="Z429" s="463"/>
      <c r="AA429" s="2"/>
      <c r="AB429" s="1"/>
      <c r="AC429" s="1"/>
      <c r="AD429" s="1"/>
      <c r="AE429" s="1"/>
      <c r="AF429" s="1"/>
      <c r="AG429" s="1"/>
    </row>
    <row r="430" spans="1:33" ht="15.75" customHeight="1" x14ac:dyDescent="0.25">
      <c r="A430" s="1"/>
      <c r="B430" s="444"/>
      <c r="C430" s="2"/>
      <c r="D430" s="445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463"/>
      <c r="X430" s="463"/>
      <c r="Y430" s="463"/>
      <c r="Z430" s="463"/>
      <c r="AA430" s="2"/>
      <c r="AB430" s="1"/>
      <c r="AC430" s="1"/>
      <c r="AD430" s="1"/>
      <c r="AE430" s="1"/>
      <c r="AF430" s="1"/>
      <c r="AG430" s="1"/>
    </row>
    <row r="431" spans="1:33" ht="15.75" customHeight="1" x14ac:dyDescent="0.25">
      <c r="A431" s="1"/>
      <c r="B431" s="1"/>
      <c r="C431" s="2"/>
      <c r="D431" s="445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463"/>
      <c r="X431" s="463"/>
      <c r="Y431" s="463"/>
      <c r="Z431" s="463"/>
      <c r="AA431" s="2"/>
      <c r="AB431" s="1"/>
      <c r="AC431" s="1"/>
      <c r="AD431" s="1"/>
      <c r="AE431" s="1"/>
      <c r="AF431" s="1"/>
      <c r="AG431" s="1"/>
    </row>
    <row r="432" spans="1:33" ht="15.75" customHeight="1" x14ac:dyDescent="0.25">
      <c r="A432" s="1"/>
      <c r="B432" s="1"/>
      <c r="C432" s="2"/>
      <c r="D432" s="445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463"/>
      <c r="X432" s="463"/>
      <c r="Y432" s="463"/>
      <c r="Z432" s="463"/>
      <c r="AA432" s="2"/>
      <c r="AB432" s="1"/>
      <c r="AC432" s="1"/>
      <c r="AD432" s="1"/>
      <c r="AE432" s="1"/>
      <c r="AF432" s="1"/>
      <c r="AG432" s="1"/>
    </row>
    <row r="433" spans="1:33" ht="15.75" customHeight="1" x14ac:dyDescent="0.25">
      <c r="A433" s="1"/>
      <c r="B433" s="1"/>
      <c r="C433" s="2"/>
      <c r="D433" s="445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463"/>
      <c r="X433" s="463"/>
      <c r="Y433" s="463"/>
      <c r="Z433" s="463"/>
      <c r="AA433" s="2"/>
      <c r="AB433" s="1"/>
      <c r="AC433" s="1"/>
      <c r="AD433" s="1"/>
      <c r="AE433" s="1"/>
      <c r="AF433" s="1"/>
      <c r="AG433" s="1"/>
    </row>
    <row r="434" spans="1:33" ht="15.75" customHeight="1" x14ac:dyDescent="0.25">
      <c r="A434" s="1"/>
      <c r="B434" s="1"/>
      <c r="C434" s="2"/>
      <c r="D434" s="445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463"/>
      <c r="X434" s="463"/>
      <c r="Y434" s="463"/>
      <c r="Z434" s="463"/>
      <c r="AA434" s="2"/>
      <c r="AB434" s="1"/>
      <c r="AC434" s="1"/>
      <c r="AD434" s="1"/>
      <c r="AE434" s="1"/>
      <c r="AF434" s="1"/>
      <c r="AG434" s="1"/>
    </row>
    <row r="435" spans="1:33" ht="15.75" customHeight="1" x14ac:dyDescent="0.25">
      <c r="A435" s="1"/>
      <c r="B435" s="1"/>
      <c r="C435" s="2"/>
      <c r="D435" s="445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463"/>
      <c r="X435" s="463"/>
      <c r="Y435" s="463"/>
      <c r="Z435" s="463"/>
      <c r="AA435" s="2"/>
      <c r="AB435" s="1"/>
      <c r="AC435" s="1"/>
      <c r="AD435" s="1"/>
      <c r="AE435" s="1"/>
      <c r="AF435" s="1"/>
      <c r="AG435" s="1"/>
    </row>
    <row r="436" spans="1:33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33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33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33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33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33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33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33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33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33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33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33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33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5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5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5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5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5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5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5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5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5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5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5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5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5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5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8:28" ht="15.75" customHeight="1" x14ac:dyDescent="0.25">
      <c r="H1018" s="5"/>
      <c r="I1018" s="5"/>
      <c r="J1018" s="5"/>
      <c r="N1018" s="5"/>
      <c r="O1018" s="5"/>
      <c r="P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8:28" ht="15.75" customHeight="1" x14ac:dyDescent="0.25">
      <c r="H1019" s="5"/>
      <c r="I1019" s="5"/>
      <c r="J1019" s="5"/>
      <c r="N1019" s="5"/>
      <c r="O1019" s="5"/>
      <c r="P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8:28" ht="15.75" customHeight="1" x14ac:dyDescent="0.25">
      <c r="H1020" s="5"/>
      <c r="I1020" s="5"/>
      <c r="J1020" s="5"/>
      <c r="N1020" s="5"/>
      <c r="O1020" s="5"/>
      <c r="P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8:28" ht="15.75" customHeight="1" x14ac:dyDescent="0.25">
      <c r="H1021" s="5"/>
      <c r="I1021" s="5"/>
      <c r="J1021" s="5"/>
      <c r="N1021" s="5"/>
      <c r="O1021" s="5"/>
      <c r="P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8:28" ht="15.75" customHeight="1" x14ac:dyDescent="0.25">
      <c r="H1022" s="5"/>
      <c r="I1022" s="5"/>
      <c r="J1022" s="5"/>
      <c r="N1022" s="5"/>
      <c r="O1022" s="5"/>
      <c r="P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8:28" ht="15.75" customHeight="1" x14ac:dyDescent="0.25">
      <c r="H1023" s="5"/>
      <c r="I1023" s="5"/>
      <c r="J1023" s="5"/>
      <c r="N1023" s="5"/>
      <c r="O1023" s="5"/>
      <c r="P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8:28" ht="15.75" customHeight="1" x14ac:dyDescent="0.25">
      <c r="H1024" s="5"/>
      <c r="I1024" s="5"/>
      <c r="J1024" s="5"/>
      <c r="N1024" s="5"/>
      <c r="O1024" s="5"/>
      <c r="P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8:28" ht="15.75" customHeight="1" x14ac:dyDescent="0.25">
      <c r="H1025" s="5"/>
      <c r="I1025" s="5"/>
      <c r="J1025" s="5"/>
      <c r="N1025" s="5"/>
      <c r="O1025" s="5"/>
      <c r="P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8:28" ht="15.75" customHeight="1" x14ac:dyDescent="0.25">
      <c r="H1026" s="5"/>
      <c r="I1026" s="5"/>
      <c r="J1026" s="5"/>
      <c r="N1026" s="5"/>
      <c r="O1026" s="5"/>
      <c r="P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8:28" ht="15.75" customHeight="1" x14ac:dyDescent="0.25">
      <c r="H1027" s="5"/>
      <c r="I1027" s="5"/>
      <c r="J1027" s="5"/>
      <c r="N1027" s="5"/>
      <c r="O1027" s="5"/>
      <c r="P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8:28" ht="15.75" customHeight="1" x14ac:dyDescent="0.25">
      <c r="H1028" s="5"/>
      <c r="I1028" s="5"/>
      <c r="J1028" s="5"/>
      <c r="N1028" s="5"/>
      <c r="O1028" s="5"/>
      <c r="P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8:28" ht="15.75" customHeight="1" x14ac:dyDescent="0.25">
      <c r="H1029" s="5"/>
      <c r="I1029" s="5"/>
      <c r="J1029" s="5"/>
      <c r="N1029" s="5"/>
      <c r="O1029" s="5"/>
      <c r="P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8:28" ht="15.75" customHeight="1" x14ac:dyDescent="0.25">
      <c r="H1030" s="5"/>
      <c r="I1030" s="5"/>
      <c r="J1030" s="5"/>
      <c r="N1030" s="5"/>
      <c r="O1030" s="5"/>
      <c r="P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8:28" ht="15.75" customHeight="1" x14ac:dyDescent="0.25">
      <c r="H1031" s="5"/>
      <c r="I1031" s="5"/>
      <c r="J1031" s="5"/>
      <c r="N1031" s="5"/>
      <c r="O1031" s="5"/>
      <c r="P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8:28" ht="15.75" customHeight="1" x14ac:dyDescent="0.25">
      <c r="H1032" s="5"/>
      <c r="I1032" s="5"/>
      <c r="J1032" s="5"/>
      <c r="N1032" s="5"/>
      <c r="O1032" s="5"/>
      <c r="P1032" s="5"/>
      <c r="T1032" s="5"/>
      <c r="U1032" s="5"/>
      <c r="V1032" s="5"/>
      <c r="W1032" s="5"/>
      <c r="X1032" s="5"/>
      <c r="Y1032" s="5"/>
      <c r="Z1032" s="5"/>
      <c r="AA1032" s="5"/>
      <c r="AB1032" s="5"/>
    </row>
    <row r="1033" spans="8:28" ht="15.75" customHeight="1" x14ac:dyDescent="0.25">
      <c r="H1033" s="5"/>
      <c r="I1033" s="5"/>
      <c r="J1033" s="5"/>
      <c r="N1033" s="5"/>
      <c r="O1033" s="5"/>
      <c r="P1033" s="5"/>
      <c r="T1033" s="5"/>
      <c r="U1033" s="5"/>
      <c r="V1033" s="5"/>
      <c r="W1033" s="5"/>
      <c r="X1033" s="5"/>
      <c r="Y1033" s="5"/>
      <c r="Z1033" s="5"/>
      <c r="AA1033" s="5"/>
      <c r="AB1033" s="5"/>
    </row>
    <row r="1034" spans="8:28" ht="15.75" customHeight="1" x14ac:dyDescent="0.25">
      <c r="H1034" s="5"/>
      <c r="I1034" s="5"/>
      <c r="J1034" s="5"/>
      <c r="N1034" s="5"/>
      <c r="O1034" s="5"/>
      <c r="P1034" s="5"/>
      <c r="T1034" s="5"/>
      <c r="U1034" s="5"/>
      <c r="V1034" s="5"/>
      <c r="W1034" s="5"/>
      <c r="X1034" s="5"/>
      <c r="Y1034" s="5"/>
      <c r="Z1034" s="5"/>
      <c r="AA1034" s="5"/>
      <c r="AB1034" s="5"/>
    </row>
    <row r="1035" spans="8:28" ht="15.75" customHeight="1" x14ac:dyDescent="0.25">
      <c r="H1035" s="5"/>
      <c r="I1035" s="5"/>
      <c r="J1035" s="5"/>
      <c r="N1035" s="5"/>
      <c r="O1035" s="5"/>
      <c r="P1035" s="5"/>
      <c r="T1035" s="5"/>
      <c r="U1035" s="5"/>
      <c r="V1035" s="5"/>
      <c r="W1035" s="5"/>
      <c r="X1035" s="5"/>
      <c r="Y1035" s="5"/>
      <c r="Z1035" s="5"/>
      <c r="AA1035" s="5"/>
      <c r="AB1035" s="5"/>
    </row>
    <row r="1036" spans="8:28" ht="15.75" customHeight="1" x14ac:dyDescent="0.25">
      <c r="H1036" s="5"/>
      <c r="I1036" s="5"/>
      <c r="J1036" s="5"/>
      <c r="N1036" s="5"/>
      <c r="O1036" s="5"/>
      <c r="P1036" s="5"/>
      <c r="T1036" s="5"/>
      <c r="U1036" s="5"/>
      <c r="V1036" s="5"/>
      <c r="W1036" s="5"/>
      <c r="X1036" s="5"/>
      <c r="Y1036" s="5"/>
      <c r="Z1036" s="5"/>
      <c r="AA1036" s="5"/>
      <c r="AB1036" s="5"/>
    </row>
    <row r="1037" spans="8:28" ht="15.75" customHeight="1" x14ac:dyDescent="0.25">
      <c r="H1037" s="5"/>
      <c r="I1037" s="5"/>
      <c r="J1037" s="5"/>
      <c r="N1037" s="5"/>
      <c r="O1037" s="5"/>
      <c r="P1037" s="5"/>
      <c r="T1037" s="5"/>
      <c r="U1037" s="5"/>
      <c r="V1037" s="5"/>
      <c r="W1037" s="5"/>
      <c r="X1037" s="5"/>
      <c r="Y1037" s="5"/>
      <c r="Z1037" s="5"/>
      <c r="AA1037" s="5"/>
      <c r="AB1037" s="5"/>
    </row>
    <row r="1038" spans="8:28" ht="15.75" customHeight="1" x14ac:dyDescent="0.25">
      <c r="H1038" s="5"/>
      <c r="I1038" s="5"/>
      <c r="J1038" s="5"/>
      <c r="N1038" s="5"/>
      <c r="O1038" s="5"/>
      <c r="P1038" s="5"/>
      <c r="T1038" s="5"/>
      <c r="U1038" s="5"/>
      <c r="V1038" s="5"/>
      <c r="W1038" s="5"/>
      <c r="X1038" s="5"/>
      <c r="Y1038" s="5"/>
      <c r="Z1038" s="5"/>
      <c r="AA1038" s="5"/>
      <c r="AB1038" s="5"/>
    </row>
    <row r="1039" spans="8:28" ht="15.75" customHeight="1" x14ac:dyDescent="0.25">
      <c r="H1039" s="5"/>
      <c r="I1039" s="5"/>
      <c r="J1039" s="5"/>
      <c r="N1039" s="5"/>
      <c r="O1039" s="5"/>
      <c r="P1039" s="5"/>
      <c r="T1039" s="5"/>
      <c r="U1039" s="5"/>
      <c r="V1039" s="5"/>
      <c r="W1039" s="5"/>
      <c r="X1039" s="5"/>
      <c r="Y1039" s="5"/>
      <c r="Z1039" s="5"/>
      <c r="AA1039" s="5"/>
      <c r="AB1039" s="5"/>
    </row>
    <row r="1040" spans="8:28" ht="15.75" customHeight="1" x14ac:dyDescent="0.25">
      <c r="H1040" s="5"/>
      <c r="I1040" s="5"/>
      <c r="J1040" s="5"/>
      <c r="N1040" s="5"/>
      <c r="O1040" s="5"/>
      <c r="P1040" s="5"/>
      <c r="T1040" s="5"/>
      <c r="U1040" s="5"/>
      <c r="V1040" s="5"/>
      <c r="W1040" s="5"/>
      <c r="X1040" s="5"/>
      <c r="Y1040" s="5"/>
      <c r="Z1040" s="5"/>
      <c r="AA1040" s="5"/>
      <c r="AB1040" s="5"/>
    </row>
    <row r="1041" spans="8:28" ht="15.75" customHeight="1" x14ac:dyDescent="0.25">
      <c r="H1041" s="5"/>
      <c r="I1041" s="5"/>
      <c r="J1041" s="5"/>
      <c r="N1041" s="5"/>
      <c r="O1041" s="5"/>
      <c r="P1041" s="5"/>
      <c r="T1041" s="5"/>
      <c r="U1041" s="5"/>
      <c r="V1041" s="5"/>
      <c r="W1041" s="5"/>
      <c r="X1041" s="5"/>
      <c r="Y1041" s="5"/>
      <c r="Z1041" s="5"/>
      <c r="AA1041" s="5"/>
      <c r="AB1041" s="5"/>
    </row>
    <row r="1042" spans="8:28" ht="15.75" customHeight="1" x14ac:dyDescent="0.25">
      <c r="H1042" s="5"/>
      <c r="I1042" s="5"/>
      <c r="J1042" s="5"/>
      <c r="N1042" s="5"/>
      <c r="O1042" s="5"/>
      <c r="P1042" s="5"/>
      <c r="T1042" s="5"/>
      <c r="U1042" s="5"/>
      <c r="V1042" s="5"/>
      <c r="W1042" s="5"/>
      <c r="X1042" s="5"/>
      <c r="Y1042" s="5"/>
      <c r="Z1042" s="5"/>
      <c r="AA1042" s="5"/>
      <c r="AB1042" s="5"/>
    </row>
    <row r="1043" spans="8:28" ht="15.75" customHeight="1" x14ac:dyDescent="0.25">
      <c r="H1043" s="5"/>
      <c r="I1043" s="5"/>
      <c r="J1043" s="5"/>
      <c r="N1043" s="5"/>
      <c r="O1043" s="5"/>
      <c r="P1043" s="5"/>
      <c r="T1043" s="5"/>
      <c r="U1043" s="5"/>
      <c r="V1043" s="5"/>
      <c r="W1043" s="5"/>
      <c r="X1043" s="5"/>
      <c r="Y1043" s="5"/>
      <c r="Z1043" s="5"/>
      <c r="AA1043" s="5"/>
      <c r="AB1043" s="5"/>
    </row>
    <row r="1044" spans="8:28" ht="15.75" customHeight="1" x14ac:dyDescent="0.25">
      <c r="H1044" s="5"/>
      <c r="I1044" s="5"/>
      <c r="J1044" s="5"/>
      <c r="N1044" s="5"/>
      <c r="O1044" s="5"/>
      <c r="P1044" s="5"/>
      <c r="T1044" s="5"/>
      <c r="U1044" s="5"/>
      <c r="V1044" s="5"/>
      <c r="W1044" s="5"/>
      <c r="X1044" s="5"/>
      <c r="Y1044" s="5"/>
      <c r="Z1044" s="5"/>
      <c r="AA1044" s="5"/>
      <c r="AB1044" s="5"/>
    </row>
    <row r="1045" spans="8:28" ht="15.75" customHeight="1" x14ac:dyDescent="0.25">
      <c r="H1045" s="5"/>
      <c r="I1045" s="5"/>
      <c r="J1045" s="5"/>
      <c r="N1045" s="5"/>
      <c r="O1045" s="5"/>
      <c r="P1045" s="5"/>
      <c r="T1045" s="5"/>
      <c r="U1045" s="5"/>
      <c r="V1045" s="5"/>
      <c r="W1045" s="5"/>
      <c r="X1045" s="5"/>
      <c r="Y1045" s="5"/>
      <c r="Z1045" s="5"/>
      <c r="AA1045" s="5"/>
      <c r="AB1045" s="5"/>
    </row>
    <row r="1046" spans="8:28" ht="15.75" customHeight="1" x14ac:dyDescent="0.25">
      <c r="H1046" s="5"/>
      <c r="I1046" s="5"/>
      <c r="J1046" s="5"/>
      <c r="N1046" s="5"/>
      <c r="O1046" s="5"/>
      <c r="P1046" s="5"/>
      <c r="T1046" s="5"/>
      <c r="U1046" s="5"/>
      <c r="V1046" s="5"/>
      <c r="W1046" s="5"/>
      <c r="X1046" s="5"/>
      <c r="Y1046" s="5"/>
      <c r="Z1046" s="5"/>
      <c r="AA1046" s="5"/>
      <c r="AB1046" s="5"/>
    </row>
    <row r="1047" spans="8:28" ht="15.75" customHeight="1" x14ac:dyDescent="0.25">
      <c r="H1047" s="5"/>
      <c r="I1047" s="5"/>
      <c r="J1047" s="5"/>
      <c r="N1047" s="5"/>
      <c r="O1047" s="5"/>
      <c r="P1047" s="5"/>
      <c r="T1047" s="5"/>
      <c r="U1047" s="5"/>
      <c r="V1047" s="5"/>
      <c r="W1047" s="5"/>
      <c r="X1047" s="5"/>
      <c r="Y1047" s="5"/>
      <c r="Z1047" s="5"/>
      <c r="AA1047" s="5"/>
      <c r="AB1047" s="5"/>
    </row>
    <row r="1048" spans="8:28" ht="15.75" customHeight="1" x14ac:dyDescent="0.25">
      <c r="H1048" s="5"/>
      <c r="I1048" s="5"/>
      <c r="J1048" s="5"/>
      <c r="N1048" s="5"/>
      <c r="O1048" s="5"/>
      <c r="P1048" s="5"/>
      <c r="T1048" s="5"/>
      <c r="U1048" s="5"/>
      <c r="V1048" s="5"/>
      <c r="W1048" s="5"/>
      <c r="X1048" s="5"/>
      <c r="Y1048" s="5"/>
      <c r="Z1048" s="5"/>
      <c r="AA1048" s="5"/>
      <c r="AB1048" s="5"/>
    </row>
    <row r="1049" spans="8:28" ht="15.75" customHeight="1" x14ac:dyDescent="0.25">
      <c r="H1049" s="5"/>
      <c r="I1049" s="5"/>
      <c r="J1049" s="5"/>
      <c r="N1049" s="5"/>
      <c r="O1049" s="5"/>
      <c r="P1049" s="5"/>
      <c r="T1049" s="5"/>
      <c r="U1049" s="5"/>
      <c r="V1049" s="5"/>
      <c r="W1049" s="5"/>
      <c r="X1049" s="5"/>
      <c r="Y1049" s="5"/>
      <c r="Z1049" s="5"/>
      <c r="AA1049" s="5"/>
      <c r="AB1049" s="5"/>
    </row>
    <row r="1050" spans="8:28" ht="15.75" customHeight="1" x14ac:dyDescent="0.25">
      <c r="H1050" s="5"/>
      <c r="I1050" s="5"/>
      <c r="J1050" s="5"/>
      <c r="N1050" s="5"/>
      <c r="O1050" s="5"/>
      <c r="P1050" s="5"/>
      <c r="T1050" s="5"/>
      <c r="U1050" s="5"/>
      <c r="V1050" s="5"/>
      <c r="W1050" s="5"/>
      <c r="X1050" s="5"/>
      <c r="Y1050" s="5"/>
      <c r="Z1050" s="5"/>
      <c r="AA1050" s="5"/>
      <c r="AB1050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82:D182"/>
    <mergeCell ref="A229:C229"/>
    <mergeCell ref="A230:C230"/>
    <mergeCell ref="K8:M8"/>
    <mergeCell ref="N8:P8"/>
    <mergeCell ref="E8:G8"/>
    <mergeCell ref="H8:J8"/>
    <mergeCell ref="E56:G57"/>
    <mergeCell ref="H56:J57"/>
    <mergeCell ref="A127:D127"/>
    <mergeCell ref="K7:P7"/>
    <mergeCell ref="A1:E1"/>
    <mergeCell ref="A7:A9"/>
    <mergeCell ref="B7:B9"/>
    <mergeCell ref="C7:C9"/>
    <mergeCell ref="D7:D9"/>
    <mergeCell ref="E7:J7"/>
  </mergeCells>
  <pageMargins left="0.25" right="0.25" top="0.75" bottom="0.75" header="0" footer="0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32"/>
  <sheetViews>
    <sheetView tabSelected="1" view="pageBreakPreview" topLeftCell="B37" zoomScale="75" zoomScaleNormal="100" zoomScaleSheetLayoutView="75" workbookViewId="0">
      <selection activeCell="B6" sqref="B6:J6"/>
    </sheetView>
  </sheetViews>
  <sheetFormatPr defaultColWidth="14.42578125" defaultRowHeight="15" customHeight="1" x14ac:dyDescent="0.25"/>
  <cols>
    <col min="1" max="1" width="16.85546875" style="490" hidden="1" customWidth="1"/>
    <col min="2" max="2" width="18.42578125" style="490" customWidth="1"/>
    <col min="3" max="3" width="44.28515625" style="490" customWidth="1"/>
    <col min="4" max="4" width="16.42578125" style="490" customWidth="1"/>
    <col min="5" max="5" width="35.42578125" style="524" customWidth="1"/>
    <col min="6" max="6" width="27.28515625" style="490" customWidth="1"/>
    <col min="7" max="7" width="14" style="490" customWidth="1"/>
    <col min="8" max="8" width="24.85546875" style="490" customWidth="1"/>
    <col min="9" max="9" width="47.85546875" style="490" customWidth="1"/>
    <col min="10" max="10" width="19.5703125" style="490" customWidth="1"/>
    <col min="11" max="11" width="3.28515625" style="490" customWidth="1"/>
    <col min="12" max="12" width="22.28515625" style="490" customWidth="1"/>
    <col min="13" max="26" width="8.7109375" style="490" customWidth="1"/>
    <col min="27" max="16384" width="14.42578125" style="490"/>
  </cols>
  <sheetData>
    <row r="1" spans="1:26" ht="14.25" customHeight="1" x14ac:dyDescent="0.25">
      <c r="A1" s="487"/>
      <c r="B1" s="487"/>
      <c r="C1" s="487"/>
      <c r="D1" s="488"/>
      <c r="E1" s="487"/>
      <c r="F1" s="488"/>
      <c r="G1" s="487"/>
      <c r="H1" s="487"/>
      <c r="I1" s="107"/>
      <c r="J1" s="489" t="s">
        <v>440</v>
      </c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4.25" customHeight="1" x14ac:dyDescent="0.25">
      <c r="A2" s="487"/>
      <c r="B2" s="487"/>
      <c r="C2" s="487"/>
      <c r="D2" s="488"/>
      <c r="E2" s="487"/>
      <c r="F2" s="488"/>
      <c r="G2" s="487"/>
      <c r="H2" s="574" t="s">
        <v>441</v>
      </c>
      <c r="I2" s="575"/>
      <c r="J2" s="575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25.5" customHeight="1" x14ac:dyDescent="0.25">
      <c r="A3" s="487"/>
      <c r="B3" s="487"/>
      <c r="C3" s="487"/>
      <c r="D3" s="488"/>
      <c r="E3" s="487"/>
      <c r="F3" s="488"/>
      <c r="G3" s="487"/>
      <c r="H3" s="487"/>
      <c r="I3" s="581"/>
      <c r="J3" s="582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9.5" customHeight="1" x14ac:dyDescent="0.25">
      <c r="A4" s="487"/>
      <c r="B4" s="576" t="s">
        <v>442</v>
      </c>
      <c r="C4" s="575"/>
      <c r="D4" s="575"/>
      <c r="E4" s="575"/>
      <c r="F4" s="575"/>
      <c r="G4" s="575"/>
      <c r="H4" s="575"/>
      <c r="I4" s="575"/>
      <c r="J4" s="575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7.25" customHeight="1" x14ac:dyDescent="0.25">
      <c r="A5" s="487"/>
      <c r="B5" s="576" t="s">
        <v>443</v>
      </c>
      <c r="C5" s="575"/>
      <c r="D5" s="575"/>
      <c r="E5" s="575"/>
      <c r="F5" s="575"/>
      <c r="G5" s="575"/>
      <c r="H5" s="575"/>
      <c r="I5" s="575"/>
      <c r="J5" s="575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20.25" customHeight="1" x14ac:dyDescent="0.25">
      <c r="A6" s="487"/>
      <c r="B6" s="576" t="s">
        <v>444</v>
      </c>
      <c r="C6" s="575"/>
      <c r="D6" s="575"/>
      <c r="E6" s="575"/>
      <c r="F6" s="575"/>
      <c r="G6" s="575"/>
      <c r="H6" s="575"/>
      <c r="I6" s="575"/>
      <c r="J6" s="575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9.5" customHeight="1" x14ac:dyDescent="0.25">
      <c r="A7" s="487"/>
      <c r="B7" s="577" t="s">
        <v>445</v>
      </c>
      <c r="C7" s="575"/>
      <c r="D7" s="575"/>
      <c r="E7" s="575"/>
      <c r="F7" s="575"/>
      <c r="G7" s="575"/>
      <c r="H7" s="575"/>
      <c r="I7" s="575"/>
      <c r="J7" s="575"/>
      <c r="K7" s="491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4.25" customHeight="1" x14ac:dyDescent="0.25">
      <c r="A8" s="487"/>
      <c r="B8" s="487"/>
      <c r="C8" s="487"/>
      <c r="D8" s="488"/>
      <c r="E8" s="487"/>
      <c r="F8" s="488"/>
      <c r="G8" s="487"/>
      <c r="H8" s="487"/>
      <c r="I8" s="107"/>
      <c r="J8" s="107"/>
      <c r="K8" s="492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30.75" customHeight="1" x14ac:dyDescent="0.25">
      <c r="A9" s="15"/>
      <c r="B9" s="585" t="s">
        <v>446</v>
      </c>
      <c r="C9" s="579"/>
      <c r="D9" s="580"/>
      <c r="E9" s="578" t="s">
        <v>447</v>
      </c>
      <c r="F9" s="579"/>
      <c r="G9" s="579"/>
      <c r="H9" s="579"/>
      <c r="I9" s="579"/>
      <c r="J9" s="580"/>
      <c r="K9" s="7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90" x14ac:dyDescent="0.25">
      <c r="A10" s="464" t="s">
        <v>448</v>
      </c>
      <c r="B10" s="464" t="s">
        <v>449</v>
      </c>
      <c r="C10" s="464" t="s">
        <v>450</v>
      </c>
      <c r="D10" s="465" t="s">
        <v>451</v>
      </c>
      <c r="E10" s="464" t="s">
        <v>452</v>
      </c>
      <c r="F10" s="465" t="s">
        <v>453</v>
      </c>
      <c r="G10" s="464" t="s">
        <v>454</v>
      </c>
      <c r="H10" s="464" t="s">
        <v>455</v>
      </c>
      <c r="I10" s="466" t="s">
        <v>456</v>
      </c>
      <c r="J10" s="464" t="s">
        <v>457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" x14ac:dyDescent="0.25">
      <c r="A11" s="464"/>
      <c r="B11" s="466" t="s">
        <v>458</v>
      </c>
      <c r="C11" s="493" t="s">
        <v>459</v>
      </c>
      <c r="D11" s="465"/>
      <c r="E11" s="464"/>
      <c r="F11" s="465"/>
      <c r="G11" s="464"/>
      <c r="H11" s="15"/>
      <c r="I11" s="466"/>
      <c r="J11" s="46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42.75" x14ac:dyDescent="0.25">
      <c r="A12" s="467"/>
      <c r="B12" s="468" t="s">
        <v>460</v>
      </c>
      <c r="C12" s="469" t="s">
        <v>461</v>
      </c>
      <c r="D12" s="470">
        <v>171500</v>
      </c>
      <c r="E12" s="471" t="s">
        <v>462</v>
      </c>
      <c r="F12" s="474" t="s">
        <v>463</v>
      </c>
      <c r="G12" s="472">
        <v>171500</v>
      </c>
      <c r="H12" s="473" t="s">
        <v>464</v>
      </c>
      <c r="I12" s="474" t="s">
        <v>465</v>
      </c>
      <c r="J12" s="472">
        <f>98000+73500</f>
        <v>171500</v>
      </c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42.75" x14ac:dyDescent="0.25">
      <c r="A13" s="467"/>
      <c r="B13" s="468" t="s">
        <v>466</v>
      </c>
      <c r="C13" s="469" t="s">
        <v>467</v>
      </c>
      <c r="D13" s="470">
        <v>245000</v>
      </c>
      <c r="E13" s="471" t="s">
        <v>468</v>
      </c>
      <c r="F13" s="475" t="s">
        <v>469</v>
      </c>
      <c r="G13" s="472">
        <v>245000</v>
      </c>
      <c r="H13" s="471" t="s">
        <v>464</v>
      </c>
      <c r="I13" s="474" t="s">
        <v>470</v>
      </c>
      <c r="J13" s="472">
        <f>98000+75000+72000</f>
        <v>245000</v>
      </c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42.75" x14ac:dyDescent="0.25">
      <c r="A14" s="467"/>
      <c r="B14" s="468" t="s">
        <v>471</v>
      </c>
      <c r="C14" s="469" t="s">
        <v>472</v>
      </c>
      <c r="D14" s="470">
        <v>225000</v>
      </c>
      <c r="E14" s="471" t="s">
        <v>473</v>
      </c>
      <c r="F14" s="474" t="s">
        <v>632</v>
      </c>
      <c r="G14" s="472">
        <v>225000</v>
      </c>
      <c r="H14" s="471" t="s">
        <v>464</v>
      </c>
      <c r="I14" s="474" t="s">
        <v>475</v>
      </c>
      <c r="J14" s="472">
        <v>225000</v>
      </c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42.75" x14ac:dyDescent="0.25">
      <c r="A15" s="467"/>
      <c r="B15" s="468" t="s">
        <v>476</v>
      </c>
      <c r="C15" s="469" t="s">
        <v>113</v>
      </c>
      <c r="D15" s="470">
        <v>255000</v>
      </c>
      <c r="E15" s="471" t="s">
        <v>477</v>
      </c>
      <c r="F15" s="474" t="s">
        <v>478</v>
      </c>
      <c r="G15" s="472">
        <v>255000</v>
      </c>
      <c r="H15" s="471" t="s">
        <v>464</v>
      </c>
      <c r="I15" s="474" t="s">
        <v>479</v>
      </c>
      <c r="J15" s="472">
        <f>35000+50000+170000</f>
        <v>255000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28.5" x14ac:dyDescent="0.25">
      <c r="A16" s="467"/>
      <c r="B16" s="468" t="s">
        <v>480</v>
      </c>
      <c r="C16" s="469" t="s">
        <v>481</v>
      </c>
      <c r="D16" s="470">
        <v>270000</v>
      </c>
      <c r="E16" s="480" t="s">
        <v>482</v>
      </c>
      <c r="F16" s="476" t="s">
        <v>483</v>
      </c>
      <c r="G16" s="472">
        <v>270000</v>
      </c>
      <c r="H16" s="471" t="s">
        <v>464</v>
      </c>
      <c r="I16" s="494" t="s">
        <v>484</v>
      </c>
      <c r="J16" s="472" t="s">
        <v>485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30" x14ac:dyDescent="0.25">
      <c r="A17" s="467"/>
      <c r="B17" s="466" t="s">
        <v>486</v>
      </c>
      <c r="C17" s="495" t="s">
        <v>167</v>
      </c>
      <c r="D17" s="496"/>
      <c r="E17" s="466"/>
      <c r="F17" s="497"/>
      <c r="G17" s="498"/>
      <c r="H17" s="495"/>
      <c r="I17" s="497"/>
      <c r="J17" s="498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97.5" customHeight="1" x14ac:dyDescent="0.25">
      <c r="A18" s="467"/>
      <c r="B18" s="468" t="s">
        <v>487</v>
      </c>
      <c r="C18" s="499" t="s">
        <v>488</v>
      </c>
      <c r="D18" s="470">
        <v>255660</v>
      </c>
      <c r="E18" s="471" t="s">
        <v>489</v>
      </c>
      <c r="F18" s="474" t="s">
        <v>490</v>
      </c>
      <c r="G18" s="472">
        <v>255660</v>
      </c>
      <c r="H18" s="471" t="s">
        <v>491</v>
      </c>
      <c r="I18" s="494" t="s">
        <v>492</v>
      </c>
      <c r="J18" s="472">
        <v>120000</v>
      </c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5.75" customHeight="1" x14ac:dyDescent="0.25">
      <c r="A19" s="467"/>
      <c r="B19" s="466" t="s">
        <v>493</v>
      </c>
      <c r="C19" s="495" t="s">
        <v>239</v>
      </c>
      <c r="D19" s="470"/>
      <c r="E19" s="469"/>
      <c r="F19" s="474"/>
      <c r="G19" s="472"/>
      <c r="H19" s="471"/>
      <c r="I19" s="474"/>
      <c r="J19" s="472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42.75" x14ac:dyDescent="0.25">
      <c r="A20" s="467"/>
      <c r="B20" s="468" t="s">
        <v>494</v>
      </c>
      <c r="C20" s="483" t="s">
        <v>244</v>
      </c>
      <c r="D20" s="470">
        <v>192313.49</v>
      </c>
      <c r="E20" s="471" t="s">
        <v>495</v>
      </c>
      <c r="F20" s="487" t="s">
        <v>496</v>
      </c>
      <c r="G20" s="472">
        <v>192313.49</v>
      </c>
      <c r="H20" s="471" t="s">
        <v>497</v>
      </c>
      <c r="I20" s="474" t="s">
        <v>498</v>
      </c>
      <c r="J20" s="472">
        <v>110000</v>
      </c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x14ac:dyDescent="0.25">
      <c r="A21" s="467"/>
      <c r="B21" s="466" t="s">
        <v>499</v>
      </c>
      <c r="C21" s="500" t="s">
        <v>262</v>
      </c>
      <c r="D21" s="470"/>
      <c r="E21" s="469"/>
      <c r="F21" s="474"/>
      <c r="G21" s="472"/>
      <c r="H21" s="471"/>
      <c r="I21" s="474"/>
      <c r="J21" s="472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42.75" x14ac:dyDescent="0.25">
      <c r="A22" s="467"/>
      <c r="B22" s="468" t="s">
        <v>500</v>
      </c>
      <c r="C22" s="469" t="s">
        <v>264</v>
      </c>
      <c r="D22" s="470">
        <v>7200</v>
      </c>
      <c r="E22" s="471" t="s">
        <v>501</v>
      </c>
      <c r="F22" s="474" t="s">
        <v>502</v>
      </c>
      <c r="G22" s="472">
        <v>7200</v>
      </c>
      <c r="H22" s="471" t="s">
        <v>503</v>
      </c>
      <c r="I22" s="474" t="s">
        <v>504</v>
      </c>
      <c r="J22" s="472">
        <v>7200</v>
      </c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5.75" customHeight="1" x14ac:dyDescent="0.25">
      <c r="A23" s="467"/>
      <c r="B23" s="477" t="s">
        <v>505</v>
      </c>
      <c r="C23" s="495" t="s">
        <v>290</v>
      </c>
      <c r="D23" s="470"/>
      <c r="E23" s="469"/>
      <c r="F23" s="474"/>
      <c r="G23" s="472"/>
      <c r="H23" s="471"/>
      <c r="I23" s="474"/>
      <c r="J23" s="472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71.25" x14ac:dyDescent="0.25">
      <c r="A24" s="467"/>
      <c r="B24" s="468" t="s">
        <v>506</v>
      </c>
      <c r="C24" s="501" t="s">
        <v>507</v>
      </c>
      <c r="D24" s="502">
        <v>6518</v>
      </c>
      <c r="E24" s="471" t="s">
        <v>508</v>
      </c>
      <c r="F24" s="474" t="s">
        <v>509</v>
      </c>
      <c r="G24" s="503">
        <v>6518</v>
      </c>
      <c r="H24" s="479" t="s">
        <v>510</v>
      </c>
      <c r="I24" s="474" t="s">
        <v>511</v>
      </c>
      <c r="J24" s="503">
        <v>6518</v>
      </c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71.25" x14ac:dyDescent="0.25">
      <c r="A25" s="467"/>
      <c r="B25" s="468" t="s">
        <v>512</v>
      </c>
      <c r="C25" s="504" t="s">
        <v>286</v>
      </c>
      <c r="D25" s="470">
        <v>283</v>
      </c>
      <c r="E25" s="471" t="s">
        <v>508</v>
      </c>
      <c r="F25" s="474" t="s">
        <v>509</v>
      </c>
      <c r="G25" s="505">
        <v>283</v>
      </c>
      <c r="H25" s="479" t="s">
        <v>510</v>
      </c>
      <c r="I25" s="474" t="s">
        <v>511</v>
      </c>
      <c r="J25" s="503">
        <v>283</v>
      </c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5.75" customHeight="1" x14ac:dyDescent="0.25">
      <c r="A26" s="467"/>
      <c r="B26" s="477" t="s">
        <v>513</v>
      </c>
      <c r="C26" s="495" t="s">
        <v>341</v>
      </c>
      <c r="D26" s="470"/>
      <c r="E26" s="469"/>
      <c r="F26" s="506"/>
      <c r="G26" s="472"/>
      <c r="H26" s="484"/>
      <c r="I26" s="507"/>
      <c r="J26" s="472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42.75" x14ac:dyDescent="0.25">
      <c r="A27" s="467"/>
      <c r="B27" s="468" t="s">
        <v>514</v>
      </c>
      <c r="C27" s="469" t="s">
        <v>342</v>
      </c>
      <c r="D27" s="508">
        <v>45000</v>
      </c>
      <c r="E27" s="471" t="s">
        <v>515</v>
      </c>
      <c r="F27" s="506" t="s">
        <v>516</v>
      </c>
      <c r="G27" s="472">
        <v>45000</v>
      </c>
      <c r="H27" s="471" t="s">
        <v>497</v>
      </c>
      <c r="I27" s="474" t="s">
        <v>517</v>
      </c>
      <c r="J27" s="472">
        <v>45000</v>
      </c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57" x14ac:dyDescent="0.25">
      <c r="A28" s="467"/>
      <c r="B28" s="528" t="s">
        <v>638</v>
      </c>
      <c r="C28" s="478" t="s">
        <v>344</v>
      </c>
      <c r="D28" s="508">
        <v>92000</v>
      </c>
      <c r="E28" s="471" t="s">
        <v>518</v>
      </c>
      <c r="F28" s="506" t="s">
        <v>519</v>
      </c>
      <c r="G28" s="472">
        <v>92000</v>
      </c>
      <c r="H28" s="479" t="s">
        <v>464</v>
      </c>
      <c r="I28" s="474" t="s">
        <v>520</v>
      </c>
      <c r="J28" s="472">
        <v>92000</v>
      </c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5.75" customHeight="1" x14ac:dyDescent="0.25">
      <c r="A29" s="467"/>
      <c r="B29" s="509" t="s">
        <v>521</v>
      </c>
      <c r="C29" s="495" t="s">
        <v>365</v>
      </c>
      <c r="D29" s="470"/>
      <c r="E29" s="469"/>
      <c r="F29" s="474"/>
      <c r="G29" s="472"/>
      <c r="H29" s="471"/>
      <c r="I29" s="474"/>
      <c r="J29" s="472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42.75" x14ac:dyDescent="0.25">
      <c r="A30" s="510"/>
      <c r="B30" s="468" t="s">
        <v>522</v>
      </c>
      <c r="C30" s="529" t="s">
        <v>367</v>
      </c>
      <c r="D30" s="470">
        <v>48000</v>
      </c>
      <c r="E30" s="471" t="s">
        <v>523</v>
      </c>
      <c r="F30" s="474" t="s">
        <v>524</v>
      </c>
      <c r="G30" s="472">
        <v>48000</v>
      </c>
      <c r="H30" s="479" t="s">
        <v>464</v>
      </c>
      <c r="I30" s="474" t="s">
        <v>525</v>
      </c>
      <c r="J30" s="472">
        <f>30000+3898.6</f>
        <v>33898.6</v>
      </c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42.75" x14ac:dyDescent="0.25">
      <c r="A31" s="467"/>
      <c r="B31" s="468" t="s">
        <v>526</v>
      </c>
      <c r="C31" s="469" t="s">
        <v>369</v>
      </c>
      <c r="D31" s="470">
        <v>42000</v>
      </c>
      <c r="E31" s="469" t="s">
        <v>527</v>
      </c>
      <c r="F31" s="474" t="s">
        <v>528</v>
      </c>
      <c r="G31" s="472">
        <v>42000</v>
      </c>
      <c r="H31" s="479" t="s">
        <v>464</v>
      </c>
      <c r="I31" s="474" t="s">
        <v>529</v>
      </c>
      <c r="J31" s="472">
        <v>42000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30" x14ac:dyDescent="0.25">
      <c r="A32" s="467"/>
      <c r="B32" s="477" t="s">
        <v>530</v>
      </c>
      <c r="C32" s="495" t="s">
        <v>375</v>
      </c>
      <c r="D32" s="470"/>
      <c r="E32" s="469"/>
      <c r="F32" s="474"/>
      <c r="G32" s="472"/>
      <c r="H32" s="471"/>
      <c r="I32" s="474"/>
      <c r="J32" s="472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42.75" x14ac:dyDescent="0.25">
      <c r="A33" s="467"/>
      <c r="B33" s="468" t="s">
        <v>531</v>
      </c>
      <c r="C33" s="469" t="s">
        <v>377</v>
      </c>
      <c r="D33" s="470">
        <v>60000</v>
      </c>
      <c r="E33" s="480" t="s">
        <v>532</v>
      </c>
      <c r="F33" s="494" t="s">
        <v>533</v>
      </c>
      <c r="G33" s="511">
        <v>60000</v>
      </c>
      <c r="H33" s="480" t="s">
        <v>534</v>
      </c>
      <c r="I33" s="494" t="s">
        <v>535</v>
      </c>
      <c r="J33" s="511">
        <v>60000</v>
      </c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57" x14ac:dyDescent="0.25">
      <c r="A34" s="467"/>
      <c r="B34" s="468" t="s">
        <v>536</v>
      </c>
      <c r="C34" s="469" t="s">
        <v>379</v>
      </c>
      <c r="D34" s="470">
        <v>36000</v>
      </c>
      <c r="E34" s="480" t="s">
        <v>537</v>
      </c>
      <c r="F34" s="494" t="s">
        <v>538</v>
      </c>
      <c r="G34" s="470">
        <v>36000</v>
      </c>
      <c r="H34" s="479" t="s">
        <v>534</v>
      </c>
      <c r="I34" s="512" t="s">
        <v>539</v>
      </c>
      <c r="J34" s="472">
        <v>36000</v>
      </c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42.75" x14ac:dyDescent="0.25">
      <c r="A35" s="467"/>
      <c r="B35" s="468" t="s">
        <v>540</v>
      </c>
      <c r="C35" s="469" t="s">
        <v>381</v>
      </c>
      <c r="D35" s="470">
        <v>20400</v>
      </c>
      <c r="E35" s="480" t="s">
        <v>537</v>
      </c>
      <c r="F35" s="494" t="s">
        <v>541</v>
      </c>
      <c r="G35" s="470">
        <v>20400</v>
      </c>
      <c r="H35" s="479" t="s">
        <v>534</v>
      </c>
      <c r="I35" s="512" t="s">
        <v>542</v>
      </c>
      <c r="J35" s="472">
        <v>20400</v>
      </c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42.75" x14ac:dyDescent="0.25">
      <c r="A36" s="467"/>
      <c r="B36" s="468" t="s">
        <v>543</v>
      </c>
      <c r="C36" s="469" t="s">
        <v>383</v>
      </c>
      <c r="D36" s="470">
        <v>45000</v>
      </c>
      <c r="E36" s="480" t="s">
        <v>544</v>
      </c>
      <c r="F36" s="513" t="s">
        <v>545</v>
      </c>
      <c r="G36" s="514">
        <v>45000</v>
      </c>
      <c r="H36" s="480" t="s">
        <v>534</v>
      </c>
      <c r="I36" s="512" t="s">
        <v>546</v>
      </c>
      <c r="J36" s="472">
        <v>45000</v>
      </c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57" x14ac:dyDescent="0.25">
      <c r="A37" s="467"/>
      <c r="B37" s="468" t="s">
        <v>547</v>
      </c>
      <c r="C37" s="469" t="s">
        <v>548</v>
      </c>
      <c r="D37" s="470">
        <v>45000</v>
      </c>
      <c r="E37" s="480" t="s">
        <v>549</v>
      </c>
      <c r="F37" s="494" t="s">
        <v>550</v>
      </c>
      <c r="G37" s="511">
        <v>45000</v>
      </c>
      <c r="H37" s="480" t="s">
        <v>464</v>
      </c>
      <c r="I37" s="512" t="s">
        <v>551</v>
      </c>
      <c r="J37" s="472">
        <v>45000</v>
      </c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x14ac:dyDescent="0.25">
      <c r="A38" s="467"/>
      <c r="B38" s="481" t="s">
        <v>552</v>
      </c>
      <c r="C38" s="495" t="s">
        <v>363</v>
      </c>
      <c r="D38" s="470"/>
      <c r="E38" s="469"/>
      <c r="F38" s="474"/>
      <c r="G38" s="472"/>
      <c r="H38" s="471"/>
      <c r="I38" s="474"/>
      <c r="J38" s="472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57" x14ac:dyDescent="0.25">
      <c r="A39" s="467"/>
      <c r="B39" s="468" t="s">
        <v>553</v>
      </c>
      <c r="C39" s="469" t="s">
        <v>404</v>
      </c>
      <c r="D39" s="470">
        <v>30000</v>
      </c>
      <c r="E39" s="480" t="s">
        <v>554</v>
      </c>
      <c r="F39" s="515" t="s">
        <v>555</v>
      </c>
      <c r="G39" s="472">
        <v>30000</v>
      </c>
      <c r="H39" s="479" t="s">
        <v>556</v>
      </c>
      <c r="I39" s="494" t="s">
        <v>557</v>
      </c>
      <c r="J39" s="472">
        <v>30000</v>
      </c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42.75" x14ac:dyDescent="0.25">
      <c r="A40" s="467"/>
      <c r="B40" s="468" t="s">
        <v>558</v>
      </c>
      <c r="C40" s="469" t="s">
        <v>408</v>
      </c>
      <c r="D40" s="470">
        <v>48000</v>
      </c>
      <c r="E40" s="471" t="s">
        <v>559</v>
      </c>
      <c r="F40" s="474" t="s">
        <v>560</v>
      </c>
      <c r="G40" s="470">
        <v>48000</v>
      </c>
      <c r="H40" s="479" t="s">
        <v>561</v>
      </c>
      <c r="I40" s="474" t="s">
        <v>562</v>
      </c>
      <c r="J40" s="470">
        <v>48000</v>
      </c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42.75" x14ac:dyDescent="0.25">
      <c r="A41" s="467"/>
      <c r="B41" s="468" t="s">
        <v>563</v>
      </c>
      <c r="C41" s="469" t="s">
        <v>410</v>
      </c>
      <c r="D41" s="470">
        <v>45000</v>
      </c>
      <c r="E41" s="480" t="s">
        <v>564</v>
      </c>
      <c r="F41" s="494" t="s">
        <v>565</v>
      </c>
      <c r="G41" s="472">
        <v>45000</v>
      </c>
      <c r="H41" s="479" t="s">
        <v>561</v>
      </c>
      <c r="I41" s="494" t="s">
        <v>566</v>
      </c>
      <c r="J41" s="472">
        <v>45000</v>
      </c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42.75" x14ac:dyDescent="0.25">
      <c r="A42" s="467"/>
      <c r="B42" s="468" t="s">
        <v>567</v>
      </c>
      <c r="C42" s="469" t="s">
        <v>412</v>
      </c>
      <c r="D42" s="470">
        <v>71500</v>
      </c>
      <c r="E42" s="471" t="s">
        <v>568</v>
      </c>
      <c r="F42" s="474" t="s">
        <v>569</v>
      </c>
      <c r="G42" s="472">
        <v>71500</v>
      </c>
      <c r="H42" s="479" t="s">
        <v>561</v>
      </c>
      <c r="I42" s="474" t="s">
        <v>570</v>
      </c>
      <c r="J42" s="472">
        <v>71500</v>
      </c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42.75" x14ac:dyDescent="0.25">
      <c r="A43" s="467"/>
      <c r="B43" s="468" t="s">
        <v>571</v>
      </c>
      <c r="C43" s="469" t="s">
        <v>414</v>
      </c>
      <c r="D43" s="470">
        <v>42000</v>
      </c>
      <c r="E43" s="471" t="s">
        <v>572</v>
      </c>
      <c r="F43" s="474" t="s">
        <v>573</v>
      </c>
      <c r="G43" s="472">
        <v>42000</v>
      </c>
      <c r="H43" s="479" t="s">
        <v>561</v>
      </c>
      <c r="I43" s="474" t="s">
        <v>574</v>
      </c>
      <c r="J43" s="472">
        <v>42000</v>
      </c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42.75" x14ac:dyDescent="0.25">
      <c r="A44" s="467"/>
      <c r="B44" s="468" t="s">
        <v>575</v>
      </c>
      <c r="C44" s="469" t="s">
        <v>416</v>
      </c>
      <c r="D44" s="470">
        <v>88000</v>
      </c>
      <c r="E44" s="471" t="s">
        <v>576</v>
      </c>
      <c r="F44" s="474" t="s">
        <v>577</v>
      </c>
      <c r="G44" s="472">
        <v>88000</v>
      </c>
      <c r="H44" s="471" t="s">
        <v>497</v>
      </c>
      <c r="I44" s="474" t="s">
        <v>578</v>
      </c>
      <c r="J44" s="472">
        <v>88000</v>
      </c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42.75" x14ac:dyDescent="0.25">
      <c r="A45" s="467"/>
      <c r="B45" s="468" t="s">
        <v>579</v>
      </c>
      <c r="C45" s="469" t="s">
        <v>418</v>
      </c>
      <c r="D45" s="470">
        <v>48000</v>
      </c>
      <c r="E45" s="471" t="s">
        <v>580</v>
      </c>
      <c r="F45" s="474" t="s">
        <v>581</v>
      </c>
      <c r="G45" s="472">
        <v>48000</v>
      </c>
      <c r="H45" s="479" t="s">
        <v>561</v>
      </c>
      <c r="I45" s="474" t="s">
        <v>582</v>
      </c>
      <c r="J45" s="472">
        <v>48000</v>
      </c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42.75" x14ac:dyDescent="0.25">
      <c r="A46" s="467"/>
      <c r="B46" s="468" t="s">
        <v>583</v>
      </c>
      <c r="C46" s="469" t="s">
        <v>420</v>
      </c>
      <c r="D46" s="470">
        <v>42000</v>
      </c>
      <c r="E46" s="471" t="s">
        <v>584</v>
      </c>
      <c r="F46" s="474" t="s">
        <v>585</v>
      </c>
      <c r="G46" s="472">
        <v>42000</v>
      </c>
      <c r="H46" s="479" t="s">
        <v>561</v>
      </c>
      <c r="I46" s="474" t="s">
        <v>586</v>
      </c>
      <c r="J46" s="472">
        <v>42000</v>
      </c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42.75" x14ac:dyDescent="0.25">
      <c r="A47" s="467"/>
      <c r="B47" s="468" t="s">
        <v>587</v>
      </c>
      <c r="C47" s="469" t="s">
        <v>422</v>
      </c>
      <c r="D47" s="470">
        <v>70000</v>
      </c>
      <c r="E47" s="471" t="s">
        <v>588</v>
      </c>
      <c r="F47" s="474" t="s">
        <v>589</v>
      </c>
      <c r="G47" s="472">
        <v>70000</v>
      </c>
      <c r="H47" s="479" t="s">
        <v>561</v>
      </c>
      <c r="I47" s="474" t="s">
        <v>590</v>
      </c>
      <c r="J47" s="472">
        <v>70000</v>
      </c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42.75" x14ac:dyDescent="0.25">
      <c r="A48" s="467"/>
      <c r="B48" s="468" t="s">
        <v>591</v>
      </c>
      <c r="C48" s="469" t="s">
        <v>424</v>
      </c>
      <c r="D48" s="470">
        <v>48000</v>
      </c>
      <c r="E48" s="480" t="s">
        <v>592</v>
      </c>
      <c r="F48" s="494" t="s">
        <v>593</v>
      </c>
      <c r="G48" s="472">
        <v>48000</v>
      </c>
      <c r="H48" s="479" t="s">
        <v>556</v>
      </c>
      <c r="I48" s="482" t="s">
        <v>594</v>
      </c>
      <c r="J48" s="472">
        <v>48000</v>
      </c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42.75" x14ac:dyDescent="0.25">
      <c r="A49" s="467"/>
      <c r="B49" s="468" t="s">
        <v>595</v>
      </c>
      <c r="C49" s="469" t="s">
        <v>428</v>
      </c>
      <c r="D49" s="470">
        <v>150000</v>
      </c>
      <c r="E49" s="471" t="s">
        <v>596</v>
      </c>
      <c r="F49" s="474" t="s">
        <v>597</v>
      </c>
      <c r="G49" s="472">
        <v>150000</v>
      </c>
      <c r="H49" s="471" t="s">
        <v>464</v>
      </c>
      <c r="I49" s="474" t="s">
        <v>598</v>
      </c>
      <c r="J49" s="472">
        <f>100000+50000</f>
        <v>150000</v>
      </c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42.75" x14ac:dyDescent="0.25">
      <c r="A50" s="467"/>
      <c r="B50" s="468" t="s">
        <v>599</v>
      </c>
      <c r="C50" s="469" t="s">
        <v>600</v>
      </c>
      <c r="D50" s="470">
        <v>60000</v>
      </c>
      <c r="E50" s="471" t="s">
        <v>601</v>
      </c>
      <c r="F50" s="475" t="s">
        <v>602</v>
      </c>
      <c r="G50" s="472">
        <v>60000</v>
      </c>
      <c r="H50" s="471" t="s">
        <v>464</v>
      </c>
      <c r="I50" s="474" t="s">
        <v>603</v>
      </c>
      <c r="J50" s="472">
        <v>60000</v>
      </c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4.25" customHeight="1" x14ac:dyDescent="0.25">
      <c r="A51" s="516"/>
      <c r="B51" s="584" t="s">
        <v>604</v>
      </c>
      <c r="C51" s="579"/>
      <c r="D51" s="517">
        <f>SUM(D12:D50)</f>
        <v>2804374.49</v>
      </c>
      <c r="E51" s="518"/>
      <c r="F51" s="517"/>
      <c r="G51" s="517">
        <f>SUM(G12:G50)</f>
        <v>2804374.49</v>
      </c>
      <c r="H51" s="518"/>
      <c r="I51" s="497"/>
      <c r="J51" s="517">
        <f>SUM(J12:J50)</f>
        <v>2302299.6</v>
      </c>
      <c r="K51" s="500"/>
      <c r="L51" s="500"/>
      <c r="M51" s="500"/>
      <c r="N51" s="500"/>
      <c r="O51" s="500"/>
      <c r="P51" s="500"/>
      <c r="Q51" s="500"/>
      <c r="R51" s="500"/>
      <c r="S51" s="500"/>
      <c r="T51" s="500"/>
      <c r="U51" s="500"/>
      <c r="V51" s="500"/>
      <c r="W51" s="500"/>
      <c r="X51" s="500"/>
      <c r="Y51" s="500"/>
      <c r="Z51" s="500"/>
    </row>
    <row r="52" spans="1:26" ht="32.25" customHeight="1" x14ac:dyDescent="0.25">
      <c r="A52" s="15"/>
      <c r="B52" s="585" t="s">
        <v>605</v>
      </c>
      <c r="C52" s="579"/>
      <c r="D52" s="580"/>
      <c r="E52" s="578" t="s">
        <v>447</v>
      </c>
      <c r="F52" s="579"/>
      <c r="G52" s="579"/>
      <c r="H52" s="579"/>
      <c r="I52" s="579"/>
      <c r="J52" s="580"/>
      <c r="K52" s="7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2.25" customHeight="1" x14ac:dyDescent="0.25">
      <c r="A53" s="15"/>
      <c r="B53" s="466" t="s">
        <v>458</v>
      </c>
      <c r="C53" s="493" t="s">
        <v>459</v>
      </c>
      <c r="D53" s="465"/>
      <c r="E53" s="464"/>
      <c r="F53" s="465"/>
      <c r="G53" s="464"/>
      <c r="H53" s="15"/>
      <c r="I53" s="466"/>
      <c r="J53" s="464"/>
      <c r="K53" s="72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42.75" x14ac:dyDescent="0.25">
      <c r="A54" s="468"/>
      <c r="B54" s="468" t="s">
        <v>460</v>
      </c>
      <c r="C54" s="483" t="s">
        <v>606</v>
      </c>
      <c r="D54" s="484">
        <v>49000</v>
      </c>
      <c r="E54" s="471" t="s">
        <v>468</v>
      </c>
      <c r="F54" s="475" t="s">
        <v>469</v>
      </c>
      <c r="G54" s="484">
        <v>49000</v>
      </c>
      <c r="H54" s="471" t="s">
        <v>464</v>
      </c>
      <c r="I54" s="482" t="s">
        <v>607</v>
      </c>
      <c r="J54" s="484">
        <v>49000</v>
      </c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</row>
    <row r="55" spans="1:26" ht="42.75" x14ac:dyDescent="0.25">
      <c r="A55" s="468"/>
      <c r="B55" s="468" t="s">
        <v>471</v>
      </c>
      <c r="C55" s="483" t="s">
        <v>111</v>
      </c>
      <c r="D55" s="484">
        <v>45000</v>
      </c>
      <c r="E55" s="471" t="s">
        <v>473</v>
      </c>
      <c r="F55" s="474" t="s">
        <v>474</v>
      </c>
      <c r="G55" s="484">
        <v>45000</v>
      </c>
      <c r="H55" s="471" t="s">
        <v>464</v>
      </c>
      <c r="I55" s="486" t="s">
        <v>608</v>
      </c>
      <c r="J55" s="484">
        <v>45000</v>
      </c>
      <c r="K55" s="485"/>
      <c r="L55" s="485"/>
      <c r="M55" s="485"/>
      <c r="N55" s="485"/>
      <c r="O55" s="485"/>
      <c r="P55" s="485"/>
      <c r="Q55" s="485"/>
      <c r="R55" s="485"/>
      <c r="S55" s="485"/>
      <c r="T55" s="485"/>
      <c r="U55" s="485"/>
      <c r="V55" s="485"/>
      <c r="W55" s="485"/>
      <c r="X55" s="485"/>
      <c r="Y55" s="485"/>
      <c r="Z55" s="485"/>
    </row>
    <row r="56" spans="1:26" x14ac:dyDescent="0.25">
      <c r="A56" s="467"/>
      <c r="B56" s="477" t="s">
        <v>609</v>
      </c>
      <c r="C56" s="495" t="s">
        <v>639</v>
      </c>
      <c r="D56" s="472"/>
      <c r="E56" s="469"/>
      <c r="F56" s="475"/>
      <c r="G56" s="469"/>
      <c r="H56" s="469"/>
      <c r="I56" s="474"/>
      <c r="J56" s="472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42.75" x14ac:dyDescent="0.25">
      <c r="A57" s="467"/>
      <c r="B57" s="468" t="s">
        <v>514</v>
      </c>
      <c r="C57" s="483" t="s">
        <v>342</v>
      </c>
      <c r="D57" s="472">
        <v>5000</v>
      </c>
      <c r="E57" s="471" t="s">
        <v>515</v>
      </c>
      <c r="F57" s="475" t="s">
        <v>610</v>
      </c>
      <c r="G57" s="472">
        <v>5000</v>
      </c>
      <c r="H57" s="471" t="s">
        <v>497</v>
      </c>
      <c r="I57" s="474" t="s">
        <v>517</v>
      </c>
      <c r="J57" s="472">
        <v>5000</v>
      </c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x14ac:dyDescent="0.25">
      <c r="A58" s="467"/>
      <c r="B58" s="477" t="s">
        <v>521</v>
      </c>
      <c r="C58" s="495" t="s">
        <v>365</v>
      </c>
      <c r="D58" s="474"/>
      <c r="E58" s="469"/>
      <c r="F58" s="474"/>
      <c r="G58" s="469"/>
      <c r="H58" s="469"/>
      <c r="I58" s="474"/>
      <c r="J58" s="469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57" x14ac:dyDescent="0.25">
      <c r="A59" s="467"/>
      <c r="B59" s="468" t="s">
        <v>611</v>
      </c>
      <c r="C59" s="483" t="s">
        <v>371</v>
      </c>
      <c r="D59" s="474">
        <v>60000</v>
      </c>
      <c r="E59" s="471" t="s">
        <v>612</v>
      </c>
      <c r="F59" s="519" t="s">
        <v>613</v>
      </c>
      <c r="G59" s="472">
        <v>60000</v>
      </c>
      <c r="H59" s="471" t="s">
        <v>614</v>
      </c>
      <c r="I59" s="474" t="s">
        <v>615</v>
      </c>
      <c r="J59" s="472">
        <v>60000</v>
      </c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x14ac:dyDescent="0.25">
      <c r="A60" s="467"/>
      <c r="B60" s="481" t="s">
        <v>552</v>
      </c>
      <c r="C60" s="495" t="s">
        <v>363</v>
      </c>
      <c r="D60" s="474"/>
      <c r="E60" s="469"/>
      <c r="F60" s="474"/>
      <c r="G60" s="472"/>
      <c r="H60" s="469"/>
      <c r="I60" s="474"/>
      <c r="J60" s="469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42.75" x14ac:dyDescent="0.25">
      <c r="A61" s="467"/>
      <c r="B61" s="468" t="s">
        <v>616</v>
      </c>
      <c r="C61" s="483" t="s">
        <v>406</v>
      </c>
      <c r="D61" s="474">
        <v>45000</v>
      </c>
      <c r="E61" s="471" t="s">
        <v>617</v>
      </c>
      <c r="F61" s="474" t="s">
        <v>618</v>
      </c>
      <c r="G61" s="472">
        <v>45000</v>
      </c>
      <c r="H61" s="479" t="s">
        <v>619</v>
      </c>
      <c r="I61" s="474" t="s">
        <v>620</v>
      </c>
      <c r="J61" s="484">
        <v>45000</v>
      </c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57" x14ac:dyDescent="0.25">
      <c r="A62" s="467"/>
      <c r="B62" s="468" t="s">
        <v>621</v>
      </c>
      <c r="C62" s="469" t="s">
        <v>426</v>
      </c>
      <c r="D62" s="474">
        <v>85000</v>
      </c>
      <c r="E62" s="480" t="s">
        <v>622</v>
      </c>
      <c r="F62" s="494" t="s">
        <v>623</v>
      </c>
      <c r="G62" s="511">
        <v>85000</v>
      </c>
      <c r="H62" s="480" t="s">
        <v>624</v>
      </c>
      <c r="I62" s="494" t="s">
        <v>625</v>
      </c>
      <c r="J62" s="484">
        <v>85000</v>
      </c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42.75" x14ac:dyDescent="0.25">
      <c r="A63" s="467"/>
      <c r="B63" s="468" t="s">
        <v>595</v>
      </c>
      <c r="C63" s="469" t="s">
        <v>428</v>
      </c>
      <c r="D63" s="474">
        <v>138000</v>
      </c>
      <c r="E63" s="471" t="s">
        <v>596</v>
      </c>
      <c r="F63" s="474" t="s">
        <v>626</v>
      </c>
      <c r="G63" s="472">
        <v>138000</v>
      </c>
      <c r="H63" s="471" t="s">
        <v>464</v>
      </c>
      <c r="I63" s="474" t="s">
        <v>627</v>
      </c>
      <c r="J63" s="484">
        <v>138000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42.75" x14ac:dyDescent="0.25">
      <c r="A64" s="467"/>
      <c r="B64" s="468" t="s">
        <v>599</v>
      </c>
      <c r="C64" s="469" t="s">
        <v>600</v>
      </c>
      <c r="D64" s="470">
        <v>32000</v>
      </c>
      <c r="E64" s="471" t="s">
        <v>601</v>
      </c>
      <c r="F64" s="474" t="s">
        <v>602</v>
      </c>
      <c r="G64" s="472">
        <v>32000</v>
      </c>
      <c r="H64" s="471" t="s">
        <v>464</v>
      </c>
      <c r="I64" s="474" t="s">
        <v>628</v>
      </c>
      <c r="J64" s="472">
        <v>32000</v>
      </c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x14ac:dyDescent="0.25">
      <c r="A65" s="467"/>
      <c r="B65" s="468"/>
      <c r="C65" s="469"/>
      <c r="D65" s="474"/>
      <c r="E65" s="469"/>
      <c r="F65" s="474"/>
      <c r="G65" s="472"/>
      <c r="H65" s="469"/>
      <c r="I65" s="474"/>
      <c r="J65" s="469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4.25" customHeight="1" x14ac:dyDescent="0.25">
      <c r="A66" s="516"/>
      <c r="B66" s="584" t="s">
        <v>604</v>
      </c>
      <c r="C66" s="579"/>
      <c r="D66" s="517">
        <f>SUM(D54:D65)</f>
        <v>459000</v>
      </c>
      <c r="E66" s="518"/>
      <c r="F66" s="517"/>
      <c r="G66" s="517">
        <f>SUM(G54:G65)</f>
        <v>459000</v>
      </c>
      <c r="H66" s="495"/>
      <c r="I66" s="497"/>
      <c r="J66" s="517">
        <f>SUM(J54:J65)</f>
        <v>459000</v>
      </c>
      <c r="K66" s="500"/>
      <c r="L66" s="500"/>
      <c r="M66" s="500"/>
      <c r="N66" s="500"/>
      <c r="O66" s="500"/>
      <c r="P66" s="500"/>
      <c r="Q66" s="500"/>
      <c r="R66" s="500"/>
      <c r="S66" s="500"/>
      <c r="T66" s="500"/>
      <c r="U66" s="500"/>
      <c r="V66" s="500"/>
      <c r="W66" s="500"/>
      <c r="X66" s="500"/>
      <c r="Y66" s="500"/>
      <c r="Z66" s="500"/>
    </row>
    <row r="67" spans="1:26" ht="36.75" customHeight="1" x14ac:dyDescent="0.25">
      <c r="A67" s="15"/>
      <c r="B67" s="585" t="s">
        <v>629</v>
      </c>
      <c r="C67" s="579"/>
      <c r="D67" s="580"/>
      <c r="E67" s="578" t="s">
        <v>447</v>
      </c>
      <c r="F67" s="579"/>
      <c r="G67" s="579"/>
      <c r="H67" s="579"/>
      <c r="I67" s="579"/>
      <c r="J67" s="580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8.5" x14ac:dyDescent="0.25">
      <c r="A68" s="467"/>
      <c r="B68" s="468" t="s">
        <v>630</v>
      </c>
      <c r="C68" s="469"/>
      <c r="D68" s="470"/>
      <c r="E68" s="469"/>
      <c r="F68" s="470"/>
      <c r="G68" s="469"/>
      <c r="H68" s="469"/>
      <c r="I68" s="470"/>
      <c r="J68" s="469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4.25" customHeight="1" x14ac:dyDescent="0.25">
      <c r="A69" s="516"/>
      <c r="B69" s="584" t="s">
        <v>604</v>
      </c>
      <c r="C69" s="579"/>
      <c r="D69" s="517">
        <f>SUM(D68)</f>
        <v>0</v>
      </c>
      <c r="E69" s="518"/>
      <c r="F69" s="517"/>
      <c r="G69" s="517">
        <f>SUM(G68)</f>
        <v>0</v>
      </c>
      <c r="H69" s="518"/>
      <c r="I69" s="497"/>
      <c r="J69" s="517">
        <f>SUM(J68)</f>
        <v>0</v>
      </c>
      <c r="K69" s="500"/>
      <c r="L69" s="500"/>
      <c r="M69" s="500"/>
      <c r="N69" s="500"/>
      <c r="O69" s="500"/>
      <c r="P69" s="500"/>
      <c r="Q69" s="500"/>
      <c r="R69" s="500"/>
      <c r="S69" s="500"/>
      <c r="T69" s="500"/>
      <c r="U69" s="500"/>
      <c r="V69" s="500"/>
      <c r="W69" s="500"/>
      <c r="X69" s="500"/>
      <c r="Y69" s="500"/>
      <c r="Z69" s="500"/>
    </row>
    <row r="70" spans="1:26" ht="14.25" customHeight="1" x14ac:dyDescent="0.25">
      <c r="A70" s="487"/>
      <c r="B70" s="584" t="s">
        <v>631</v>
      </c>
      <c r="C70" s="579"/>
      <c r="D70" s="517">
        <f>SUM(D51+D66+D69)</f>
        <v>3263374.49</v>
      </c>
      <c r="E70" s="518"/>
      <c r="F70" s="517"/>
      <c r="G70" s="517">
        <f>SUM(G51+G66+G69)</f>
        <v>3263374.49</v>
      </c>
      <c r="H70" s="518"/>
      <c r="I70" s="497"/>
      <c r="J70" s="517">
        <f>SUM(J51+J66+J69)</f>
        <v>2761299.6</v>
      </c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4.25" customHeight="1" x14ac:dyDescent="0.25">
      <c r="A71" s="520"/>
      <c r="B71" s="520"/>
      <c r="C71" s="520"/>
      <c r="D71" s="521"/>
      <c r="E71" s="522"/>
      <c r="F71" s="521"/>
      <c r="G71" s="520"/>
      <c r="H71" s="520"/>
      <c r="I71" s="523"/>
      <c r="J71" s="520"/>
      <c r="K71" s="520"/>
      <c r="L71" s="520"/>
      <c r="M71" s="520"/>
      <c r="N71" s="520"/>
      <c r="O71" s="520"/>
      <c r="P71" s="520"/>
      <c r="Q71" s="520"/>
      <c r="R71" s="520"/>
      <c r="S71" s="520"/>
      <c r="T71" s="520"/>
      <c r="U71" s="520"/>
      <c r="V71" s="520"/>
      <c r="W71" s="520"/>
      <c r="X71" s="520"/>
      <c r="Y71" s="520"/>
      <c r="Z71" s="520"/>
    </row>
    <row r="72" spans="1:26" ht="14.25" customHeight="1" x14ac:dyDescent="0.25">
      <c r="A72" s="487"/>
      <c r="B72" s="487"/>
      <c r="C72" s="487"/>
      <c r="D72" s="488"/>
      <c r="E72" s="487"/>
      <c r="F72" s="488"/>
      <c r="G72" s="487"/>
      <c r="H72" s="487"/>
      <c r="I72" s="107"/>
      <c r="J72" s="488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4.25" customHeight="1" x14ac:dyDescent="0.25">
      <c r="A73" s="487"/>
      <c r="C73" s="526" t="s">
        <v>633</v>
      </c>
      <c r="D73" s="487"/>
      <c r="E73" s="487"/>
      <c r="F73" s="488"/>
      <c r="G73" s="487"/>
      <c r="H73" s="48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4.25" customHeight="1" x14ac:dyDescent="0.25">
      <c r="A74" s="487"/>
      <c r="C74" s="526" t="s">
        <v>634</v>
      </c>
      <c r="D74" s="487"/>
      <c r="E74" s="487"/>
      <c r="F74" s="488"/>
      <c r="G74" s="487"/>
      <c r="H74" s="48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34.5" customHeight="1" x14ac:dyDescent="0.25">
      <c r="A75" s="487"/>
      <c r="C75" s="526" t="s">
        <v>636</v>
      </c>
      <c r="D75" s="583" t="s">
        <v>637</v>
      </c>
      <c r="E75" s="583"/>
      <c r="F75" s="583"/>
      <c r="G75" s="487"/>
      <c r="H75" s="48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4.25" customHeight="1" x14ac:dyDescent="0.25">
      <c r="A76" s="487"/>
      <c r="C76" s="526" t="s">
        <v>635</v>
      </c>
      <c r="D76" s="487"/>
      <c r="E76" s="487"/>
      <c r="F76" s="488"/>
      <c r="G76" s="487"/>
      <c r="H76" s="48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36" customHeight="1" x14ac:dyDescent="0.25">
      <c r="A77" s="487"/>
      <c r="C77" s="526" t="s">
        <v>640</v>
      </c>
      <c r="D77" s="487"/>
      <c r="E77" s="487"/>
      <c r="F77" s="488"/>
      <c r="G77" s="487"/>
      <c r="H77" s="48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4.25" customHeight="1" x14ac:dyDescent="0.25">
      <c r="A78" s="487"/>
      <c r="B78" s="527"/>
      <c r="C78" s="487"/>
      <c r="D78" s="488"/>
      <c r="E78" s="487"/>
      <c r="F78" s="488"/>
      <c r="G78" s="487"/>
      <c r="H78" s="48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4.25" customHeight="1" x14ac:dyDescent="0.25">
      <c r="A79" s="487"/>
      <c r="B79" s="487"/>
      <c r="C79" s="487"/>
      <c r="D79" s="488"/>
      <c r="E79" s="487"/>
      <c r="F79" s="488"/>
      <c r="G79" s="487"/>
      <c r="H79" s="48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4.25" customHeight="1" x14ac:dyDescent="0.25">
      <c r="A80" s="487"/>
      <c r="B80" s="487"/>
      <c r="C80" s="487"/>
      <c r="D80" s="488"/>
      <c r="E80" s="487"/>
      <c r="F80" s="488"/>
      <c r="G80" s="487"/>
      <c r="H80" s="48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4.25" customHeight="1" x14ac:dyDescent="0.25">
      <c r="A81" s="487"/>
      <c r="B81" s="487"/>
      <c r="C81" s="487"/>
      <c r="D81" s="488"/>
      <c r="E81" s="487"/>
      <c r="F81" s="488"/>
      <c r="G81" s="487"/>
      <c r="H81" s="48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4.25" customHeight="1" x14ac:dyDescent="0.25">
      <c r="A82" s="487"/>
      <c r="B82" s="487"/>
      <c r="C82" s="487"/>
      <c r="D82" s="488"/>
      <c r="E82" s="487"/>
      <c r="F82" s="488"/>
      <c r="G82" s="487"/>
      <c r="H82" s="48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4.25" customHeight="1" x14ac:dyDescent="0.25">
      <c r="A83" s="487"/>
      <c r="B83" s="487"/>
      <c r="C83" s="487"/>
      <c r="D83" s="488"/>
      <c r="E83" s="487"/>
      <c r="F83" s="488"/>
      <c r="G83" s="487"/>
      <c r="H83" s="48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4.25" customHeight="1" x14ac:dyDescent="0.25">
      <c r="A84" s="487"/>
      <c r="B84" s="487"/>
      <c r="C84" s="487"/>
      <c r="D84" s="488"/>
      <c r="E84" s="487"/>
      <c r="F84" s="488"/>
      <c r="G84" s="487"/>
      <c r="H84" s="48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4.25" customHeight="1" x14ac:dyDescent="0.25">
      <c r="A85" s="487"/>
      <c r="B85" s="487"/>
      <c r="C85" s="487"/>
      <c r="D85" s="488"/>
      <c r="E85" s="487"/>
      <c r="F85" s="488"/>
      <c r="G85" s="487"/>
      <c r="H85" s="48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4.25" customHeight="1" x14ac:dyDescent="0.25">
      <c r="A86" s="487"/>
      <c r="B86" s="487"/>
      <c r="C86" s="487"/>
      <c r="D86" s="488"/>
      <c r="E86" s="487"/>
      <c r="F86" s="488"/>
      <c r="G86" s="487"/>
      <c r="H86" s="48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4.25" customHeight="1" x14ac:dyDescent="0.25">
      <c r="A87" s="487"/>
      <c r="B87" s="487"/>
      <c r="C87" s="487"/>
      <c r="D87" s="488"/>
      <c r="E87" s="487"/>
      <c r="F87" s="488"/>
      <c r="G87" s="487"/>
      <c r="H87" s="48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4.25" customHeight="1" x14ac:dyDescent="0.25">
      <c r="A88" s="487"/>
      <c r="B88" s="487"/>
      <c r="C88" s="487"/>
      <c r="D88" s="488"/>
      <c r="E88" s="487"/>
      <c r="F88" s="488"/>
      <c r="G88" s="487"/>
      <c r="H88" s="48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4.25" customHeight="1" x14ac:dyDescent="0.25">
      <c r="A89" s="487"/>
      <c r="B89" s="487"/>
      <c r="C89" s="487"/>
      <c r="D89" s="488"/>
      <c r="E89" s="487"/>
      <c r="F89" s="488"/>
      <c r="G89" s="487"/>
      <c r="H89" s="48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4.25" customHeight="1" x14ac:dyDescent="0.25">
      <c r="A90" s="487"/>
      <c r="B90" s="487"/>
      <c r="C90" s="487"/>
      <c r="D90" s="488"/>
      <c r="E90" s="487"/>
      <c r="F90" s="488"/>
      <c r="G90" s="487"/>
      <c r="H90" s="48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4.25" customHeight="1" x14ac:dyDescent="0.25">
      <c r="A91" s="487"/>
      <c r="B91" s="487"/>
      <c r="C91" s="487"/>
      <c r="D91" s="488"/>
      <c r="E91" s="487"/>
      <c r="F91" s="488"/>
      <c r="G91" s="487"/>
      <c r="H91" s="48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4.25" customHeight="1" x14ac:dyDescent="0.25">
      <c r="A92" s="487"/>
      <c r="B92" s="487"/>
      <c r="C92" s="487"/>
      <c r="D92" s="488"/>
      <c r="E92" s="487"/>
      <c r="F92" s="488"/>
      <c r="G92" s="487"/>
      <c r="H92" s="48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4.25" customHeight="1" x14ac:dyDescent="0.25">
      <c r="A93" s="487"/>
      <c r="B93" s="487"/>
      <c r="C93" s="487"/>
      <c r="D93" s="488"/>
      <c r="E93" s="487"/>
      <c r="F93" s="488"/>
      <c r="G93" s="487"/>
      <c r="H93" s="48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4.25" customHeight="1" x14ac:dyDescent="0.25">
      <c r="A94" s="487"/>
      <c r="B94" s="487"/>
      <c r="C94" s="487"/>
      <c r="D94" s="488"/>
      <c r="E94" s="487"/>
      <c r="F94" s="488"/>
      <c r="G94" s="487"/>
      <c r="H94" s="48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4.25" customHeight="1" x14ac:dyDescent="0.25">
      <c r="A95" s="487"/>
      <c r="B95" s="487"/>
      <c r="C95" s="487"/>
      <c r="D95" s="488"/>
      <c r="E95" s="487"/>
      <c r="F95" s="488"/>
      <c r="G95" s="487"/>
      <c r="H95" s="48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4.25" customHeight="1" x14ac:dyDescent="0.25">
      <c r="A96" s="487"/>
      <c r="B96" s="487"/>
      <c r="C96" s="487"/>
      <c r="D96" s="488"/>
      <c r="E96" s="487"/>
      <c r="F96" s="488"/>
      <c r="G96" s="487"/>
      <c r="H96" s="48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4.25" customHeight="1" x14ac:dyDescent="0.25">
      <c r="A97" s="487"/>
      <c r="B97" s="487"/>
      <c r="C97" s="487"/>
      <c r="D97" s="488"/>
      <c r="E97" s="487"/>
      <c r="F97" s="488"/>
      <c r="G97" s="487"/>
      <c r="H97" s="48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4.25" customHeight="1" x14ac:dyDescent="0.25">
      <c r="A98" s="487"/>
      <c r="B98" s="487"/>
      <c r="C98" s="487"/>
      <c r="D98" s="488"/>
      <c r="E98" s="487"/>
      <c r="F98" s="488"/>
      <c r="G98" s="487"/>
      <c r="H98" s="48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4.25" customHeight="1" x14ac:dyDescent="0.25">
      <c r="A99" s="487"/>
      <c r="B99" s="487"/>
      <c r="C99" s="487"/>
      <c r="D99" s="488"/>
      <c r="E99" s="487"/>
      <c r="F99" s="488"/>
      <c r="G99" s="487"/>
      <c r="H99" s="48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4.25" customHeight="1" x14ac:dyDescent="0.25">
      <c r="A100" s="487"/>
      <c r="B100" s="487"/>
      <c r="C100" s="487"/>
      <c r="D100" s="488"/>
      <c r="E100" s="487"/>
      <c r="F100" s="488"/>
      <c r="G100" s="487"/>
      <c r="H100" s="48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4.25" customHeight="1" x14ac:dyDescent="0.25">
      <c r="A101" s="487"/>
      <c r="B101" s="487"/>
      <c r="C101" s="487"/>
      <c r="D101" s="488"/>
      <c r="E101" s="487"/>
      <c r="F101" s="488"/>
      <c r="G101" s="487"/>
      <c r="H101" s="48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4.25" customHeight="1" x14ac:dyDescent="0.25">
      <c r="A102" s="487"/>
      <c r="B102" s="487"/>
      <c r="C102" s="487"/>
      <c r="D102" s="488"/>
      <c r="E102" s="487"/>
      <c r="F102" s="488"/>
      <c r="G102" s="487"/>
      <c r="H102" s="48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4.25" customHeight="1" x14ac:dyDescent="0.25">
      <c r="A103" s="487"/>
      <c r="B103" s="487"/>
      <c r="C103" s="487"/>
      <c r="D103" s="488"/>
      <c r="E103" s="487"/>
      <c r="F103" s="488"/>
      <c r="G103" s="487"/>
      <c r="H103" s="48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4.25" customHeight="1" x14ac:dyDescent="0.25">
      <c r="A104" s="487"/>
      <c r="B104" s="487"/>
      <c r="C104" s="487"/>
      <c r="D104" s="488"/>
      <c r="E104" s="487"/>
      <c r="F104" s="488"/>
      <c r="G104" s="487"/>
      <c r="H104" s="48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4.25" customHeight="1" x14ac:dyDescent="0.25">
      <c r="A105" s="487"/>
      <c r="B105" s="487"/>
      <c r="C105" s="487"/>
      <c r="D105" s="488"/>
      <c r="E105" s="487"/>
      <c r="F105" s="488"/>
      <c r="G105" s="487"/>
      <c r="H105" s="48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4.25" customHeight="1" x14ac:dyDescent="0.25">
      <c r="A106" s="487"/>
      <c r="B106" s="487"/>
      <c r="C106" s="487"/>
      <c r="D106" s="488"/>
      <c r="E106" s="487"/>
      <c r="F106" s="488"/>
      <c r="G106" s="487"/>
      <c r="H106" s="48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4.25" customHeight="1" x14ac:dyDescent="0.25">
      <c r="A107" s="487"/>
      <c r="B107" s="487"/>
      <c r="C107" s="487"/>
      <c r="D107" s="488"/>
      <c r="E107" s="487"/>
      <c r="F107" s="488"/>
      <c r="G107" s="487"/>
      <c r="H107" s="48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4.25" customHeight="1" x14ac:dyDescent="0.25">
      <c r="A108" s="487"/>
      <c r="B108" s="487"/>
      <c r="C108" s="487"/>
      <c r="D108" s="488"/>
      <c r="E108" s="487"/>
      <c r="F108" s="488"/>
      <c r="G108" s="487"/>
      <c r="H108" s="48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4.25" customHeight="1" x14ac:dyDescent="0.25">
      <c r="A109" s="487"/>
      <c r="B109" s="487"/>
      <c r="C109" s="487"/>
      <c r="D109" s="488"/>
      <c r="E109" s="487"/>
      <c r="F109" s="488"/>
      <c r="G109" s="487"/>
      <c r="H109" s="48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4.25" customHeight="1" x14ac:dyDescent="0.25">
      <c r="A110" s="487"/>
      <c r="B110" s="487"/>
      <c r="C110" s="487"/>
      <c r="D110" s="488"/>
      <c r="E110" s="487"/>
      <c r="F110" s="488"/>
      <c r="G110" s="487"/>
      <c r="H110" s="48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4.25" customHeight="1" x14ac:dyDescent="0.25">
      <c r="A111" s="487"/>
      <c r="B111" s="487"/>
      <c r="C111" s="487"/>
      <c r="D111" s="488"/>
      <c r="E111" s="487"/>
      <c r="F111" s="488"/>
      <c r="G111" s="487"/>
      <c r="H111" s="48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4.25" customHeight="1" x14ac:dyDescent="0.25">
      <c r="A112" s="487"/>
      <c r="B112" s="487"/>
      <c r="C112" s="487"/>
      <c r="D112" s="488"/>
      <c r="E112" s="487"/>
      <c r="F112" s="488"/>
      <c r="G112" s="487"/>
      <c r="H112" s="48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4.25" customHeight="1" x14ac:dyDescent="0.25">
      <c r="A113" s="487"/>
      <c r="B113" s="487"/>
      <c r="C113" s="487"/>
      <c r="D113" s="488"/>
      <c r="E113" s="487"/>
      <c r="F113" s="488"/>
      <c r="G113" s="487"/>
      <c r="H113" s="48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4.25" customHeight="1" x14ac:dyDescent="0.25">
      <c r="A114" s="487"/>
      <c r="B114" s="487"/>
      <c r="C114" s="487"/>
      <c r="D114" s="488"/>
      <c r="E114" s="487"/>
      <c r="F114" s="488"/>
      <c r="G114" s="487"/>
      <c r="H114" s="48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4.25" customHeight="1" x14ac:dyDescent="0.25">
      <c r="A115" s="487"/>
      <c r="B115" s="487"/>
      <c r="C115" s="487"/>
      <c r="D115" s="488"/>
      <c r="E115" s="487"/>
      <c r="F115" s="488"/>
      <c r="G115" s="487"/>
      <c r="H115" s="48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4.25" customHeight="1" x14ac:dyDescent="0.25">
      <c r="A116" s="487"/>
      <c r="B116" s="487"/>
      <c r="C116" s="487"/>
      <c r="D116" s="488"/>
      <c r="E116" s="487"/>
      <c r="F116" s="488"/>
      <c r="G116" s="487"/>
      <c r="H116" s="48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4.25" customHeight="1" x14ac:dyDescent="0.25">
      <c r="A117" s="487"/>
      <c r="B117" s="487"/>
      <c r="C117" s="487"/>
      <c r="D117" s="488"/>
      <c r="E117" s="487"/>
      <c r="F117" s="488"/>
      <c r="G117" s="487"/>
      <c r="H117" s="48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4.25" customHeight="1" x14ac:dyDescent="0.25">
      <c r="A118" s="487"/>
      <c r="B118" s="487"/>
      <c r="C118" s="487"/>
      <c r="D118" s="488"/>
      <c r="E118" s="487"/>
      <c r="F118" s="488"/>
      <c r="G118" s="487"/>
      <c r="H118" s="48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4.25" customHeight="1" x14ac:dyDescent="0.25">
      <c r="A119" s="487"/>
      <c r="B119" s="487"/>
      <c r="C119" s="487"/>
      <c r="D119" s="488"/>
      <c r="E119" s="487"/>
      <c r="F119" s="488"/>
      <c r="G119" s="487"/>
      <c r="H119" s="48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4.25" customHeight="1" x14ac:dyDescent="0.25">
      <c r="A120" s="487"/>
      <c r="B120" s="487"/>
      <c r="C120" s="487"/>
      <c r="D120" s="488"/>
      <c r="E120" s="487"/>
      <c r="F120" s="488"/>
      <c r="G120" s="487"/>
      <c r="H120" s="48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4.25" customHeight="1" x14ac:dyDescent="0.25">
      <c r="A121" s="487"/>
      <c r="B121" s="487"/>
      <c r="C121" s="487"/>
      <c r="D121" s="488"/>
      <c r="E121" s="487"/>
      <c r="F121" s="488"/>
      <c r="G121" s="487"/>
      <c r="H121" s="48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4.25" customHeight="1" x14ac:dyDescent="0.25">
      <c r="A122" s="487"/>
      <c r="B122" s="487"/>
      <c r="C122" s="487"/>
      <c r="D122" s="488"/>
      <c r="E122" s="487"/>
      <c r="F122" s="488"/>
      <c r="G122" s="487"/>
      <c r="H122" s="48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4.25" customHeight="1" x14ac:dyDescent="0.25">
      <c r="A123" s="487"/>
      <c r="B123" s="487"/>
      <c r="C123" s="487"/>
      <c r="D123" s="488"/>
      <c r="E123" s="487"/>
      <c r="F123" s="488"/>
      <c r="G123" s="487"/>
      <c r="H123" s="48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4.25" customHeight="1" x14ac:dyDescent="0.25">
      <c r="A124" s="487"/>
      <c r="B124" s="487"/>
      <c r="C124" s="487"/>
      <c r="D124" s="488"/>
      <c r="E124" s="487"/>
      <c r="F124" s="488"/>
      <c r="G124" s="487"/>
      <c r="H124" s="48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4.25" customHeight="1" x14ac:dyDescent="0.25">
      <c r="A125" s="487"/>
      <c r="B125" s="487"/>
      <c r="C125" s="487"/>
      <c r="D125" s="488"/>
      <c r="E125" s="487"/>
      <c r="F125" s="488"/>
      <c r="G125" s="487"/>
      <c r="H125" s="48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4.25" customHeight="1" x14ac:dyDescent="0.25">
      <c r="A126" s="487"/>
      <c r="B126" s="487"/>
      <c r="C126" s="487"/>
      <c r="D126" s="488"/>
      <c r="E126" s="487"/>
      <c r="F126" s="488"/>
      <c r="G126" s="487"/>
      <c r="H126" s="48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4.25" customHeight="1" x14ac:dyDescent="0.25">
      <c r="A127" s="487"/>
      <c r="B127" s="487"/>
      <c r="C127" s="487"/>
      <c r="D127" s="488"/>
      <c r="E127" s="487"/>
      <c r="F127" s="488"/>
      <c r="G127" s="487"/>
      <c r="H127" s="48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4.25" customHeight="1" x14ac:dyDescent="0.25">
      <c r="A128" s="487"/>
      <c r="B128" s="487"/>
      <c r="C128" s="487"/>
      <c r="D128" s="488"/>
      <c r="E128" s="487"/>
      <c r="F128" s="488"/>
      <c r="G128" s="487"/>
      <c r="H128" s="48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4.25" customHeight="1" x14ac:dyDescent="0.25">
      <c r="A129" s="487"/>
      <c r="B129" s="487"/>
      <c r="C129" s="487"/>
      <c r="D129" s="488"/>
      <c r="E129" s="487"/>
      <c r="F129" s="488"/>
      <c r="G129" s="487"/>
      <c r="H129" s="48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4.25" customHeight="1" x14ac:dyDescent="0.25">
      <c r="A130" s="487"/>
      <c r="B130" s="487"/>
      <c r="C130" s="487"/>
      <c r="D130" s="488"/>
      <c r="E130" s="487"/>
      <c r="F130" s="488"/>
      <c r="G130" s="487"/>
      <c r="H130" s="48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4.25" customHeight="1" x14ac:dyDescent="0.25">
      <c r="A131" s="487"/>
      <c r="B131" s="487"/>
      <c r="C131" s="487"/>
      <c r="D131" s="488"/>
      <c r="E131" s="487"/>
      <c r="F131" s="488"/>
      <c r="G131" s="487"/>
      <c r="H131" s="48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4.25" customHeight="1" x14ac:dyDescent="0.25">
      <c r="A132" s="487"/>
      <c r="B132" s="487"/>
      <c r="C132" s="487"/>
      <c r="D132" s="488"/>
      <c r="E132" s="487"/>
      <c r="F132" s="488"/>
      <c r="G132" s="487"/>
      <c r="H132" s="48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4.25" customHeight="1" x14ac:dyDescent="0.25">
      <c r="A133" s="487"/>
      <c r="B133" s="487"/>
      <c r="C133" s="487"/>
      <c r="D133" s="488"/>
      <c r="E133" s="487"/>
      <c r="F133" s="488"/>
      <c r="G133" s="487"/>
      <c r="H133" s="48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4.25" customHeight="1" x14ac:dyDescent="0.25">
      <c r="A134" s="487"/>
      <c r="B134" s="487"/>
      <c r="C134" s="487"/>
      <c r="D134" s="488"/>
      <c r="E134" s="487"/>
      <c r="F134" s="488"/>
      <c r="G134" s="487"/>
      <c r="H134" s="48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4.25" customHeight="1" x14ac:dyDescent="0.25">
      <c r="A135" s="487"/>
      <c r="B135" s="487"/>
      <c r="C135" s="487"/>
      <c r="D135" s="488"/>
      <c r="E135" s="487"/>
      <c r="F135" s="488"/>
      <c r="G135" s="487"/>
      <c r="H135" s="48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4.25" customHeight="1" x14ac:dyDescent="0.25">
      <c r="A136" s="487"/>
      <c r="B136" s="487"/>
      <c r="C136" s="487"/>
      <c r="D136" s="488"/>
      <c r="E136" s="487"/>
      <c r="F136" s="488"/>
      <c r="G136" s="487"/>
      <c r="H136" s="48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4.25" customHeight="1" x14ac:dyDescent="0.25">
      <c r="A137" s="487"/>
      <c r="B137" s="487"/>
      <c r="C137" s="487"/>
      <c r="D137" s="488"/>
      <c r="E137" s="487"/>
      <c r="F137" s="488"/>
      <c r="G137" s="487"/>
      <c r="H137" s="48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4.25" customHeight="1" x14ac:dyDescent="0.25">
      <c r="A138" s="487"/>
      <c r="B138" s="487"/>
      <c r="C138" s="487"/>
      <c r="D138" s="488"/>
      <c r="E138" s="487"/>
      <c r="F138" s="488"/>
      <c r="G138" s="487"/>
      <c r="H138" s="48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4.25" customHeight="1" x14ac:dyDescent="0.25">
      <c r="A139" s="487"/>
      <c r="B139" s="487"/>
      <c r="C139" s="487"/>
      <c r="D139" s="488"/>
      <c r="E139" s="487"/>
      <c r="F139" s="488"/>
      <c r="G139" s="487"/>
      <c r="H139" s="48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4.25" customHeight="1" x14ac:dyDescent="0.25">
      <c r="A140" s="487"/>
      <c r="B140" s="487"/>
      <c r="C140" s="487"/>
      <c r="D140" s="488"/>
      <c r="E140" s="487"/>
      <c r="F140" s="488"/>
      <c r="G140" s="487"/>
      <c r="H140" s="48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4.25" customHeight="1" x14ac:dyDescent="0.25">
      <c r="A141" s="487"/>
      <c r="B141" s="487"/>
      <c r="C141" s="487"/>
      <c r="D141" s="488"/>
      <c r="E141" s="487"/>
      <c r="F141" s="488"/>
      <c r="G141" s="487"/>
      <c r="H141" s="48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4.25" customHeight="1" x14ac:dyDescent="0.25">
      <c r="A142" s="487"/>
      <c r="B142" s="487"/>
      <c r="C142" s="487"/>
      <c r="D142" s="488"/>
      <c r="E142" s="487"/>
      <c r="F142" s="488"/>
      <c r="G142" s="487"/>
      <c r="H142" s="48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4.25" customHeight="1" x14ac:dyDescent="0.25">
      <c r="A143" s="487"/>
      <c r="B143" s="487"/>
      <c r="C143" s="487"/>
      <c r="D143" s="488"/>
      <c r="E143" s="487"/>
      <c r="F143" s="488"/>
      <c r="G143" s="487"/>
      <c r="H143" s="48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4.25" customHeight="1" x14ac:dyDescent="0.25">
      <c r="A144" s="487"/>
      <c r="B144" s="487"/>
      <c r="C144" s="487"/>
      <c r="D144" s="488"/>
      <c r="E144" s="487"/>
      <c r="F144" s="488"/>
      <c r="G144" s="487"/>
      <c r="H144" s="48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4.25" customHeight="1" x14ac:dyDescent="0.25">
      <c r="A145" s="487"/>
      <c r="B145" s="487"/>
      <c r="C145" s="487"/>
      <c r="D145" s="488"/>
      <c r="E145" s="487"/>
      <c r="F145" s="488"/>
      <c r="G145" s="487"/>
      <c r="H145" s="48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4.25" customHeight="1" x14ac:dyDescent="0.25">
      <c r="A146" s="487"/>
      <c r="B146" s="487"/>
      <c r="C146" s="487"/>
      <c r="D146" s="488"/>
      <c r="E146" s="487"/>
      <c r="F146" s="488"/>
      <c r="G146" s="487"/>
      <c r="H146" s="48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4.25" customHeight="1" x14ac:dyDescent="0.25">
      <c r="A147" s="487"/>
      <c r="B147" s="487"/>
      <c r="C147" s="487"/>
      <c r="D147" s="488"/>
      <c r="E147" s="487"/>
      <c r="F147" s="488"/>
      <c r="G147" s="487"/>
      <c r="H147" s="48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4.25" customHeight="1" x14ac:dyDescent="0.25">
      <c r="A148" s="487"/>
      <c r="B148" s="487"/>
      <c r="C148" s="487"/>
      <c r="D148" s="488"/>
      <c r="E148" s="487"/>
      <c r="F148" s="488"/>
      <c r="G148" s="487"/>
      <c r="H148" s="48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4.25" customHeight="1" x14ac:dyDescent="0.25">
      <c r="A149" s="487"/>
      <c r="B149" s="487"/>
      <c r="C149" s="487"/>
      <c r="D149" s="488"/>
      <c r="E149" s="487"/>
      <c r="F149" s="488"/>
      <c r="G149" s="487"/>
      <c r="H149" s="48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4.25" customHeight="1" x14ac:dyDescent="0.25">
      <c r="A150" s="487"/>
      <c r="B150" s="487"/>
      <c r="C150" s="487"/>
      <c r="D150" s="488"/>
      <c r="E150" s="487"/>
      <c r="F150" s="488"/>
      <c r="G150" s="487"/>
      <c r="H150" s="48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4.25" customHeight="1" x14ac:dyDescent="0.25">
      <c r="A151" s="487"/>
      <c r="B151" s="487"/>
      <c r="C151" s="487"/>
      <c r="D151" s="488"/>
      <c r="E151" s="487"/>
      <c r="F151" s="488"/>
      <c r="G151" s="487"/>
      <c r="H151" s="48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4.25" customHeight="1" x14ac:dyDescent="0.25">
      <c r="A152" s="487"/>
      <c r="B152" s="487"/>
      <c r="C152" s="487"/>
      <c r="D152" s="488"/>
      <c r="E152" s="487"/>
      <c r="F152" s="488"/>
      <c r="G152" s="487"/>
      <c r="H152" s="48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4.25" customHeight="1" x14ac:dyDescent="0.25">
      <c r="A153" s="487"/>
      <c r="B153" s="487"/>
      <c r="C153" s="487"/>
      <c r="D153" s="488"/>
      <c r="E153" s="487"/>
      <c r="F153" s="488"/>
      <c r="G153" s="487"/>
      <c r="H153" s="48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4.25" customHeight="1" x14ac:dyDescent="0.25">
      <c r="A154" s="487"/>
      <c r="B154" s="487"/>
      <c r="C154" s="487"/>
      <c r="D154" s="488"/>
      <c r="E154" s="487"/>
      <c r="F154" s="488"/>
      <c r="G154" s="487"/>
      <c r="H154" s="48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4.25" customHeight="1" x14ac:dyDescent="0.25">
      <c r="A155" s="487"/>
      <c r="B155" s="487"/>
      <c r="C155" s="487"/>
      <c r="D155" s="488"/>
      <c r="E155" s="487"/>
      <c r="F155" s="488"/>
      <c r="G155" s="487"/>
      <c r="H155" s="48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4.25" customHeight="1" x14ac:dyDescent="0.25">
      <c r="A156" s="487"/>
      <c r="B156" s="487"/>
      <c r="C156" s="487"/>
      <c r="D156" s="488"/>
      <c r="E156" s="487"/>
      <c r="F156" s="488"/>
      <c r="G156" s="487"/>
      <c r="H156" s="48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4.25" customHeight="1" x14ac:dyDescent="0.25">
      <c r="A157" s="487"/>
      <c r="B157" s="487"/>
      <c r="C157" s="487"/>
      <c r="D157" s="488"/>
      <c r="E157" s="487"/>
      <c r="F157" s="488"/>
      <c r="G157" s="487"/>
      <c r="H157" s="48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4.25" customHeight="1" x14ac:dyDescent="0.25">
      <c r="A158" s="487"/>
      <c r="B158" s="487"/>
      <c r="C158" s="487"/>
      <c r="D158" s="488"/>
      <c r="E158" s="487"/>
      <c r="F158" s="488"/>
      <c r="G158" s="487"/>
      <c r="H158" s="48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4.25" customHeight="1" x14ac:dyDescent="0.25">
      <c r="A159" s="487"/>
      <c r="B159" s="487"/>
      <c r="C159" s="487"/>
      <c r="D159" s="488"/>
      <c r="E159" s="487"/>
      <c r="F159" s="488"/>
      <c r="G159" s="487"/>
      <c r="H159" s="48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4.25" customHeight="1" x14ac:dyDescent="0.25">
      <c r="A160" s="487"/>
      <c r="B160" s="487"/>
      <c r="C160" s="487"/>
      <c r="D160" s="488"/>
      <c r="E160" s="487"/>
      <c r="F160" s="488"/>
      <c r="G160" s="487"/>
      <c r="H160" s="48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4.25" customHeight="1" x14ac:dyDescent="0.25">
      <c r="A161" s="487"/>
      <c r="B161" s="487"/>
      <c r="C161" s="487"/>
      <c r="D161" s="488"/>
      <c r="E161" s="487"/>
      <c r="F161" s="488"/>
      <c r="G161" s="487"/>
      <c r="H161" s="48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4.25" customHeight="1" x14ac:dyDescent="0.25">
      <c r="A162" s="487"/>
      <c r="B162" s="487"/>
      <c r="C162" s="487"/>
      <c r="D162" s="488"/>
      <c r="E162" s="487"/>
      <c r="F162" s="488"/>
      <c r="G162" s="487"/>
      <c r="H162" s="48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4.25" customHeight="1" x14ac:dyDescent="0.25">
      <c r="A163" s="487"/>
      <c r="B163" s="487"/>
      <c r="C163" s="487"/>
      <c r="D163" s="488"/>
      <c r="E163" s="487"/>
      <c r="F163" s="488"/>
      <c r="G163" s="487"/>
      <c r="H163" s="48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4.25" customHeight="1" x14ac:dyDescent="0.25">
      <c r="A164" s="487"/>
      <c r="B164" s="487"/>
      <c r="C164" s="487"/>
      <c r="D164" s="488"/>
      <c r="E164" s="487"/>
      <c r="F164" s="488"/>
      <c r="G164" s="487"/>
      <c r="H164" s="48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4.25" customHeight="1" x14ac:dyDescent="0.25">
      <c r="A165" s="487"/>
      <c r="B165" s="487"/>
      <c r="C165" s="487"/>
      <c r="D165" s="488"/>
      <c r="E165" s="487"/>
      <c r="F165" s="488"/>
      <c r="G165" s="487"/>
      <c r="H165" s="48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4.25" customHeight="1" x14ac:dyDescent="0.25">
      <c r="A166" s="487"/>
      <c r="B166" s="487"/>
      <c r="C166" s="487"/>
      <c r="D166" s="488"/>
      <c r="E166" s="487"/>
      <c r="F166" s="488"/>
      <c r="G166" s="487"/>
      <c r="H166" s="48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4.25" customHeight="1" x14ac:dyDescent="0.25">
      <c r="A167" s="487"/>
      <c r="B167" s="487"/>
      <c r="C167" s="487"/>
      <c r="D167" s="488"/>
      <c r="E167" s="487"/>
      <c r="F167" s="488"/>
      <c r="G167" s="487"/>
      <c r="H167" s="48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4.25" customHeight="1" x14ac:dyDescent="0.25">
      <c r="A168" s="487"/>
      <c r="B168" s="487"/>
      <c r="C168" s="487"/>
      <c r="D168" s="488"/>
      <c r="E168" s="487"/>
      <c r="F168" s="488"/>
      <c r="G168" s="487"/>
      <c r="H168" s="48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4.25" customHeight="1" x14ac:dyDescent="0.25">
      <c r="A169" s="487"/>
      <c r="B169" s="487"/>
      <c r="C169" s="487"/>
      <c r="D169" s="488"/>
      <c r="E169" s="487"/>
      <c r="F169" s="488"/>
      <c r="G169" s="487"/>
      <c r="H169" s="48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4.25" customHeight="1" x14ac:dyDescent="0.25">
      <c r="A170" s="487"/>
      <c r="B170" s="487"/>
      <c r="C170" s="487"/>
      <c r="D170" s="488"/>
      <c r="E170" s="487"/>
      <c r="F170" s="488"/>
      <c r="G170" s="487"/>
      <c r="H170" s="48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4.25" customHeight="1" x14ac:dyDescent="0.25">
      <c r="A171" s="487"/>
      <c r="B171" s="487"/>
      <c r="C171" s="487"/>
      <c r="D171" s="488"/>
      <c r="E171" s="487"/>
      <c r="F171" s="488"/>
      <c r="G171" s="487"/>
      <c r="H171" s="48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4.25" customHeight="1" x14ac:dyDescent="0.25">
      <c r="A172" s="487"/>
      <c r="B172" s="487"/>
      <c r="C172" s="487"/>
      <c r="D172" s="488"/>
      <c r="E172" s="487"/>
      <c r="F172" s="488"/>
      <c r="G172" s="487"/>
      <c r="H172" s="48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4.25" customHeight="1" x14ac:dyDescent="0.25">
      <c r="A173" s="487"/>
      <c r="B173" s="487"/>
      <c r="C173" s="487"/>
      <c r="D173" s="488"/>
      <c r="E173" s="487"/>
      <c r="F173" s="488"/>
      <c r="G173" s="487"/>
      <c r="H173" s="48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4.25" customHeight="1" x14ac:dyDescent="0.25">
      <c r="A174" s="487"/>
      <c r="B174" s="487"/>
      <c r="C174" s="487"/>
      <c r="D174" s="488"/>
      <c r="E174" s="487"/>
      <c r="F174" s="488"/>
      <c r="G174" s="487"/>
      <c r="H174" s="48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4.25" customHeight="1" x14ac:dyDescent="0.25">
      <c r="A175" s="487"/>
      <c r="B175" s="487"/>
      <c r="C175" s="487"/>
      <c r="D175" s="488"/>
      <c r="E175" s="487"/>
      <c r="F175" s="488"/>
      <c r="G175" s="487"/>
      <c r="H175" s="48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4.25" customHeight="1" x14ac:dyDescent="0.25">
      <c r="A176" s="487"/>
      <c r="B176" s="487"/>
      <c r="C176" s="487"/>
      <c r="D176" s="488"/>
      <c r="E176" s="487"/>
      <c r="F176" s="488"/>
      <c r="G176" s="487"/>
      <c r="H176" s="48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4.25" customHeight="1" x14ac:dyDescent="0.25">
      <c r="A177" s="487"/>
      <c r="B177" s="487"/>
      <c r="C177" s="487"/>
      <c r="D177" s="488"/>
      <c r="E177" s="487"/>
      <c r="F177" s="488"/>
      <c r="G177" s="487"/>
      <c r="H177" s="48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4.25" customHeight="1" x14ac:dyDescent="0.25">
      <c r="A178" s="487"/>
      <c r="B178" s="487"/>
      <c r="C178" s="487"/>
      <c r="D178" s="488"/>
      <c r="E178" s="487"/>
      <c r="F178" s="488"/>
      <c r="G178" s="487"/>
      <c r="H178" s="48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4.25" customHeight="1" x14ac:dyDescent="0.25">
      <c r="A179" s="487"/>
      <c r="B179" s="487"/>
      <c r="C179" s="487"/>
      <c r="D179" s="488"/>
      <c r="E179" s="487"/>
      <c r="F179" s="488"/>
      <c r="G179" s="487"/>
      <c r="H179" s="48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4.25" customHeight="1" x14ac:dyDescent="0.25">
      <c r="A180" s="487"/>
      <c r="B180" s="487"/>
      <c r="C180" s="487"/>
      <c r="D180" s="488"/>
      <c r="E180" s="487"/>
      <c r="F180" s="488"/>
      <c r="G180" s="487"/>
      <c r="H180" s="48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4.25" customHeight="1" x14ac:dyDescent="0.25">
      <c r="A181" s="487"/>
      <c r="B181" s="487"/>
      <c r="C181" s="487"/>
      <c r="D181" s="488"/>
      <c r="E181" s="487"/>
      <c r="F181" s="488"/>
      <c r="G181" s="487"/>
      <c r="H181" s="48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4.25" customHeight="1" x14ac:dyDescent="0.25">
      <c r="A182" s="487"/>
      <c r="B182" s="487"/>
      <c r="C182" s="487"/>
      <c r="D182" s="488"/>
      <c r="E182" s="487"/>
      <c r="F182" s="488"/>
      <c r="G182" s="487"/>
      <c r="H182" s="48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4.25" customHeight="1" x14ac:dyDescent="0.25">
      <c r="A183" s="487"/>
      <c r="B183" s="487"/>
      <c r="C183" s="487"/>
      <c r="D183" s="488"/>
      <c r="E183" s="487"/>
      <c r="F183" s="488"/>
      <c r="G183" s="487"/>
      <c r="H183" s="48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4.25" customHeight="1" x14ac:dyDescent="0.25">
      <c r="A184" s="487"/>
      <c r="B184" s="487"/>
      <c r="C184" s="487"/>
      <c r="D184" s="488"/>
      <c r="E184" s="487"/>
      <c r="F184" s="488"/>
      <c r="G184" s="487"/>
      <c r="H184" s="48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4.25" customHeight="1" x14ac:dyDescent="0.25">
      <c r="A185" s="487"/>
      <c r="B185" s="487"/>
      <c r="C185" s="487"/>
      <c r="D185" s="488"/>
      <c r="E185" s="487"/>
      <c r="F185" s="488"/>
      <c r="G185" s="487"/>
      <c r="H185" s="48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4.25" customHeight="1" x14ac:dyDescent="0.25">
      <c r="A186" s="487"/>
      <c r="B186" s="487"/>
      <c r="C186" s="487"/>
      <c r="D186" s="488"/>
      <c r="E186" s="487"/>
      <c r="F186" s="488"/>
      <c r="G186" s="487"/>
      <c r="H186" s="48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4.25" customHeight="1" x14ac:dyDescent="0.25">
      <c r="A187" s="487"/>
      <c r="B187" s="487"/>
      <c r="C187" s="487"/>
      <c r="D187" s="488"/>
      <c r="E187" s="487"/>
      <c r="F187" s="488"/>
      <c r="G187" s="487"/>
      <c r="H187" s="48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4.25" customHeight="1" x14ac:dyDescent="0.25">
      <c r="A188" s="487"/>
      <c r="B188" s="487"/>
      <c r="C188" s="487"/>
      <c r="D188" s="488"/>
      <c r="E188" s="487"/>
      <c r="F188" s="488"/>
      <c r="G188" s="487"/>
      <c r="H188" s="48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4.25" customHeight="1" x14ac:dyDescent="0.25">
      <c r="A189" s="487"/>
      <c r="B189" s="487"/>
      <c r="C189" s="487"/>
      <c r="D189" s="488"/>
      <c r="E189" s="487"/>
      <c r="F189" s="488"/>
      <c r="G189" s="487"/>
      <c r="H189" s="48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4.25" customHeight="1" x14ac:dyDescent="0.25">
      <c r="A190" s="487"/>
      <c r="B190" s="487"/>
      <c r="C190" s="487"/>
      <c r="D190" s="488"/>
      <c r="E190" s="487"/>
      <c r="F190" s="488"/>
      <c r="G190" s="487"/>
      <c r="H190" s="48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4.25" customHeight="1" x14ac:dyDescent="0.25">
      <c r="A191" s="487"/>
      <c r="B191" s="487"/>
      <c r="C191" s="487"/>
      <c r="D191" s="488"/>
      <c r="E191" s="487"/>
      <c r="F191" s="488"/>
      <c r="G191" s="487"/>
      <c r="H191" s="48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4.25" customHeight="1" x14ac:dyDescent="0.25">
      <c r="A192" s="487"/>
      <c r="B192" s="487"/>
      <c r="C192" s="487"/>
      <c r="D192" s="488"/>
      <c r="E192" s="487"/>
      <c r="F192" s="488"/>
      <c r="G192" s="487"/>
      <c r="H192" s="48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4.25" customHeight="1" x14ac:dyDescent="0.25">
      <c r="A193" s="487"/>
      <c r="B193" s="487"/>
      <c r="C193" s="487"/>
      <c r="D193" s="488"/>
      <c r="E193" s="487"/>
      <c r="F193" s="488"/>
      <c r="G193" s="487"/>
      <c r="H193" s="48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4.25" customHeight="1" x14ac:dyDescent="0.25">
      <c r="A194" s="487"/>
      <c r="B194" s="487"/>
      <c r="C194" s="487"/>
      <c r="D194" s="488"/>
      <c r="E194" s="487"/>
      <c r="F194" s="488"/>
      <c r="G194" s="487"/>
      <c r="H194" s="48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4.25" customHeight="1" x14ac:dyDescent="0.25">
      <c r="A195" s="487"/>
      <c r="B195" s="487"/>
      <c r="C195" s="487"/>
      <c r="D195" s="488"/>
      <c r="E195" s="487"/>
      <c r="F195" s="488"/>
      <c r="G195" s="487"/>
      <c r="H195" s="48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4.25" customHeight="1" x14ac:dyDescent="0.25">
      <c r="A196" s="487"/>
      <c r="B196" s="487"/>
      <c r="C196" s="487"/>
      <c r="D196" s="488"/>
      <c r="E196" s="487"/>
      <c r="F196" s="488"/>
      <c r="G196" s="487"/>
      <c r="H196" s="48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4.25" customHeight="1" x14ac:dyDescent="0.25">
      <c r="A197" s="487"/>
      <c r="B197" s="487"/>
      <c r="C197" s="487"/>
      <c r="D197" s="488"/>
      <c r="E197" s="487"/>
      <c r="F197" s="488"/>
      <c r="G197" s="487"/>
      <c r="H197" s="48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4.25" customHeight="1" x14ac:dyDescent="0.25">
      <c r="A198" s="487"/>
      <c r="B198" s="487"/>
      <c r="C198" s="487"/>
      <c r="D198" s="488"/>
      <c r="E198" s="487"/>
      <c r="F198" s="488"/>
      <c r="G198" s="487"/>
      <c r="H198" s="48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4.25" customHeight="1" x14ac:dyDescent="0.25">
      <c r="A199" s="487"/>
      <c r="B199" s="487"/>
      <c r="C199" s="487"/>
      <c r="D199" s="488"/>
      <c r="E199" s="487"/>
      <c r="F199" s="488"/>
      <c r="G199" s="487"/>
      <c r="H199" s="48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4.25" customHeight="1" x14ac:dyDescent="0.25">
      <c r="A200" s="487"/>
      <c r="B200" s="487"/>
      <c r="C200" s="487"/>
      <c r="D200" s="488"/>
      <c r="E200" s="487"/>
      <c r="F200" s="488"/>
      <c r="G200" s="487"/>
      <c r="H200" s="48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4.25" customHeight="1" x14ac:dyDescent="0.25">
      <c r="A201" s="487"/>
      <c r="B201" s="487"/>
      <c r="C201" s="487"/>
      <c r="D201" s="488"/>
      <c r="E201" s="487"/>
      <c r="F201" s="488"/>
      <c r="G201" s="487"/>
      <c r="H201" s="48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4.25" customHeight="1" x14ac:dyDescent="0.25">
      <c r="A202" s="487"/>
      <c r="B202" s="487"/>
      <c r="C202" s="487"/>
      <c r="D202" s="488"/>
      <c r="E202" s="487"/>
      <c r="F202" s="488"/>
      <c r="G202" s="487"/>
      <c r="H202" s="48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4.25" customHeight="1" x14ac:dyDescent="0.25">
      <c r="A203" s="487"/>
      <c r="B203" s="487"/>
      <c r="C203" s="487"/>
      <c r="D203" s="488"/>
      <c r="E203" s="487"/>
      <c r="F203" s="488"/>
      <c r="G203" s="487"/>
      <c r="H203" s="48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4.25" customHeight="1" x14ac:dyDescent="0.25">
      <c r="A204" s="487"/>
      <c r="B204" s="487"/>
      <c r="C204" s="487"/>
      <c r="D204" s="488"/>
      <c r="E204" s="487"/>
      <c r="F204" s="488"/>
      <c r="G204" s="487"/>
      <c r="H204" s="48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4.25" customHeight="1" x14ac:dyDescent="0.25">
      <c r="A205" s="487"/>
      <c r="B205" s="487"/>
      <c r="C205" s="487"/>
      <c r="D205" s="488"/>
      <c r="E205" s="487"/>
      <c r="F205" s="488"/>
      <c r="G205" s="487"/>
      <c r="H205" s="48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4.25" customHeight="1" x14ac:dyDescent="0.25">
      <c r="A206" s="487"/>
      <c r="B206" s="487"/>
      <c r="C206" s="487"/>
      <c r="D206" s="488"/>
      <c r="E206" s="487"/>
      <c r="F206" s="488"/>
      <c r="G206" s="487"/>
      <c r="H206" s="48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4.25" customHeight="1" x14ac:dyDescent="0.25">
      <c r="A207" s="487"/>
      <c r="B207" s="487"/>
      <c r="C207" s="487"/>
      <c r="D207" s="488"/>
      <c r="E207" s="487"/>
      <c r="F207" s="488"/>
      <c r="G207" s="487"/>
      <c r="H207" s="48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4.25" customHeight="1" x14ac:dyDescent="0.25">
      <c r="A208" s="487"/>
      <c r="B208" s="487"/>
      <c r="C208" s="487"/>
      <c r="D208" s="488"/>
      <c r="E208" s="487"/>
      <c r="F208" s="488"/>
      <c r="G208" s="487"/>
      <c r="H208" s="48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4.25" customHeight="1" x14ac:dyDescent="0.25">
      <c r="A209" s="487"/>
      <c r="B209" s="487"/>
      <c r="C209" s="487"/>
      <c r="D209" s="488"/>
      <c r="E209" s="487"/>
      <c r="F209" s="488"/>
      <c r="G209" s="487"/>
      <c r="H209" s="48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4.25" customHeight="1" x14ac:dyDescent="0.25">
      <c r="A210" s="487"/>
      <c r="B210" s="487"/>
      <c r="C210" s="487"/>
      <c r="D210" s="488"/>
      <c r="E210" s="487"/>
      <c r="F210" s="488"/>
      <c r="G210" s="487"/>
      <c r="H210" s="48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4.25" customHeight="1" x14ac:dyDescent="0.25">
      <c r="A211" s="487"/>
      <c r="B211" s="487"/>
      <c r="C211" s="487"/>
      <c r="D211" s="488"/>
      <c r="E211" s="487"/>
      <c r="F211" s="488"/>
      <c r="G211" s="487"/>
      <c r="H211" s="48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4.25" customHeight="1" x14ac:dyDescent="0.25">
      <c r="A212" s="487"/>
      <c r="B212" s="487"/>
      <c r="C212" s="487"/>
      <c r="D212" s="488"/>
      <c r="E212" s="487"/>
      <c r="F212" s="488"/>
      <c r="G212" s="487"/>
      <c r="H212" s="48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4.25" customHeight="1" x14ac:dyDescent="0.25">
      <c r="A213" s="487"/>
      <c r="B213" s="487"/>
      <c r="C213" s="487"/>
      <c r="D213" s="488"/>
      <c r="E213" s="487"/>
      <c r="F213" s="488"/>
      <c r="G213" s="487"/>
      <c r="H213" s="48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4.25" customHeight="1" x14ac:dyDescent="0.25">
      <c r="A214" s="487"/>
      <c r="B214" s="487"/>
      <c r="C214" s="487"/>
      <c r="D214" s="488"/>
      <c r="E214" s="487"/>
      <c r="F214" s="488"/>
      <c r="G214" s="487"/>
      <c r="H214" s="48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4.25" customHeight="1" x14ac:dyDescent="0.25">
      <c r="A215" s="487"/>
      <c r="B215" s="487"/>
      <c r="C215" s="487"/>
      <c r="D215" s="488"/>
      <c r="E215" s="487"/>
      <c r="F215" s="488"/>
      <c r="G215" s="487"/>
      <c r="H215" s="48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4.25" customHeight="1" x14ac:dyDescent="0.25">
      <c r="A216" s="487"/>
      <c r="B216" s="487"/>
      <c r="C216" s="487"/>
      <c r="D216" s="488"/>
      <c r="E216" s="487"/>
      <c r="F216" s="488"/>
      <c r="G216" s="487"/>
      <c r="H216" s="48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4.25" customHeight="1" x14ac:dyDescent="0.25">
      <c r="A217" s="487"/>
      <c r="B217" s="487"/>
      <c r="C217" s="487"/>
      <c r="D217" s="488"/>
      <c r="E217" s="487"/>
      <c r="F217" s="488"/>
      <c r="G217" s="487"/>
      <c r="H217" s="48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4.25" customHeight="1" x14ac:dyDescent="0.25">
      <c r="A218" s="487"/>
      <c r="B218" s="487"/>
      <c r="C218" s="487"/>
      <c r="D218" s="488"/>
      <c r="E218" s="487"/>
      <c r="F218" s="488"/>
      <c r="G218" s="487"/>
      <c r="H218" s="48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4.25" customHeight="1" x14ac:dyDescent="0.25">
      <c r="A219" s="487"/>
      <c r="B219" s="487"/>
      <c r="C219" s="487"/>
      <c r="D219" s="488"/>
      <c r="E219" s="487"/>
      <c r="F219" s="488"/>
      <c r="G219" s="487"/>
      <c r="H219" s="48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4.25" customHeight="1" x14ac:dyDescent="0.25">
      <c r="A220" s="487"/>
      <c r="B220" s="487"/>
      <c r="C220" s="487"/>
      <c r="D220" s="488"/>
      <c r="E220" s="487"/>
      <c r="F220" s="488"/>
      <c r="G220" s="487"/>
      <c r="H220" s="48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4.25" customHeight="1" x14ac:dyDescent="0.25">
      <c r="A221" s="487"/>
      <c r="B221" s="487"/>
      <c r="C221" s="487"/>
      <c r="D221" s="488"/>
      <c r="E221" s="487"/>
      <c r="F221" s="488"/>
      <c r="G221" s="487"/>
      <c r="H221" s="48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4.25" customHeight="1" x14ac:dyDescent="0.25">
      <c r="A222" s="487"/>
      <c r="B222" s="487"/>
      <c r="C222" s="487"/>
      <c r="D222" s="488"/>
      <c r="E222" s="487"/>
      <c r="F222" s="488"/>
      <c r="G222" s="487"/>
      <c r="H222" s="48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4.25" customHeight="1" x14ac:dyDescent="0.25">
      <c r="A223" s="487"/>
      <c r="B223" s="487"/>
      <c r="C223" s="487"/>
      <c r="D223" s="488"/>
      <c r="E223" s="487"/>
      <c r="F223" s="488"/>
      <c r="G223" s="487"/>
      <c r="H223" s="48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4.25" customHeight="1" x14ac:dyDescent="0.25">
      <c r="A224" s="487"/>
      <c r="B224" s="487"/>
      <c r="C224" s="487"/>
      <c r="D224" s="488"/>
      <c r="E224" s="487"/>
      <c r="F224" s="488"/>
      <c r="G224" s="487"/>
      <c r="H224" s="48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4.25" customHeight="1" x14ac:dyDescent="0.25">
      <c r="A225" s="487"/>
      <c r="B225" s="487"/>
      <c r="C225" s="487"/>
      <c r="D225" s="488"/>
      <c r="E225" s="487"/>
      <c r="F225" s="488"/>
      <c r="G225" s="487"/>
      <c r="H225" s="48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4.25" customHeight="1" x14ac:dyDescent="0.25">
      <c r="A226" s="487"/>
      <c r="B226" s="487"/>
      <c r="C226" s="487"/>
      <c r="D226" s="488"/>
      <c r="E226" s="487"/>
      <c r="F226" s="488"/>
      <c r="G226" s="487"/>
      <c r="H226" s="48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4.25" customHeight="1" x14ac:dyDescent="0.25">
      <c r="A227" s="487"/>
      <c r="B227" s="487"/>
      <c r="C227" s="487"/>
      <c r="D227" s="488"/>
      <c r="E227" s="487"/>
      <c r="F227" s="488"/>
      <c r="G227" s="487"/>
      <c r="H227" s="48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4.25" customHeight="1" x14ac:dyDescent="0.25">
      <c r="A228" s="487"/>
      <c r="B228" s="487"/>
      <c r="C228" s="487"/>
      <c r="D228" s="488"/>
      <c r="E228" s="487"/>
      <c r="F228" s="488"/>
      <c r="G228" s="487"/>
      <c r="H228" s="48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4.25" customHeight="1" x14ac:dyDescent="0.25">
      <c r="A229" s="487"/>
      <c r="B229" s="487"/>
      <c r="C229" s="487"/>
      <c r="D229" s="488"/>
      <c r="E229" s="487"/>
      <c r="F229" s="488"/>
      <c r="G229" s="487"/>
      <c r="H229" s="48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4.25" customHeight="1" x14ac:dyDescent="0.25">
      <c r="A230" s="487"/>
      <c r="B230" s="487"/>
      <c r="C230" s="487"/>
      <c r="D230" s="488"/>
      <c r="E230" s="487"/>
      <c r="F230" s="488"/>
      <c r="G230" s="487"/>
      <c r="H230" s="48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4.25" customHeight="1" x14ac:dyDescent="0.25">
      <c r="A231" s="487"/>
      <c r="B231" s="487"/>
      <c r="C231" s="487"/>
      <c r="D231" s="488"/>
      <c r="E231" s="487"/>
      <c r="F231" s="488"/>
      <c r="G231" s="487"/>
      <c r="H231" s="48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4.25" customHeight="1" x14ac:dyDescent="0.25">
      <c r="A232" s="487"/>
      <c r="B232" s="487"/>
      <c r="C232" s="487"/>
      <c r="D232" s="488"/>
      <c r="E232" s="487"/>
      <c r="F232" s="488"/>
      <c r="G232" s="487"/>
      <c r="H232" s="48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4.25" customHeight="1" x14ac:dyDescent="0.25">
      <c r="A233" s="487"/>
      <c r="B233" s="487"/>
      <c r="C233" s="487"/>
      <c r="D233" s="488"/>
      <c r="E233" s="487"/>
      <c r="F233" s="488"/>
      <c r="G233" s="487"/>
      <c r="H233" s="48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4.25" customHeight="1" x14ac:dyDescent="0.25">
      <c r="A234" s="487"/>
      <c r="B234" s="487"/>
      <c r="C234" s="487"/>
      <c r="D234" s="488"/>
      <c r="E234" s="487"/>
      <c r="F234" s="488"/>
      <c r="G234" s="487"/>
      <c r="H234" s="48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4.25" customHeight="1" x14ac:dyDescent="0.25">
      <c r="A235" s="487"/>
      <c r="B235" s="487"/>
      <c r="C235" s="487"/>
      <c r="D235" s="488"/>
      <c r="E235" s="487"/>
      <c r="F235" s="488"/>
      <c r="G235" s="487"/>
      <c r="H235" s="48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4.25" customHeight="1" x14ac:dyDescent="0.25">
      <c r="A236" s="487"/>
      <c r="B236" s="487"/>
      <c r="C236" s="487"/>
      <c r="D236" s="488"/>
      <c r="E236" s="487"/>
      <c r="F236" s="488"/>
      <c r="G236" s="487"/>
      <c r="H236" s="48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4.25" customHeight="1" x14ac:dyDescent="0.25">
      <c r="A237" s="487"/>
      <c r="B237" s="487"/>
      <c r="C237" s="487"/>
      <c r="D237" s="488"/>
      <c r="E237" s="487"/>
      <c r="F237" s="488"/>
      <c r="G237" s="487"/>
      <c r="H237" s="48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4.25" customHeight="1" x14ac:dyDescent="0.25">
      <c r="A238" s="487"/>
      <c r="B238" s="487"/>
      <c r="C238" s="487"/>
      <c r="D238" s="488"/>
      <c r="E238" s="487"/>
      <c r="F238" s="488"/>
      <c r="G238" s="487"/>
      <c r="H238" s="48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4.25" customHeight="1" x14ac:dyDescent="0.25">
      <c r="A239" s="487"/>
      <c r="B239" s="487"/>
      <c r="C239" s="487"/>
      <c r="D239" s="488"/>
      <c r="E239" s="487"/>
      <c r="F239" s="488"/>
      <c r="G239" s="487"/>
      <c r="H239" s="48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4.25" customHeight="1" x14ac:dyDescent="0.25">
      <c r="A240" s="487"/>
      <c r="B240" s="487"/>
      <c r="C240" s="487"/>
      <c r="D240" s="488"/>
      <c r="E240" s="487"/>
      <c r="F240" s="488"/>
      <c r="G240" s="487"/>
      <c r="H240" s="48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4.25" customHeight="1" x14ac:dyDescent="0.25">
      <c r="A241" s="487"/>
      <c r="B241" s="487"/>
      <c r="C241" s="487"/>
      <c r="D241" s="488"/>
      <c r="E241" s="487"/>
      <c r="F241" s="488"/>
      <c r="G241" s="487"/>
      <c r="H241" s="48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4.25" customHeight="1" x14ac:dyDescent="0.25">
      <c r="A242" s="487"/>
      <c r="B242" s="487"/>
      <c r="C242" s="487"/>
      <c r="D242" s="488"/>
      <c r="E242" s="487"/>
      <c r="F242" s="488"/>
      <c r="G242" s="487"/>
      <c r="H242" s="48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4.25" customHeight="1" x14ac:dyDescent="0.25">
      <c r="A243" s="487"/>
      <c r="B243" s="487"/>
      <c r="C243" s="487"/>
      <c r="D243" s="488"/>
      <c r="E243" s="487"/>
      <c r="F243" s="488"/>
      <c r="G243" s="487"/>
      <c r="H243" s="48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4.25" customHeight="1" x14ac:dyDescent="0.25">
      <c r="A244" s="487"/>
      <c r="B244" s="487"/>
      <c r="C244" s="487"/>
      <c r="D244" s="488"/>
      <c r="E244" s="487"/>
      <c r="F244" s="488"/>
      <c r="G244" s="487"/>
      <c r="H244" s="48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4.25" customHeight="1" x14ac:dyDescent="0.25">
      <c r="A245" s="487"/>
      <c r="B245" s="487"/>
      <c r="C245" s="487"/>
      <c r="D245" s="488"/>
      <c r="E245" s="487"/>
      <c r="F245" s="488"/>
      <c r="G245" s="487"/>
      <c r="H245" s="48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4.25" customHeight="1" x14ac:dyDescent="0.25">
      <c r="A246" s="487"/>
      <c r="B246" s="487"/>
      <c r="C246" s="487"/>
      <c r="D246" s="488"/>
      <c r="E246" s="487"/>
      <c r="F246" s="488"/>
      <c r="G246" s="487"/>
      <c r="H246" s="48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4.25" customHeight="1" x14ac:dyDescent="0.25">
      <c r="A247" s="487"/>
      <c r="B247" s="487"/>
      <c r="C247" s="487"/>
      <c r="D247" s="488"/>
      <c r="E247" s="487"/>
      <c r="F247" s="488"/>
      <c r="G247" s="487"/>
      <c r="H247" s="48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4.25" customHeight="1" x14ac:dyDescent="0.25">
      <c r="A248" s="487"/>
      <c r="B248" s="487"/>
      <c r="C248" s="487"/>
      <c r="D248" s="488"/>
      <c r="E248" s="487"/>
      <c r="F248" s="488"/>
      <c r="G248" s="487"/>
      <c r="H248" s="48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4.25" customHeight="1" x14ac:dyDescent="0.25">
      <c r="A249" s="487"/>
      <c r="B249" s="487"/>
      <c r="C249" s="487"/>
      <c r="D249" s="488"/>
      <c r="E249" s="487"/>
      <c r="F249" s="488"/>
      <c r="G249" s="487"/>
      <c r="H249" s="48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4.25" customHeight="1" x14ac:dyDescent="0.25">
      <c r="A250" s="487"/>
      <c r="B250" s="487"/>
      <c r="C250" s="487"/>
      <c r="D250" s="488"/>
      <c r="E250" s="487"/>
      <c r="F250" s="488"/>
      <c r="G250" s="487"/>
      <c r="H250" s="48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4.25" customHeight="1" x14ac:dyDescent="0.25">
      <c r="A251" s="487"/>
      <c r="B251" s="487"/>
      <c r="C251" s="487"/>
      <c r="D251" s="488"/>
      <c r="E251" s="487"/>
      <c r="F251" s="488"/>
      <c r="G251" s="487"/>
      <c r="H251" s="48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4.25" customHeight="1" x14ac:dyDescent="0.25">
      <c r="A252" s="487"/>
      <c r="B252" s="487"/>
      <c r="C252" s="487"/>
      <c r="D252" s="488"/>
      <c r="E252" s="487"/>
      <c r="F252" s="488"/>
      <c r="G252" s="487"/>
      <c r="H252" s="48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4.25" customHeight="1" x14ac:dyDescent="0.25">
      <c r="A253" s="487"/>
      <c r="B253" s="487"/>
      <c r="C253" s="487"/>
      <c r="D253" s="488"/>
      <c r="E253" s="487"/>
      <c r="F253" s="488"/>
      <c r="G253" s="487"/>
      <c r="H253" s="48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4.25" customHeight="1" x14ac:dyDescent="0.25">
      <c r="A254" s="487"/>
      <c r="B254" s="487"/>
      <c r="C254" s="487"/>
      <c r="D254" s="488"/>
      <c r="E254" s="487"/>
      <c r="F254" s="488"/>
      <c r="G254" s="487"/>
      <c r="H254" s="48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4.25" customHeight="1" x14ac:dyDescent="0.25">
      <c r="A255" s="487"/>
      <c r="B255" s="487"/>
      <c r="C255" s="487"/>
      <c r="D255" s="488"/>
      <c r="E255" s="487"/>
      <c r="F255" s="488"/>
      <c r="G255" s="487"/>
      <c r="H255" s="48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4.25" customHeight="1" x14ac:dyDescent="0.25">
      <c r="A256" s="487"/>
      <c r="B256" s="487"/>
      <c r="C256" s="487"/>
      <c r="D256" s="488"/>
      <c r="E256" s="487"/>
      <c r="F256" s="488"/>
      <c r="G256" s="487"/>
      <c r="H256" s="48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4.25" customHeight="1" x14ac:dyDescent="0.25">
      <c r="A257" s="487"/>
      <c r="B257" s="487"/>
      <c r="C257" s="487"/>
      <c r="D257" s="488"/>
      <c r="E257" s="487"/>
      <c r="F257" s="488"/>
      <c r="G257" s="487"/>
      <c r="H257" s="48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4.25" customHeight="1" x14ac:dyDescent="0.25">
      <c r="A258" s="487"/>
      <c r="B258" s="487"/>
      <c r="C258" s="487"/>
      <c r="D258" s="488"/>
      <c r="E258" s="487"/>
      <c r="F258" s="488"/>
      <c r="G258" s="487"/>
      <c r="H258" s="48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4.25" customHeight="1" x14ac:dyDescent="0.25">
      <c r="A259" s="487"/>
      <c r="B259" s="487"/>
      <c r="C259" s="487"/>
      <c r="D259" s="488"/>
      <c r="E259" s="487"/>
      <c r="F259" s="488"/>
      <c r="G259" s="487"/>
      <c r="H259" s="48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4.25" customHeight="1" x14ac:dyDescent="0.25">
      <c r="A260" s="487"/>
      <c r="B260" s="487"/>
      <c r="C260" s="487"/>
      <c r="D260" s="488"/>
      <c r="E260" s="487"/>
      <c r="F260" s="488"/>
      <c r="G260" s="487"/>
      <c r="H260" s="48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4.25" customHeight="1" x14ac:dyDescent="0.25">
      <c r="A261" s="487"/>
      <c r="B261" s="487"/>
      <c r="C261" s="487"/>
      <c r="D261" s="488"/>
      <c r="E261" s="487"/>
      <c r="F261" s="488"/>
      <c r="G261" s="487"/>
      <c r="H261" s="48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4.25" customHeight="1" x14ac:dyDescent="0.25">
      <c r="A262" s="487"/>
      <c r="B262" s="487"/>
      <c r="C262" s="487"/>
      <c r="D262" s="488"/>
      <c r="E262" s="487"/>
      <c r="F262" s="488"/>
      <c r="G262" s="487"/>
      <c r="H262" s="48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4.25" customHeight="1" x14ac:dyDescent="0.25">
      <c r="A263" s="487"/>
      <c r="B263" s="487"/>
      <c r="C263" s="487"/>
      <c r="D263" s="488"/>
      <c r="E263" s="487"/>
      <c r="F263" s="488"/>
      <c r="G263" s="487"/>
      <c r="H263" s="48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4.25" customHeight="1" x14ac:dyDescent="0.25">
      <c r="A264" s="487"/>
      <c r="B264" s="487"/>
      <c r="C264" s="487"/>
      <c r="D264" s="488"/>
      <c r="E264" s="487"/>
      <c r="F264" s="488"/>
      <c r="G264" s="487"/>
      <c r="H264" s="48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4.25" customHeight="1" x14ac:dyDescent="0.25">
      <c r="A265" s="487"/>
      <c r="B265" s="487"/>
      <c r="C265" s="487"/>
      <c r="D265" s="488"/>
      <c r="E265" s="487"/>
      <c r="F265" s="488"/>
      <c r="G265" s="487"/>
      <c r="H265" s="48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4.25" customHeight="1" x14ac:dyDescent="0.25">
      <c r="A266" s="487"/>
      <c r="B266" s="487"/>
      <c r="C266" s="487"/>
      <c r="D266" s="488"/>
      <c r="E266" s="487"/>
      <c r="F266" s="488"/>
      <c r="G266" s="487"/>
      <c r="H266" s="48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4.25" customHeight="1" x14ac:dyDescent="0.25">
      <c r="A267" s="487"/>
      <c r="B267" s="487"/>
      <c r="C267" s="487"/>
      <c r="D267" s="488"/>
      <c r="E267" s="487"/>
      <c r="F267" s="488"/>
      <c r="G267" s="487"/>
      <c r="H267" s="48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4.25" customHeight="1" x14ac:dyDescent="0.25">
      <c r="A268" s="487"/>
      <c r="B268" s="487"/>
      <c r="C268" s="487"/>
      <c r="D268" s="488"/>
      <c r="E268" s="487"/>
      <c r="F268" s="488"/>
      <c r="G268" s="487"/>
      <c r="H268" s="48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4.25" customHeight="1" x14ac:dyDescent="0.25">
      <c r="A269" s="487"/>
      <c r="B269" s="487"/>
      <c r="C269" s="487"/>
      <c r="D269" s="488"/>
      <c r="E269" s="487"/>
      <c r="F269" s="488"/>
      <c r="G269" s="487"/>
      <c r="H269" s="48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4.25" customHeight="1" x14ac:dyDescent="0.25">
      <c r="A270" s="487"/>
      <c r="B270" s="487"/>
      <c r="C270" s="487"/>
      <c r="D270" s="488"/>
      <c r="E270" s="487"/>
      <c r="F270" s="488"/>
      <c r="G270" s="487"/>
      <c r="H270" s="48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4.25" customHeight="1" x14ac:dyDescent="0.25">
      <c r="A271" s="487"/>
      <c r="B271" s="487"/>
      <c r="C271" s="487"/>
      <c r="D271" s="488"/>
      <c r="E271" s="487"/>
      <c r="F271" s="488"/>
      <c r="G271" s="487"/>
      <c r="H271" s="48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4.25" customHeight="1" x14ac:dyDescent="0.25">
      <c r="A272" s="487"/>
      <c r="B272" s="487"/>
      <c r="C272" s="487"/>
      <c r="D272" s="488"/>
      <c r="E272" s="487"/>
      <c r="F272" s="488"/>
      <c r="G272" s="487"/>
      <c r="H272" s="48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4.25" customHeight="1" x14ac:dyDescent="0.25">
      <c r="A273" s="487"/>
      <c r="B273" s="487"/>
      <c r="C273" s="487"/>
      <c r="D273" s="488"/>
      <c r="E273" s="487"/>
      <c r="F273" s="488"/>
      <c r="G273" s="487"/>
      <c r="H273" s="48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4.25" customHeight="1" x14ac:dyDescent="0.25">
      <c r="A274" s="487"/>
      <c r="B274" s="487"/>
      <c r="C274" s="487"/>
      <c r="D274" s="488"/>
      <c r="E274" s="487"/>
      <c r="F274" s="488"/>
      <c r="G274" s="487"/>
      <c r="H274" s="48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4.25" customHeight="1" x14ac:dyDescent="0.25">
      <c r="A275" s="487"/>
      <c r="B275" s="487"/>
      <c r="C275" s="487"/>
      <c r="D275" s="488"/>
      <c r="E275" s="487"/>
      <c r="F275" s="488"/>
      <c r="G275" s="487"/>
      <c r="H275" s="48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4.25" customHeight="1" x14ac:dyDescent="0.25">
      <c r="A276" s="487"/>
      <c r="B276" s="487"/>
      <c r="C276" s="487"/>
      <c r="D276" s="488"/>
      <c r="E276" s="487"/>
      <c r="F276" s="488"/>
      <c r="G276" s="487"/>
      <c r="H276" s="48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4.25" customHeight="1" x14ac:dyDescent="0.25">
      <c r="A277" s="487"/>
      <c r="B277" s="487"/>
      <c r="C277" s="487"/>
      <c r="D277" s="488"/>
      <c r="E277" s="487"/>
      <c r="F277" s="488"/>
      <c r="G277" s="487"/>
      <c r="H277" s="48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4.25" customHeight="1" x14ac:dyDescent="0.25">
      <c r="A278" s="487"/>
      <c r="B278" s="487"/>
      <c r="C278" s="487"/>
      <c r="D278" s="488"/>
      <c r="E278" s="487"/>
      <c r="F278" s="488"/>
      <c r="G278" s="487"/>
      <c r="H278" s="48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4.25" customHeight="1" x14ac:dyDescent="0.25">
      <c r="A279" s="487"/>
      <c r="B279" s="487"/>
      <c r="C279" s="487"/>
      <c r="D279" s="488"/>
      <c r="E279" s="487"/>
      <c r="F279" s="488"/>
      <c r="G279" s="487"/>
      <c r="H279" s="48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4.25" customHeight="1" x14ac:dyDescent="0.25">
      <c r="A280" s="487"/>
      <c r="B280" s="487"/>
      <c r="C280" s="487"/>
      <c r="D280" s="488"/>
      <c r="E280" s="487"/>
      <c r="F280" s="488"/>
      <c r="G280" s="487"/>
      <c r="H280" s="48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4.25" customHeight="1" x14ac:dyDescent="0.25">
      <c r="A281" s="487"/>
      <c r="B281" s="487"/>
      <c r="C281" s="487"/>
      <c r="D281" s="488"/>
      <c r="E281" s="487"/>
      <c r="F281" s="488"/>
      <c r="G281" s="487"/>
      <c r="H281" s="48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4.25" customHeight="1" x14ac:dyDescent="0.25">
      <c r="A282" s="487"/>
      <c r="B282" s="487"/>
      <c r="C282" s="487"/>
      <c r="D282" s="488"/>
      <c r="E282" s="487"/>
      <c r="F282" s="488"/>
      <c r="G282" s="487"/>
      <c r="H282" s="48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4.25" customHeight="1" x14ac:dyDescent="0.25">
      <c r="A283" s="487"/>
      <c r="B283" s="487"/>
      <c r="C283" s="487"/>
      <c r="D283" s="488"/>
      <c r="E283" s="487"/>
      <c r="F283" s="488"/>
      <c r="G283" s="487"/>
      <c r="H283" s="48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4.25" customHeight="1" x14ac:dyDescent="0.25">
      <c r="A284" s="487"/>
      <c r="B284" s="487"/>
      <c r="C284" s="487"/>
      <c r="D284" s="488"/>
      <c r="E284" s="487"/>
      <c r="F284" s="488"/>
      <c r="G284" s="487"/>
      <c r="H284" s="48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4.25" customHeight="1" x14ac:dyDescent="0.25">
      <c r="A285" s="487"/>
      <c r="B285" s="487"/>
      <c r="C285" s="487"/>
      <c r="D285" s="488"/>
      <c r="E285" s="487"/>
      <c r="F285" s="488"/>
      <c r="G285" s="487"/>
      <c r="H285" s="48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4.25" customHeight="1" x14ac:dyDescent="0.25">
      <c r="A286" s="487"/>
      <c r="B286" s="487"/>
      <c r="C286" s="487"/>
      <c r="D286" s="488"/>
      <c r="E286" s="487"/>
      <c r="F286" s="488"/>
      <c r="G286" s="487"/>
      <c r="H286" s="48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4.25" customHeight="1" x14ac:dyDescent="0.25">
      <c r="A287" s="487"/>
      <c r="B287" s="487"/>
      <c r="C287" s="487"/>
      <c r="D287" s="488"/>
      <c r="E287" s="487"/>
      <c r="F287" s="488"/>
      <c r="G287" s="487"/>
      <c r="H287" s="48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4.25" customHeight="1" x14ac:dyDescent="0.25">
      <c r="A288" s="487"/>
      <c r="B288" s="487"/>
      <c r="C288" s="487"/>
      <c r="D288" s="488"/>
      <c r="E288" s="487"/>
      <c r="F288" s="488"/>
      <c r="G288" s="487"/>
      <c r="H288" s="48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4.25" customHeight="1" x14ac:dyDescent="0.25">
      <c r="A289" s="487"/>
      <c r="B289" s="487"/>
      <c r="C289" s="487"/>
      <c r="D289" s="488"/>
      <c r="E289" s="487"/>
      <c r="F289" s="488"/>
      <c r="G289" s="487"/>
      <c r="H289" s="48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4.25" customHeight="1" x14ac:dyDescent="0.25">
      <c r="A290" s="487"/>
      <c r="B290" s="487"/>
      <c r="C290" s="487"/>
      <c r="D290" s="488"/>
      <c r="E290" s="487"/>
      <c r="F290" s="488"/>
      <c r="G290" s="487"/>
      <c r="H290" s="48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4.25" customHeight="1" x14ac:dyDescent="0.25">
      <c r="A291" s="487"/>
      <c r="B291" s="487"/>
      <c r="C291" s="487"/>
      <c r="D291" s="488"/>
      <c r="E291" s="487"/>
      <c r="F291" s="488"/>
      <c r="G291" s="487"/>
      <c r="H291" s="48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4.25" customHeight="1" x14ac:dyDescent="0.25">
      <c r="A292" s="487"/>
      <c r="B292" s="487"/>
      <c r="C292" s="487"/>
      <c r="D292" s="488"/>
      <c r="E292" s="487"/>
      <c r="F292" s="488"/>
      <c r="G292" s="487"/>
      <c r="H292" s="48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4.25" customHeight="1" x14ac:dyDescent="0.25">
      <c r="A293" s="487"/>
      <c r="B293" s="487"/>
      <c r="C293" s="487"/>
      <c r="D293" s="488"/>
      <c r="E293" s="487"/>
      <c r="F293" s="488"/>
      <c r="G293" s="487"/>
      <c r="H293" s="48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4.25" customHeight="1" x14ac:dyDescent="0.25">
      <c r="A294" s="487"/>
      <c r="B294" s="487"/>
      <c r="C294" s="487"/>
      <c r="D294" s="488"/>
      <c r="E294" s="487"/>
      <c r="F294" s="488"/>
      <c r="G294" s="487"/>
      <c r="H294" s="48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4.25" customHeight="1" x14ac:dyDescent="0.25">
      <c r="A295" s="487"/>
      <c r="B295" s="487"/>
      <c r="C295" s="487"/>
      <c r="D295" s="488"/>
      <c r="E295" s="487"/>
      <c r="F295" s="488"/>
      <c r="G295" s="487"/>
      <c r="H295" s="48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4.25" customHeight="1" x14ac:dyDescent="0.25">
      <c r="A296" s="487"/>
      <c r="B296" s="487"/>
      <c r="C296" s="487"/>
      <c r="D296" s="488"/>
      <c r="E296" s="487"/>
      <c r="F296" s="488"/>
      <c r="G296" s="487"/>
      <c r="H296" s="48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4.25" customHeight="1" x14ac:dyDescent="0.25">
      <c r="A297" s="487"/>
      <c r="B297" s="487"/>
      <c r="C297" s="487"/>
      <c r="D297" s="488"/>
      <c r="E297" s="487"/>
      <c r="F297" s="488"/>
      <c r="G297" s="487"/>
      <c r="H297" s="48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4.25" customHeight="1" x14ac:dyDescent="0.25">
      <c r="A298" s="487"/>
      <c r="B298" s="487"/>
      <c r="C298" s="487"/>
      <c r="D298" s="488"/>
      <c r="E298" s="487"/>
      <c r="F298" s="488"/>
      <c r="G298" s="487"/>
      <c r="H298" s="48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4.25" customHeight="1" x14ac:dyDescent="0.25">
      <c r="A299" s="487"/>
      <c r="B299" s="487"/>
      <c r="C299" s="487"/>
      <c r="D299" s="488"/>
      <c r="E299" s="487"/>
      <c r="F299" s="488"/>
      <c r="G299" s="487"/>
      <c r="H299" s="48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4.25" customHeight="1" x14ac:dyDescent="0.25">
      <c r="A300" s="487"/>
      <c r="B300" s="487"/>
      <c r="C300" s="487"/>
      <c r="D300" s="488"/>
      <c r="E300" s="487"/>
      <c r="F300" s="488"/>
      <c r="G300" s="487"/>
      <c r="H300" s="48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4.25" customHeight="1" x14ac:dyDescent="0.25">
      <c r="A301" s="487"/>
      <c r="B301" s="487"/>
      <c r="C301" s="487"/>
      <c r="D301" s="488"/>
      <c r="E301" s="487"/>
      <c r="F301" s="488"/>
      <c r="G301" s="487"/>
      <c r="H301" s="48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4.25" customHeight="1" x14ac:dyDescent="0.25">
      <c r="A302" s="487"/>
      <c r="B302" s="487"/>
      <c r="C302" s="487"/>
      <c r="D302" s="488"/>
      <c r="E302" s="487"/>
      <c r="F302" s="488"/>
      <c r="G302" s="487"/>
      <c r="H302" s="48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4.25" customHeight="1" x14ac:dyDescent="0.25">
      <c r="A303" s="487"/>
      <c r="B303" s="487"/>
      <c r="C303" s="487"/>
      <c r="D303" s="488"/>
      <c r="E303" s="487"/>
      <c r="F303" s="488"/>
      <c r="G303" s="487"/>
      <c r="H303" s="48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4.25" customHeight="1" x14ac:dyDescent="0.25">
      <c r="A304" s="487"/>
      <c r="B304" s="487"/>
      <c r="C304" s="487"/>
      <c r="D304" s="488"/>
      <c r="E304" s="487"/>
      <c r="F304" s="488"/>
      <c r="G304" s="487"/>
      <c r="H304" s="48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4.25" customHeight="1" x14ac:dyDescent="0.25">
      <c r="A305" s="487"/>
      <c r="B305" s="487"/>
      <c r="C305" s="487"/>
      <c r="D305" s="488"/>
      <c r="E305" s="487"/>
      <c r="F305" s="488"/>
      <c r="G305" s="487"/>
      <c r="H305" s="48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4.25" customHeight="1" x14ac:dyDescent="0.25">
      <c r="A306" s="487"/>
      <c r="B306" s="487"/>
      <c r="C306" s="487"/>
      <c r="D306" s="488"/>
      <c r="E306" s="487"/>
      <c r="F306" s="488"/>
      <c r="G306" s="487"/>
      <c r="H306" s="48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4.25" customHeight="1" x14ac:dyDescent="0.25">
      <c r="A307" s="487"/>
      <c r="B307" s="487"/>
      <c r="C307" s="487"/>
      <c r="D307" s="488"/>
      <c r="E307" s="487"/>
      <c r="F307" s="488"/>
      <c r="G307" s="487"/>
      <c r="H307" s="48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4.25" customHeight="1" x14ac:dyDescent="0.25">
      <c r="A308" s="487"/>
      <c r="B308" s="487"/>
      <c r="C308" s="487"/>
      <c r="D308" s="488"/>
      <c r="E308" s="487"/>
      <c r="F308" s="488"/>
      <c r="G308" s="487"/>
      <c r="H308" s="48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4.25" customHeight="1" x14ac:dyDescent="0.25">
      <c r="A309" s="487"/>
      <c r="B309" s="487"/>
      <c r="C309" s="487"/>
      <c r="D309" s="488"/>
      <c r="E309" s="487"/>
      <c r="F309" s="488"/>
      <c r="G309" s="487"/>
      <c r="H309" s="48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4.25" customHeight="1" x14ac:dyDescent="0.25">
      <c r="A310" s="487"/>
      <c r="B310" s="487"/>
      <c r="C310" s="487"/>
      <c r="D310" s="488"/>
      <c r="E310" s="487"/>
      <c r="F310" s="488"/>
      <c r="G310" s="487"/>
      <c r="H310" s="48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4.25" customHeight="1" x14ac:dyDescent="0.25">
      <c r="A311" s="487"/>
      <c r="B311" s="487"/>
      <c r="C311" s="487"/>
      <c r="D311" s="488"/>
      <c r="E311" s="487"/>
      <c r="F311" s="488"/>
      <c r="G311" s="487"/>
      <c r="H311" s="48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4.25" customHeight="1" x14ac:dyDescent="0.25">
      <c r="A312" s="487"/>
      <c r="B312" s="487"/>
      <c r="C312" s="487"/>
      <c r="D312" s="488"/>
      <c r="E312" s="487"/>
      <c r="F312" s="488"/>
      <c r="G312" s="487"/>
      <c r="H312" s="48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4.25" customHeight="1" x14ac:dyDescent="0.25">
      <c r="A313" s="487"/>
      <c r="B313" s="487"/>
      <c r="C313" s="487"/>
      <c r="D313" s="488"/>
      <c r="E313" s="487"/>
      <c r="F313" s="488"/>
      <c r="G313" s="487"/>
      <c r="H313" s="48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4.25" customHeight="1" x14ac:dyDescent="0.25">
      <c r="A314" s="487"/>
      <c r="B314" s="487"/>
      <c r="C314" s="487"/>
      <c r="D314" s="488"/>
      <c r="E314" s="487"/>
      <c r="F314" s="488"/>
      <c r="G314" s="487"/>
      <c r="H314" s="48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4.25" customHeight="1" x14ac:dyDescent="0.25">
      <c r="A315" s="487"/>
      <c r="B315" s="487"/>
      <c r="C315" s="487"/>
      <c r="D315" s="488"/>
      <c r="E315" s="487"/>
      <c r="F315" s="488"/>
      <c r="G315" s="487"/>
      <c r="H315" s="48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4.25" customHeight="1" x14ac:dyDescent="0.25">
      <c r="A316" s="487"/>
      <c r="B316" s="487"/>
      <c r="C316" s="487"/>
      <c r="D316" s="488"/>
      <c r="E316" s="487"/>
      <c r="F316" s="488"/>
      <c r="G316" s="487"/>
      <c r="H316" s="48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4.25" customHeight="1" x14ac:dyDescent="0.25">
      <c r="A317" s="487"/>
      <c r="B317" s="487"/>
      <c r="C317" s="487"/>
      <c r="D317" s="488"/>
      <c r="E317" s="487"/>
      <c r="F317" s="488"/>
      <c r="G317" s="487"/>
      <c r="H317" s="48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4.25" customHeight="1" x14ac:dyDescent="0.25">
      <c r="A318" s="487"/>
      <c r="B318" s="487"/>
      <c r="C318" s="487"/>
      <c r="D318" s="488"/>
      <c r="E318" s="487"/>
      <c r="F318" s="488"/>
      <c r="G318" s="487"/>
      <c r="H318" s="48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4.25" customHeight="1" x14ac:dyDescent="0.25">
      <c r="A319" s="487"/>
      <c r="B319" s="487"/>
      <c r="C319" s="487"/>
      <c r="D319" s="488"/>
      <c r="E319" s="487"/>
      <c r="F319" s="488"/>
      <c r="G319" s="487"/>
      <c r="H319" s="48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4.25" customHeight="1" x14ac:dyDescent="0.25">
      <c r="A320" s="487"/>
      <c r="B320" s="487"/>
      <c r="C320" s="487"/>
      <c r="D320" s="488"/>
      <c r="E320" s="487"/>
      <c r="F320" s="488"/>
      <c r="G320" s="487"/>
      <c r="H320" s="48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4.25" customHeight="1" x14ac:dyDescent="0.25">
      <c r="A321" s="487"/>
      <c r="B321" s="487"/>
      <c r="C321" s="487"/>
      <c r="D321" s="488"/>
      <c r="E321" s="487"/>
      <c r="F321" s="488"/>
      <c r="G321" s="487"/>
      <c r="H321" s="48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4.25" customHeight="1" x14ac:dyDescent="0.25">
      <c r="A322" s="487"/>
      <c r="B322" s="487"/>
      <c r="C322" s="487"/>
      <c r="D322" s="488"/>
      <c r="E322" s="487"/>
      <c r="F322" s="488"/>
      <c r="G322" s="487"/>
      <c r="H322" s="48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4.25" customHeight="1" x14ac:dyDescent="0.25">
      <c r="A323" s="487"/>
      <c r="B323" s="487"/>
      <c r="C323" s="487"/>
      <c r="D323" s="488"/>
      <c r="E323" s="487"/>
      <c r="F323" s="488"/>
      <c r="G323" s="487"/>
      <c r="H323" s="48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4.25" customHeight="1" x14ac:dyDescent="0.25">
      <c r="A324" s="487"/>
      <c r="B324" s="487"/>
      <c r="C324" s="487"/>
      <c r="D324" s="488"/>
      <c r="E324" s="487"/>
      <c r="F324" s="488"/>
      <c r="G324" s="487"/>
      <c r="H324" s="48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4.25" customHeight="1" x14ac:dyDescent="0.25">
      <c r="A325" s="487"/>
      <c r="B325" s="487"/>
      <c r="C325" s="487"/>
      <c r="D325" s="488"/>
      <c r="E325" s="487"/>
      <c r="F325" s="488"/>
      <c r="G325" s="487"/>
      <c r="H325" s="48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4.25" customHeight="1" x14ac:dyDescent="0.25">
      <c r="A326" s="487"/>
      <c r="B326" s="487"/>
      <c r="C326" s="487"/>
      <c r="D326" s="488"/>
      <c r="E326" s="487"/>
      <c r="F326" s="488"/>
      <c r="G326" s="487"/>
      <c r="H326" s="48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4.25" customHeight="1" x14ac:dyDescent="0.25">
      <c r="A327" s="487"/>
      <c r="B327" s="487"/>
      <c r="C327" s="487"/>
      <c r="D327" s="488"/>
      <c r="E327" s="487"/>
      <c r="F327" s="488"/>
      <c r="G327" s="487"/>
      <c r="H327" s="48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4.25" customHeight="1" x14ac:dyDescent="0.25">
      <c r="A328" s="487"/>
      <c r="B328" s="487"/>
      <c r="C328" s="487"/>
      <c r="D328" s="488"/>
      <c r="E328" s="487"/>
      <c r="F328" s="488"/>
      <c r="G328" s="487"/>
      <c r="H328" s="48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4.25" customHeight="1" x14ac:dyDescent="0.25">
      <c r="A329" s="487"/>
      <c r="B329" s="487"/>
      <c r="C329" s="487"/>
      <c r="D329" s="488"/>
      <c r="E329" s="487"/>
      <c r="F329" s="488"/>
      <c r="G329" s="487"/>
      <c r="H329" s="48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4.25" customHeight="1" x14ac:dyDescent="0.25">
      <c r="A330" s="487"/>
      <c r="B330" s="487"/>
      <c r="C330" s="487"/>
      <c r="D330" s="488"/>
      <c r="E330" s="487"/>
      <c r="F330" s="488"/>
      <c r="G330" s="487"/>
      <c r="H330" s="48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4.25" customHeight="1" x14ac:dyDescent="0.25">
      <c r="A331" s="487"/>
      <c r="B331" s="487"/>
      <c r="C331" s="487"/>
      <c r="D331" s="488"/>
      <c r="E331" s="487"/>
      <c r="F331" s="488"/>
      <c r="G331" s="487"/>
      <c r="H331" s="48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4.25" customHeight="1" x14ac:dyDescent="0.25">
      <c r="A332" s="487"/>
      <c r="B332" s="487"/>
      <c r="C332" s="487"/>
      <c r="D332" s="488"/>
      <c r="E332" s="487"/>
      <c r="F332" s="488"/>
      <c r="G332" s="487"/>
      <c r="H332" s="48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4.25" customHeight="1" x14ac:dyDescent="0.25">
      <c r="A333" s="487"/>
      <c r="B333" s="487"/>
      <c r="C333" s="487"/>
      <c r="D333" s="488"/>
      <c r="E333" s="487"/>
      <c r="F333" s="488"/>
      <c r="G333" s="487"/>
      <c r="H333" s="48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4.25" customHeight="1" x14ac:dyDescent="0.25">
      <c r="A334" s="487"/>
      <c r="B334" s="487"/>
      <c r="C334" s="487"/>
      <c r="D334" s="488"/>
      <c r="E334" s="487"/>
      <c r="F334" s="488"/>
      <c r="G334" s="487"/>
      <c r="H334" s="48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4.25" customHeight="1" x14ac:dyDescent="0.25">
      <c r="A335" s="487"/>
      <c r="B335" s="487"/>
      <c r="C335" s="487"/>
      <c r="D335" s="488"/>
      <c r="E335" s="487"/>
      <c r="F335" s="488"/>
      <c r="G335" s="487"/>
      <c r="H335" s="48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4.25" customHeight="1" x14ac:dyDescent="0.25">
      <c r="A336" s="487"/>
      <c r="B336" s="487"/>
      <c r="C336" s="487"/>
      <c r="D336" s="488"/>
      <c r="E336" s="487"/>
      <c r="F336" s="488"/>
      <c r="G336" s="487"/>
      <c r="H336" s="48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4.25" customHeight="1" x14ac:dyDescent="0.25">
      <c r="A337" s="487"/>
      <c r="B337" s="487"/>
      <c r="C337" s="487"/>
      <c r="D337" s="488"/>
      <c r="E337" s="487"/>
      <c r="F337" s="488"/>
      <c r="G337" s="487"/>
      <c r="H337" s="48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4.25" customHeight="1" x14ac:dyDescent="0.25">
      <c r="A338" s="487"/>
      <c r="B338" s="487"/>
      <c r="C338" s="487"/>
      <c r="D338" s="488"/>
      <c r="E338" s="487"/>
      <c r="F338" s="488"/>
      <c r="G338" s="487"/>
      <c r="H338" s="48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4.25" customHeight="1" x14ac:dyDescent="0.25">
      <c r="A339" s="487"/>
      <c r="B339" s="487"/>
      <c r="C339" s="487"/>
      <c r="D339" s="488"/>
      <c r="E339" s="487"/>
      <c r="F339" s="488"/>
      <c r="G339" s="487"/>
      <c r="H339" s="48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4.25" customHeight="1" x14ac:dyDescent="0.25">
      <c r="A340" s="487"/>
      <c r="B340" s="487"/>
      <c r="C340" s="487"/>
      <c r="D340" s="488"/>
      <c r="E340" s="487"/>
      <c r="F340" s="488"/>
      <c r="G340" s="487"/>
      <c r="H340" s="48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4.25" customHeight="1" x14ac:dyDescent="0.25">
      <c r="A341" s="487"/>
      <c r="B341" s="487"/>
      <c r="C341" s="487"/>
      <c r="D341" s="488"/>
      <c r="E341" s="487"/>
      <c r="F341" s="488"/>
      <c r="G341" s="487"/>
      <c r="H341" s="48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4.25" customHeight="1" x14ac:dyDescent="0.25">
      <c r="A342" s="487"/>
      <c r="B342" s="487"/>
      <c r="C342" s="487"/>
      <c r="D342" s="488"/>
      <c r="E342" s="487"/>
      <c r="F342" s="488"/>
      <c r="G342" s="487"/>
      <c r="H342" s="48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4.25" customHeight="1" x14ac:dyDescent="0.25">
      <c r="A343" s="487"/>
      <c r="B343" s="487"/>
      <c r="C343" s="487"/>
      <c r="D343" s="488"/>
      <c r="E343" s="487"/>
      <c r="F343" s="488"/>
      <c r="G343" s="487"/>
      <c r="H343" s="48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4.25" customHeight="1" x14ac:dyDescent="0.25">
      <c r="A344" s="487"/>
      <c r="B344" s="487"/>
      <c r="C344" s="487"/>
      <c r="D344" s="488"/>
      <c r="E344" s="487"/>
      <c r="F344" s="488"/>
      <c r="G344" s="487"/>
      <c r="H344" s="48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4.25" customHeight="1" x14ac:dyDescent="0.25">
      <c r="A345" s="487"/>
      <c r="B345" s="487"/>
      <c r="C345" s="487"/>
      <c r="D345" s="488"/>
      <c r="E345" s="487"/>
      <c r="F345" s="488"/>
      <c r="G345" s="487"/>
      <c r="H345" s="48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4.25" customHeight="1" x14ac:dyDescent="0.25">
      <c r="A346" s="487"/>
      <c r="B346" s="487"/>
      <c r="C346" s="487"/>
      <c r="D346" s="488"/>
      <c r="E346" s="487"/>
      <c r="F346" s="488"/>
      <c r="G346" s="487"/>
      <c r="H346" s="48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4.25" customHeight="1" x14ac:dyDescent="0.25">
      <c r="A347" s="487"/>
      <c r="B347" s="487"/>
      <c r="C347" s="487"/>
      <c r="D347" s="488"/>
      <c r="E347" s="487"/>
      <c r="F347" s="488"/>
      <c r="G347" s="487"/>
      <c r="H347" s="48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4.25" customHeight="1" x14ac:dyDescent="0.25">
      <c r="A348" s="487"/>
      <c r="B348" s="487"/>
      <c r="C348" s="487"/>
      <c r="D348" s="488"/>
      <c r="E348" s="487"/>
      <c r="F348" s="488"/>
      <c r="G348" s="487"/>
      <c r="H348" s="48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4.25" customHeight="1" x14ac:dyDescent="0.25">
      <c r="A349" s="487"/>
      <c r="B349" s="487"/>
      <c r="C349" s="487"/>
      <c r="D349" s="488"/>
      <c r="E349" s="487"/>
      <c r="F349" s="488"/>
      <c r="G349" s="487"/>
      <c r="H349" s="48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4.25" customHeight="1" x14ac:dyDescent="0.25">
      <c r="A350" s="487"/>
      <c r="B350" s="487"/>
      <c r="C350" s="487"/>
      <c r="D350" s="488"/>
      <c r="E350" s="487"/>
      <c r="F350" s="488"/>
      <c r="G350" s="487"/>
      <c r="H350" s="48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4.25" customHeight="1" x14ac:dyDescent="0.25">
      <c r="A351" s="487"/>
      <c r="B351" s="487"/>
      <c r="C351" s="487"/>
      <c r="D351" s="488"/>
      <c r="E351" s="487"/>
      <c r="F351" s="488"/>
      <c r="G351" s="487"/>
      <c r="H351" s="48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4.25" customHeight="1" x14ac:dyDescent="0.25">
      <c r="A352" s="487"/>
      <c r="B352" s="487"/>
      <c r="C352" s="487"/>
      <c r="D352" s="488"/>
      <c r="E352" s="487"/>
      <c r="F352" s="488"/>
      <c r="G352" s="487"/>
      <c r="H352" s="48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4.25" customHeight="1" x14ac:dyDescent="0.25">
      <c r="A353" s="487"/>
      <c r="B353" s="487"/>
      <c r="C353" s="487"/>
      <c r="D353" s="488"/>
      <c r="E353" s="487"/>
      <c r="F353" s="488"/>
      <c r="G353" s="487"/>
      <c r="H353" s="48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4.25" customHeight="1" x14ac:dyDescent="0.25">
      <c r="A354" s="487"/>
      <c r="B354" s="487"/>
      <c r="C354" s="487"/>
      <c r="D354" s="488"/>
      <c r="E354" s="487"/>
      <c r="F354" s="488"/>
      <c r="G354" s="487"/>
      <c r="H354" s="48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4.25" customHeight="1" x14ac:dyDescent="0.25">
      <c r="A355" s="487"/>
      <c r="B355" s="487"/>
      <c r="C355" s="487"/>
      <c r="D355" s="488"/>
      <c r="E355" s="487"/>
      <c r="F355" s="488"/>
      <c r="G355" s="487"/>
      <c r="H355" s="48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4.25" customHeight="1" x14ac:dyDescent="0.25">
      <c r="A356" s="487"/>
      <c r="B356" s="487"/>
      <c r="C356" s="487"/>
      <c r="D356" s="488"/>
      <c r="E356" s="487"/>
      <c r="F356" s="488"/>
      <c r="G356" s="487"/>
      <c r="H356" s="48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4.25" customHeight="1" x14ac:dyDescent="0.25">
      <c r="A357" s="487"/>
      <c r="B357" s="487"/>
      <c r="C357" s="487"/>
      <c r="D357" s="488"/>
      <c r="E357" s="487"/>
      <c r="F357" s="488"/>
      <c r="G357" s="487"/>
      <c r="H357" s="48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4.25" customHeight="1" x14ac:dyDescent="0.25">
      <c r="A358" s="487"/>
      <c r="B358" s="487"/>
      <c r="C358" s="487"/>
      <c r="D358" s="488"/>
      <c r="E358" s="487"/>
      <c r="F358" s="488"/>
      <c r="G358" s="487"/>
      <c r="H358" s="48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4.25" customHeight="1" x14ac:dyDescent="0.25">
      <c r="A359" s="487"/>
      <c r="B359" s="487"/>
      <c r="C359" s="487"/>
      <c r="D359" s="488"/>
      <c r="E359" s="487"/>
      <c r="F359" s="488"/>
      <c r="G359" s="487"/>
      <c r="H359" s="48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4.25" customHeight="1" x14ac:dyDescent="0.25">
      <c r="A360" s="487"/>
      <c r="B360" s="487"/>
      <c r="C360" s="487"/>
      <c r="D360" s="488"/>
      <c r="E360" s="487"/>
      <c r="F360" s="488"/>
      <c r="G360" s="487"/>
      <c r="H360" s="48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4.25" customHeight="1" x14ac:dyDescent="0.25">
      <c r="A361" s="487"/>
      <c r="B361" s="487"/>
      <c r="C361" s="487"/>
      <c r="D361" s="488"/>
      <c r="E361" s="487"/>
      <c r="F361" s="488"/>
      <c r="G361" s="487"/>
      <c r="H361" s="48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4.25" customHeight="1" x14ac:dyDescent="0.25">
      <c r="A362" s="487"/>
      <c r="B362" s="487"/>
      <c r="C362" s="487"/>
      <c r="D362" s="488"/>
      <c r="E362" s="487"/>
      <c r="F362" s="488"/>
      <c r="G362" s="487"/>
      <c r="H362" s="48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4.25" customHeight="1" x14ac:dyDescent="0.25">
      <c r="A363" s="487"/>
      <c r="B363" s="487"/>
      <c r="C363" s="487"/>
      <c r="D363" s="488"/>
      <c r="E363" s="487"/>
      <c r="F363" s="488"/>
      <c r="G363" s="487"/>
      <c r="H363" s="48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4.25" customHeight="1" x14ac:dyDescent="0.25">
      <c r="A364" s="487"/>
      <c r="B364" s="487"/>
      <c r="C364" s="487"/>
      <c r="D364" s="488"/>
      <c r="E364" s="487"/>
      <c r="F364" s="488"/>
      <c r="G364" s="487"/>
      <c r="H364" s="48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4.25" customHeight="1" x14ac:dyDescent="0.25">
      <c r="A365" s="487"/>
      <c r="B365" s="487"/>
      <c r="C365" s="487"/>
      <c r="D365" s="488"/>
      <c r="E365" s="487"/>
      <c r="F365" s="488"/>
      <c r="G365" s="487"/>
      <c r="H365" s="48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4.25" customHeight="1" x14ac:dyDescent="0.25">
      <c r="A366" s="487"/>
      <c r="B366" s="487"/>
      <c r="C366" s="487"/>
      <c r="D366" s="488"/>
      <c r="E366" s="487"/>
      <c r="F366" s="488"/>
      <c r="G366" s="487"/>
      <c r="H366" s="48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4.25" customHeight="1" x14ac:dyDescent="0.25">
      <c r="A367" s="487"/>
      <c r="B367" s="487"/>
      <c r="C367" s="487"/>
      <c r="D367" s="488"/>
      <c r="E367" s="487"/>
      <c r="F367" s="488"/>
      <c r="G367" s="487"/>
      <c r="H367" s="48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4.25" customHeight="1" x14ac:dyDescent="0.25">
      <c r="A368" s="487"/>
      <c r="B368" s="487"/>
      <c r="C368" s="487"/>
      <c r="D368" s="488"/>
      <c r="E368" s="487"/>
      <c r="F368" s="488"/>
      <c r="G368" s="487"/>
      <c r="H368" s="48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4.25" customHeight="1" x14ac:dyDescent="0.25">
      <c r="A369" s="487"/>
      <c r="B369" s="487"/>
      <c r="C369" s="487"/>
      <c r="D369" s="488"/>
      <c r="E369" s="487"/>
      <c r="F369" s="488"/>
      <c r="G369" s="487"/>
      <c r="H369" s="48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4.25" customHeight="1" x14ac:dyDescent="0.25">
      <c r="A370" s="487"/>
      <c r="B370" s="487"/>
      <c r="C370" s="487"/>
      <c r="D370" s="488"/>
      <c r="E370" s="487"/>
      <c r="F370" s="488"/>
      <c r="G370" s="487"/>
      <c r="H370" s="48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4.25" customHeight="1" x14ac:dyDescent="0.25">
      <c r="A371" s="487"/>
      <c r="B371" s="487"/>
      <c r="C371" s="487"/>
      <c r="D371" s="488"/>
      <c r="E371" s="487"/>
      <c r="F371" s="488"/>
      <c r="G371" s="487"/>
      <c r="H371" s="48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4.25" customHeight="1" x14ac:dyDescent="0.25">
      <c r="A372" s="487"/>
      <c r="B372" s="487"/>
      <c r="C372" s="487"/>
      <c r="D372" s="488"/>
      <c r="E372" s="487"/>
      <c r="F372" s="488"/>
      <c r="G372" s="487"/>
      <c r="H372" s="48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4.25" customHeight="1" x14ac:dyDescent="0.25">
      <c r="A373" s="487"/>
      <c r="B373" s="487"/>
      <c r="C373" s="487"/>
      <c r="D373" s="488"/>
      <c r="E373" s="487"/>
      <c r="F373" s="488"/>
      <c r="G373" s="487"/>
      <c r="H373" s="48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4.25" customHeight="1" x14ac:dyDescent="0.25">
      <c r="A374" s="487"/>
      <c r="B374" s="487"/>
      <c r="C374" s="487"/>
      <c r="D374" s="488"/>
      <c r="E374" s="487"/>
      <c r="F374" s="488"/>
      <c r="G374" s="487"/>
      <c r="H374" s="48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4.25" customHeight="1" x14ac:dyDescent="0.25">
      <c r="A375" s="487"/>
      <c r="B375" s="487"/>
      <c r="C375" s="487"/>
      <c r="D375" s="488"/>
      <c r="E375" s="487"/>
      <c r="F375" s="488"/>
      <c r="G375" s="487"/>
      <c r="H375" s="48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4.25" customHeight="1" x14ac:dyDescent="0.25">
      <c r="A376" s="487"/>
      <c r="B376" s="487"/>
      <c r="C376" s="487"/>
      <c r="D376" s="488"/>
      <c r="E376" s="487"/>
      <c r="F376" s="488"/>
      <c r="G376" s="487"/>
      <c r="H376" s="48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4.25" customHeight="1" x14ac:dyDescent="0.25">
      <c r="A377" s="487"/>
      <c r="B377" s="487"/>
      <c r="C377" s="487"/>
      <c r="D377" s="488"/>
      <c r="E377" s="487"/>
      <c r="F377" s="488"/>
      <c r="G377" s="487"/>
      <c r="H377" s="48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4.25" customHeight="1" x14ac:dyDescent="0.25">
      <c r="A378" s="487"/>
      <c r="B378" s="487"/>
      <c r="C378" s="487"/>
      <c r="D378" s="488"/>
      <c r="E378" s="487"/>
      <c r="F378" s="488"/>
      <c r="G378" s="487"/>
      <c r="H378" s="48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4.25" customHeight="1" x14ac:dyDescent="0.25">
      <c r="A379" s="487"/>
      <c r="B379" s="487"/>
      <c r="C379" s="487"/>
      <c r="D379" s="488"/>
      <c r="E379" s="487"/>
      <c r="F379" s="488"/>
      <c r="G379" s="487"/>
      <c r="H379" s="48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4.25" customHeight="1" x14ac:dyDescent="0.25">
      <c r="A380" s="487"/>
      <c r="B380" s="487"/>
      <c r="C380" s="487"/>
      <c r="D380" s="488"/>
      <c r="E380" s="487"/>
      <c r="F380" s="488"/>
      <c r="G380" s="487"/>
      <c r="H380" s="48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4.25" customHeight="1" x14ac:dyDescent="0.25">
      <c r="A381" s="487"/>
      <c r="B381" s="487"/>
      <c r="C381" s="487"/>
      <c r="D381" s="488"/>
      <c r="E381" s="487"/>
      <c r="F381" s="488"/>
      <c r="G381" s="487"/>
      <c r="H381" s="48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4.25" customHeight="1" x14ac:dyDescent="0.25">
      <c r="A382" s="487"/>
      <c r="B382" s="487"/>
      <c r="C382" s="487"/>
      <c r="D382" s="488"/>
      <c r="E382" s="487"/>
      <c r="F382" s="488"/>
      <c r="G382" s="487"/>
      <c r="H382" s="48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4.25" customHeight="1" x14ac:dyDescent="0.25">
      <c r="A383" s="487"/>
      <c r="B383" s="487"/>
      <c r="C383" s="487"/>
      <c r="D383" s="488"/>
      <c r="E383" s="487"/>
      <c r="F383" s="488"/>
      <c r="G383" s="487"/>
      <c r="H383" s="48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4.25" customHeight="1" x14ac:dyDescent="0.25">
      <c r="A384" s="487"/>
      <c r="B384" s="487"/>
      <c r="C384" s="487"/>
      <c r="D384" s="488"/>
      <c r="E384" s="487"/>
      <c r="F384" s="488"/>
      <c r="G384" s="487"/>
      <c r="H384" s="48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4.25" customHeight="1" x14ac:dyDescent="0.25">
      <c r="A385" s="487"/>
      <c r="B385" s="487"/>
      <c r="C385" s="487"/>
      <c r="D385" s="488"/>
      <c r="E385" s="487"/>
      <c r="F385" s="488"/>
      <c r="G385" s="487"/>
      <c r="H385" s="48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4.25" customHeight="1" x14ac:dyDescent="0.25">
      <c r="A386" s="487"/>
      <c r="B386" s="487"/>
      <c r="C386" s="487"/>
      <c r="D386" s="488"/>
      <c r="E386" s="487"/>
      <c r="F386" s="488"/>
      <c r="G386" s="487"/>
      <c r="H386" s="48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4.25" customHeight="1" x14ac:dyDescent="0.25">
      <c r="A387" s="487"/>
      <c r="B387" s="487"/>
      <c r="C387" s="487"/>
      <c r="D387" s="488"/>
      <c r="E387" s="487"/>
      <c r="F387" s="488"/>
      <c r="G387" s="487"/>
      <c r="H387" s="48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4.25" customHeight="1" x14ac:dyDescent="0.25">
      <c r="A388" s="487"/>
      <c r="B388" s="487"/>
      <c r="C388" s="487"/>
      <c r="D388" s="488"/>
      <c r="E388" s="487"/>
      <c r="F388" s="488"/>
      <c r="G388" s="487"/>
      <c r="H388" s="48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4.25" customHeight="1" x14ac:dyDescent="0.25">
      <c r="A389" s="487"/>
      <c r="B389" s="487"/>
      <c r="C389" s="487"/>
      <c r="D389" s="488"/>
      <c r="E389" s="487"/>
      <c r="F389" s="488"/>
      <c r="G389" s="487"/>
      <c r="H389" s="48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4.25" customHeight="1" x14ac:dyDescent="0.25">
      <c r="A390" s="487"/>
      <c r="B390" s="487"/>
      <c r="C390" s="487"/>
      <c r="D390" s="488"/>
      <c r="E390" s="487"/>
      <c r="F390" s="488"/>
      <c r="G390" s="487"/>
      <c r="H390" s="48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4.25" customHeight="1" x14ac:dyDescent="0.25">
      <c r="A391" s="487"/>
      <c r="B391" s="487"/>
      <c r="C391" s="487"/>
      <c r="D391" s="488"/>
      <c r="E391" s="487"/>
      <c r="F391" s="488"/>
      <c r="G391" s="487"/>
      <c r="H391" s="48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4.25" customHeight="1" x14ac:dyDescent="0.25">
      <c r="A392" s="487"/>
      <c r="B392" s="487"/>
      <c r="C392" s="487"/>
      <c r="D392" s="488"/>
      <c r="E392" s="487"/>
      <c r="F392" s="488"/>
      <c r="G392" s="487"/>
      <c r="H392" s="48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4.25" customHeight="1" x14ac:dyDescent="0.25">
      <c r="A393" s="487"/>
      <c r="B393" s="487"/>
      <c r="C393" s="487"/>
      <c r="D393" s="488"/>
      <c r="E393" s="487"/>
      <c r="F393" s="488"/>
      <c r="G393" s="487"/>
      <c r="H393" s="48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4.25" customHeight="1" x14ac:dyDescent="0.25">
      <c r="A394" s="487"/>
      <c r="B394" s="487"/>
      <c r="C394" s="487"/>
      <c r="D394" s="488"/>
      <c r="E394" s="487"/>
      <c r="F394" s="488"/>
      <c r="G394" s="487"/>
      <c r="H394" s="48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4.25" customHeight="1" x14ac:dyDescent="0.25">
      <c r="A395" s="487"/>
      <c r="B395" s="487"/>
      <c r="C395" s="487"/>
      <c r="D395" s="488"/>
      <c r="E395" s="487"/>
      <c r="F395" s="488"/>
      <c r="G395" s="487"/>
      <c r="H395" s="48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4.25" customHeight="1" x14ac:dyDescent="0.25">
      <c r="A396" s="487"/>
      <c r="B396" s="487"/>
      <c r="C396" s="487"/>
      <c r="D396" s="488"/>
      <c r="E396" s="487"/>
      <c r="F396" s="488"/>
      <c r="G396" s="487"/>
      <c r="H396" s="48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4.25" customHeight="1" x14ac:dyDescent="0.25">
      <c r="A397" s="487"/>
      <c r="B397" s="487"/>
      <c r="C397" s="487"/>
      <c r="D397" s="488"/>
      <c r="E397" s="487"/>
      <c r="F397" s="488"/>
      <c r="G397" s="487"/>
      <c r="H397" s="48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4.25" customHeight="1" x14ac:dyDescent="0.25">
      <c r="A398" s="487"/>
      <c r="B398" s="487"/>
      <c r="C398" s="487"/>
      <c r="D398" s="488"/>
      <c r="E398" s="487"/>
      <c r="F398" s="488"/>
      <c r="G398" s="487"/>
      <c r="H398" s="48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4.25" customHeight="1" x14ac:dyDescent="0.25">
      <c r="A399" s="487"/>
      <c r="B399" s="487"/>
      <c r="C399" s="487"/>
      <c r="D399" s="488"/>
      <c r="E399" s="487"/>
      <c r="F399" s="488"/>
      <c r="G399" s="487"/>
      <c r="H399" s="48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4.25" customHeight="1" x14ac:dyDescent="0.25">
      <c r="A400" s="487"/>
      <c r="B400" s="487"/>
      <c r="C400" s="487"/>
      <c r="D400" s="488"/>
      <c r="E400" s="487"/>
      <c r="F400" s="488"/>
      <c r="G400" s="487"/>
      <c r="H400" s="48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4.25" customHeight="1" x14ac:dyDescent="0.25">
      <c r="A401" s="487"/>
      <c r="B401" s="487"/>
      <c r="C401" s="487"/>
      <c r="D401" s="488"/>
      <c r="E401" s="487"/>
      <c r="F401" s="488"/>
      <c r="G401" s="487"/>
      <c r="H401" s="48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4.25" customHeight="1" x14ac:dyDescent="0.25">
      <c r="A402" s="487"/>
      <c r="B402" s="487"/>
      <c r="C402" s="487"/>
      <c r="D402" s="488"/>
      <c r="E402" s="487"/>
      <c r="F402" s="488"/>
      <c r="G402" s="487"/>
      <c r="H402" s="48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4.25" customHeight="1" x14ac:dyDescent="0.25">
      <c r="A403" s="487"/>
      <c r="B403" s="487"/>
      <c r="C403" s="487"/>
      <c r="D403" s="488"/>
      <c r="E403" s="487"/>
      <c r="F403" s="488"/>
      <c r="G403" s="487"/>
      <c r="H403" s="48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4.25" customHeight="1" x14ac:dyDescent="0.25">
      <c r="A404" s="487"/>
      <c r="B404" s="487"/>
      <c r="C404" s="487"/>
      <c r="D404" s="488"/>
      <c r="E404" s="487"/>
      <c r="F404" s="488"/>
      <c r="G404" s="487"/>
      <c r="H404" s="48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4.25" customHeight="1" x14ac:dyDescent="0.25">
      <c r="A405" s="487"/>
      <c r="B405" s="487"/>
      <c r="C405" s="487"/>
      <c r="D405" s="488"/>
      <c r="E405" s="487"/>
      <c r="F405" s="488"/>
      <c r="G405" s="487"/>
      <c r="H405" s="48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4.25" customHeight="1" x14ac:dyDescent="0.25">
      <c r="A406" s="487"/>
      <c r="B406" s="487"/>
      <c r="C406" s="487"/>
      <c r="D406" s="488"/>
      <c r="E406" s="487"/>
      <c r="F406" s="488"/>
      <c r="G406" s="487"/>
      <c r="H406" s="48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4.25" customHeight="1" x14ac:dyDescent="0.25">
      <c r="A407" s="487"/>
      <c r="B407" s="487"/>
      <c r="C407" s="487"/>
      <c r="D407" s="488"/>
      <c r="E407" s="487"/>
      <c r="F407" s="488"/>
      <c r="G407" s="487"/>
      <c r="H407" s="48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4.25" customHeight="1" x14ac:dyDescent="0.25">
      <c r="A408" s="487"/>
      <c r="B408" s="487"/>
      <c r="C408" s="487"/>
      <c r="D408" s="488"/>
      <c r="E408" s="487"/>
      <c r="F408" s="488"/>
      <c r="G408" s="487"/>
      <c r="H408" s="48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4.25" customHeight="1" x14ac:dyDescent="0.25">
      <c r="A409" s="487"/>
      <c r="B409" s="487"/>
      <c r="C409" s="487"/>
      <c r="D409" s="488"/>
      <c r="E409" s="487"/>
      <c r="F409" s="488"/>
      <c r="G409" s="487"/>
      <c r="H409" s="48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4.25" customHeight="1" x14ac:dyDescent="0.25">
      <c r="A410" s="487"/>
      <c r="B410" s="487"/>
      <c r="C410" s="487"/>
      <c r="D410" s="488"/>
      <c r="E410" s="487"/>
      <c r="F410" s="488"/>
      <c r="G410" s="487"/>
      <c r="H410" s="48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4.25" customHeight="1" x14ac:dyDescent="0.25">
      <c r="A411" s="487"/>
      <c r="B411" s="487"/>
      <c r="C411" s="487"/>
      <c r="D411" s="488"/>
      <c r="E411" s="487"/>
      <c r="F411" s="488"/>
      <c r="G411" s="487"/>
      <c r="H411" s="48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4.25" customHeight="1" x14ac:dyDescent="0.25">
      <c r="A412" s="487"/>
      <c r="B412" s="487"/>
      <c r="C412" s="487"/>
      <c r="D412" s="488"/>
      <c r="E412" s="487"/>
      <c r="F412" s="488"/>
      <c r="G412" s="487"/>
      <c r="H412" s="48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4.25" customHeight="1" x14ac:dyDescent="0.25">
      <c r="A413" s="487"/>
      <c r="B413" s="487"/>
      <c r="C413" s="487"/>
      <c r="D413" s="488"/>
      <c r="E413" s="487"/>
      <c r="F413" s="488"/>
      <c r="G413" s="487"/>
      <c r="H413" s="48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4.25" customHeight="1" x14ac:dyDescent="0.25">
      <c r="A414" s="487"/>
      <c r="B414" s="487"/>
      <c r="C414" s="487"/>
      <c r="D414" s="488"/>
      <c r="E414" s="487"/>
      <c r="F414" s="488"/>
      <c r="G414" s="487"/>
      <c r="H414" s="48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4.25" customHeight="1" x14ac:dyDescent="0.25">
      <c r="A415" s="487"/>
      <c r="B415" s="487"/>
      <c r="C415" s="487"/>
      <c r="D415" s="488"/>
      <c r="E415" s="487"/>
      <c r="F415" s="488"/>
      <c r="G415" s="487"/>
      <c r="H415" s="48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4.25" customHeight="1" x14ac:dyDescent="0.25">
      <c r="A416" s="487"/>
      <c r="B416" s="487"/>
      <c r="C416" s="487"/>
      <c r="D416" s="488"/>
      <c r="E416" s="487"/>
      <c r="F416" s="488"/>
      <c r="G416" s="487"/>
      <c r="H416" s="48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4.25" customHeight="1" x14ac:dyDescent="0.25">
      <c r="A417" s="487"/>
      <c r="B417" s="487"/>
      <c r="C417" s="487"/>
      <c r="D417" s="488"/>
      <c r="E417" s="487"/>
      <c r="F417" s="488"/>
      <c r="G417" s="487"/>
      <c r="H417" s="48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4.25" customHeight="1" x14ac:dyDescent="0.25">
      <c r="A418" s="487"/>
      <c r="B418" s="487"/>
      <c r="C418" s="487"/>
      <c r="D418" s="488"/>
      <c r="E418" s="487"/>
      <c r="F418" s="488"/>
      <c r="G418" s="487"/>
      <c r="H418" s="48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4.25" customHeight="1" x14ac:dyDescent="0.25">
      <c r="A419" s="487"/>
      <c r="B419" s="487"/>
      <c r="C419" s="487"/>
      <c r="D419" s="488"/>
      <c r="E419" s="487"/>
      <c r="F419" s="488"/>
      <c r="G419" s="487"/>
      <c r="H419" s="48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4.25" customHeight="1" x14ac:dyDescent="0.25">
      <c r="A420" s="487"/>
      <c r="B420" s="487"/>
      <c r="C420" s="487"/>
      <c r="D420" s="488"/>
      <c r="E420" s="487"/>
      <c r="F420" s="488"/>
      <c r="G420" s="487"/>
      <c r="H420" s="48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4.25" customHeight="1" x14ac:dyDescent="0.25">
      <c r="A421" s="487"/>
      <c r="B421" s="487"/>
      <c r="C421" s="487"/>
      <c r="D421" s="488"/>
      <c r="E421" s="487"/>
      <c r="F421" s="488"/>
      <c r="G421" s="487"/>
      <c r="H421" s="48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4.25" customHeight="1" x14ac:dyDescent="0.25">
      <c r="A422" s="487"/>
      <c r="B422" s="487"/>
      <c r="C422" s="487"/>
      <c r="D422" s="488"/>
      <c r="E422" s="487"/>
      <c r="F422" s="488"/>
      <c r="G422" s="487"/>
      <c r="H422" s="48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4.25" customHeight="1" x14ac:dyDescent="0.25">
      <c r="A423" s="487"/>
      <c r="B423" s="487"/>
      <c r="C423" s="487"/>
      <c r="D423" s="488"/>
      <c r="E423" s="487"/>
      <c r="F423" s="488"/>
      <c r="G423" s="487"/>
      <c r="H423" s="48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4.25" customHeight="1" x14ac:dyDescent="0.25">
      <c r="A424" s="487"/>
      <c r="B424" s="487"/>
      <c r="C424" s="487"/>
      <c r="D424" s="488"/>
      <c r="E424" s="487"/>
      <c r="F424" s="488"/>
      <c r="G424" s="487"/>
      <c r="H424" s="48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4.25" customHeight="1" x14ac:dyDescent="0.25">
      <c r="A425" s="487"/>
      <c r="B425" s="487"/>
      <c r="C425" s="487"/>
      <c r="D425" s="488"/>
      <c r="E425" s="487"/>
      <c r="F425" s="488"/>
      <c r="G425" s="487"/>
      <c r="H425" s="48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4.25" customHeight="1" x14ac:dyDescent="0.25">
      <c r="A426" s="487"/>
      <c r="B426" s="487"/>
      <c r="C426" s="487"/>
      <c r="D426" s="488"/>
      <c r="E426" s="487"/>
      <c r="F426" s="488"/>
      <c r="G426" s="487"/>
      <c r="H426" s="48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4.25" customHeight="1" x14ac:dyDescent="0.25">
      <c r="A427" s="487"/>
      <c r="B427" s="487"/>
      <c r="C427" s="487"/>
      <c r="D427" s="488"/>
      <c r="E427" s="487"/>
      <c r="F427" s="488"/>
      <c r="G427" s="487"/>
      <c r="H427" s="48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4.25" customHeight="1" x14ac:dyDescent="0.25">
      <c r="A428" s="487"/>
      <c r="B428" s="487"/>
      <c r="C428" s="487"/>
      <c r="D428" s="488"/>
      <c r="E428" s="487"/>
      <c r="F428" s="488"/>
      <c r="G428" s="487"/>
      <c r="H428" s="48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4.25" customHeight="1" x14ac:dyDescent="0.25">
      <c r="A429" s="487"/>
      <c r="B429" s="487"/>
      <c r="C429" s="487"/>
      <c r="D429" s="488"/>
      <c r="E429" s="487"/>
      <c r="F429" s="488"/>
      <c r="G429" s="487"/>
      <c r="H429" s="48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4.25" customHeight="1" x14ac:dyDescent="0.25">
      <c r="A430" s="487"/>
      <c r="B430" s="487"/>
      <c r="C430" s="487"/>
      <c r="D430" s="488"/>
      <c r="E430" s="487"/>
      <c r="F430" s="488"/>
      <c r="G430" s="487"/>
      <c r="H430" s="48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4.25" customHeight="1" x14ac:dyDescent="0.25">
      <c r="A431" s="487"/>
      <c r="B431" s="487"/>
      <c r="C431" s="487"/>
      <c r="D431" s="488"/>
      <c r="E431" s="487"/>
      <c r="F431" s="488"/>
      <c r="G431" s="487"/>
      <c r="H431" s="48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4.25" customHeight="1" x14ac:dyDescent="0.25">
      <c r="A432" s="487"/>
      <c r="B432" s="487"/>
      <c r="C432" s="487"/>
      <c r="D432" s="488"/>
      <c r="E432" s="487"/>
      <c r="F432" s="488"/>
      <c r="G432" s="487"/>
      <c r="H432" s="48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4.25" customHeight="1" x14ac:dyDescent="0.25">
      <c r="A433" s="487"/>
      <c r="B433" s="487"/>
      <c r="C433" s="487"/>
      <c r="D433" s="488"/>
      <c r="E433" s="487"/>
      <c r="F433" s="488"/>
      <c r="G433" s="487"/>
      <c r="H433" s="48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4.25" customHeight="1" x14ac:dyDescent="0.25">
      <c r="A434" s="487"/>
      <c r="B434" s="487"/>
      <c r="C434" s="487"/>
      <c r="D434" s="488"/>
      <c r="E434" s="487"/>
      <c r="F434" s="488"/>
      <c r="G434" s="487"/>
      <c r="H434" s="48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4.25" customHeight="1" x14ac:dyDescent="0.25">
      <c r="A435" s="487"/>
      <c r="B435" s="487"/>
      <c r="C435" s="487"/>
      <c r="D435" s="488"/>
      <c r="E435" s="487"/>
      <c r="F435" s="488"/>
      <c r="G435" s="487"/>
      <c r="H435" s="48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4.25" customHeight="1" x14ac:dyDescent="0.25">
      <c r="A436" s="487"/>
      <c r="B436" s="487"/>
      <c r="C436" s="487"/>
      <c r="D436" s="488"/>
      <c r="E436" s="487"/>
      <c r="F436" s="488"/>
      <c r="G436" s="487"/>
      <c r="H436" s="48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4.25" customHeight="1" x14ac:dyDescent="0.25">
      <c r="A437" s="487"/>
      <c r="B437" s="487"/>
      <c r="C437" s="487"/>
      <c r="D437" s="488"/>
      <c r="E437" s="487"/>
      <c r="F437" s="488"/>
      <c r="G437" s="487"/>
      <c r="H437" s="48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4.25" customHeight="1" x14ac:dyDescent="0.25">
      <c r="A438" s="487"/>
      <c r="B438" s="487"/>
      <c r="C438" s="487"/>
      <c r="D438" s="488"/>
      <c r="E438" s="487"/>
      <c r="F438" s="488"/>
      <c r="G438" s="487"/>
      <c r="H438" s="48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4.25" customHeight="1" x14ac:dyDescent="0.25">
      <c r="A439" s="487"/>
      <c r="B439" s="487"/>
      <c r="C439" s="487"/>
      <c r="D439" s="488"/>
      <c r="E439" s="487"/>
      <c r="F439" s="488"/>
      <c r="G439" s="487"/>
      <c r="H439" s="48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4.25" customHeight="1" x14ac:dyDescent="0.25">
      <c r="A440" s="487"/>
      <c r="B440" s="487"/>
      <c r="C440" s="487"/>
      <c r="D440" s="488"/>
      <c r="E440" s="487"/>
      <c r="F440" s="488"/>
      <c r="G440" s="487"/>
      <c r="H440" s="48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4.25" customHeight="1" x14ac:dyDescent="0.25">
      <c r="A441" s="487"/>
      <c r="B441" s="487"/>
      <c r="C441" s="487"/>
      <c r="D441" s="488"/>
      <c r="E441" s="487"/>
      <c r="F441" s="488"/>
      <c r="G441" s="487"/>
      <c r="H441" s="48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4.25" customHeight="1" x14ac:dyDescent="0.25">
      <c r="A442" s="487"/>
      <c r="B442" s="487"/>
      <c r="C442" s="487"/>
      <c r="D442" s="488"/>
      <c r="E442" s="487"/>
      <c r="F442" s="488"/>
      <c r="G442" s="487"/>
      <c r="H442" s="48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4.25" customHeight="1" x14ac:dyDescent="0.25">
      <c r="A443" s="487"/>
      <c r="B443" s="487"/>
      <c r="C443" s="487"/>
      <c r="D443" s="488"/>
      <c r="E443" s="487"/>
      <c r="F443" s="488"/>
      <c r="G443" s="487"/>
      <c r="H443" s="48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4.25" customHeight="1" x14ac:dyDescent="0.25">
      <c r="A444" s="487"/>
      <c r="B444" s="487"/>
      <c r="C444" s="487"/>
      <c r="D444" s="488"/>
      <c r="E444" s="487"/>
      <c r="F444" s="488"/>
      <c r="G444" s="487"/>
      <c r="H444" s="48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4.25" customHeight="1" x14ac:dyDescent="0.25">
      <c r="A445" s="487"/>
      <c r="B445" s="487"/>
      <c r="C445" s="487"/>
      <c r="D445" s="488"/>
      <c r="E445" s="487"/>
      <c r="F445" s="488"/>
      <c r="G445" s="487"/>
      <c r="H445" s="48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4.25" customHeight="1" x14ac:dyDescent="0.25">
      <c r="A446" s="487"/>
      <c r="B446" s="487"/>
      <c r="C446" s="487"/>
      <c r="D446" s="488"/>
      <c r="E446" s="487"/>
      <c r="F446" s="488"/>
      <c r="G446" s="487"/>
      <c r="H446" s="48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4.25" customHeight="1" x14ac:dyDescent="0.25">
      <c r="A447" s="487"/>
      <c r="B447" s="487"/>
      <c r="C447" s="487"/>
      <c r="D447" s="488"/>
      <c r="E447" s="487"/>
      <c r="F447" s="488"/>
      <c r="G447" s="487"/>
      <c r="H447" s="48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4.25" customHeight="1" x14ac:dyDescent="0.25">
      <c r="A448" s="487"/>
      <c r="B448" s="487"/>
      <c r="C448" s="487"/>
      <c r="D448" s="488"/>
      <c r="E448" s="487"/>
      <c r="F448" s="488"/>
      <c r="G448" s="487"/>
      <c r="H448" s="48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4.25" customHeight="1" x14ac:dyDescent="0.25">
      <c r="A449" s="487"/>
      <c r="B449" s="487"/>
      <c r="C449" s="487"/>
      <c r="D449" s="488"/>
      <c r="E449" s="487"/>
      <c r="F449" s="488"/>
      <c r="G449" s="487"/>
      <c r="H449" s="48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4.25" customHeight="1" x14ac:dyDescent="0.25">
      <c r="A450" s="487"/>
      <c r="B450" s="487"/>
      <c r="C450" s="487"/>
      <c r="D450" s="488"/>
      <c r="E450" s="487"/>
      <c r="F450" s="488"/>
      <c r="G450" s="487"/>
      <c r="H450" s="48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4.25" customHeight="1" x14ac:dyDescent="0.25">
      <c r="A451" s="487"/>
      <c r="B451" s="487"/>
      <c r="C451" s="487"/>
      <c r="D451" s="488"/>
      <c r="E451" s="487"/>
      <c r="F451" s="488"/>
      <c r="G451" s="487"/>
      <c r="H451" s="48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4.25" customHeight="1" x14ac:dyDescent="0.25">
      <c r="A452" s="487"/>
      <c r="B452" s="487"/>
      <c r="C452" s="487"/>
      <c r="D452" s="488"/>
      <c r="E452" s="487"/>
      <c r="F452" s="488"/>
      <c r="G452" s="487"/>
      <c r="H452" s="48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4.25" customHeight="1" x14ac:dyDescent="0.25">
      <c r="A453" s="487"/>
      <c r="B453" s="487"/>
      <c r="C453" s="487"/>
      <c r="D453" s="488"/>
      <c r="E453" s="487"/>
      <c r="F453" s="488"/>
      <c r="G453" s="487"/>
      <c r="H453" s="48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4.25" customHeight="1" x14ac:dyDescent="0.25">
      <c r="A454" s="487"/>
      <c r="B454" s="487"/>
      <c r="C454" s="487"/>
      <c r="D454" s="488"/>
      <c r="E454" s="487"/>
      <c r="F454" s="488"/>
      <c r="G454" s="487"/>
      <c r="H454" s="48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4.25" customHeight="1" x14ac:dyDescent="0.25">
      <c r="A455" s="487"/>
      <c r="B455" s="487"/>
      <c r="C455" s="487"/>
      <c r="D455" s="488"/>
      <c r="E455" s="487"/>
      <c r="F455" s="488"/>
      <c r="G455" s="487"/>
      <c r="H455" s="48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4.25" customHeight="1" x14ac:dyDescent="0.25">
      <c r="A456" s="487"/>
      <c r="B456" s="487"/>
      <c r="C456" s="487"/>
      <c r="D456" s="488"/>
      <c r="E456" s="487"/>
      <c r="F456" s="488"/>
      <c r="G456" s="487"/>
      <c r="H456" s="48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4.25" customHeight="1" x14ac:dyDescent="0.25">
      <c r="A457" s="487"/>
      <c r="B457" s="487"/>
      <c r="C457" s="487"/>
      <c r="D457" s="488"/>
      <c r="E457" s="487"/>
      <c r="F457" s="488"/>
      <c r="G457" s="487"/>
      <c r="H457" s="48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4.25" customHeight="1" x14ac:dyDescent="0.25">
      <c r="A458" s="487"/>
      <c r="B458" s="487"/>
      <c r="C458" s="487"/>
      <c r="D458" s="488"/>
      <c r="E458" s="487"/>
      <c r="F458" s="488"/>
      <c r="G458" s="487"/>
      <c r="H458" s="48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4.25" customHeight="1" x14ac:dyDescent="0.25">
      <c r="A459" s="487"/>
      <c r="B459" s="487"/>
      <c r="C459" s="487"/>
      <c r="D459" s="488"/>
      <c r="E459" s="487"/>
      <c r="F459" s="488"/>
      <c r="G459" s="487"/>
      <c r="H459" s="48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4.25" customHeight="1" x14ac:dyDescent="0.25">
      <c r="A460" s="487"/>
      <c r="B460" s="487"/>
      <c r="C460" s="487"/>
      <c r="D460" s="488"/>
      <c r="E460" s="487"/>
      <c r="F460" s="488"/>
      <c r="G460" s="487"/>
      <c r="H460" s="48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4.25" customHeight="1" x14ac:dyDescent="0.25">
      <c r="A461" s="487"/>
      <c r="B461" s="487"/>
      <c r="C461" s="487"/>
      <c r="D461" s="488"/>
      <c r="E461" s="487"/>
      <c r="F461" s="488"/>
      <c r="G461" s="487"/>
      <c r="H461" s="48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4.25" customHeight="1" x14ac:dyDescent="0.25">
      <c r="A462" s="487"/>
      <c r="B462" s="487"/>
      <c r="C462" s="487"/>
      <c r="D462" s="488"/>
      <c r="E462" s="487"/>
      <c r="F462" s="488"/>
      <c r="G462" s="487"/>
      <c r="H462" s="48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4.25" customHeight="1" x14ac:dyDescent="0.25">
      <c r="A463" s="487"/>
      <c r="B463" s="487"/>
      <c r="C463" s="487"/>
      <c r="D463" s="488"/>
      <c r="E463" s="487"/>
      <c r="F463" s="488"/>
      <c r="G463" s="487"/>
      <c r="H463" s="48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4.25" customHeight="1" x14ac:dyDescent="0.25">
      <c r="A464" s="487"/>
      <c r="B464" s="487"/>
      <c r="C464" s="487"/>
      <c r="D464" s="488"/>
      <c r="E464" s="487"/>
      <c r="F464" s="488"/>
      <c r="G464" s="487"/>
      <c r="H464" s="48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4.25" customHeight="1" x14ac:dyDescent="0.25">
      <c r="A465" s="487"/>
      <c r="B465" s="487"/>
      <c r="C465" s="487"/>
      <c r="D465" s="488"/>
      <c r="E465" s="487"/>
      <c r="F465" s="488"/>
      <c r="G465" s="487"/>
      <c r="H465" s="48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4.25" customHeight="1" x14ac:dyDescent="0.25">
      <c r="A466" s="487"/>
      <c r="B466" s="487"/>
      <c r="C466" s="487"/>
      <c r="D466" s="488"/>
      <c r="E466" s="487"/>
      <c r="F466" s="488"/>
      <c r="G466" s="487"/>
      <c r="H466" s="48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4.25" customHeight="1" x14ac:dyDescent="0.25">
      <c r="A467" s="487"/>
      <c r="B467" s="487"/>
      <c r="C467" s="487"/>
      <c r="D467" s="488"/>
      <c r="E467" s="487"/>
      <c r="F467" s="488"/>
      <c r="G467" s="487"/>
      <c r="H467" s="48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4.25" customHeight="1" x14ac:dyDescent="0.25">
      <c r="A468" s="487"/>
      <c r="B468" s="487"/>
      <c r="C468" s="487"/>
      <c r="D468" s="488"/>
      <c r="E468" s="487"/>
      <c r="F468" s="488"/>
      <c r="G468" s="487"/>
      <c r="H468" s="48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4.25" customHeight="1" x14ac:dyDescent="0.25">
      <c r="A469" s="487"/>
      <c r="B469" s="487"/>
      <c r="C469" s="487"/>
      <c r="D469" s="488"/>
      <c r="E469" s="487"/>
      <c r="F469" s="488"/>
      <c r="G469" s="487"/>
      <c r="H469" s="48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4.25" customHeight="1" x14ac:dyDescent="0.25">
      <c r="A470" s="487"/>
      <c r="B470" s="487"/>
      <c r="C470" s="487"/>
      <c r="D470" s="488"/>
      <c r="E470" s="487"/>
      <c r="F470" s="488"/>
      <c r="G470" s="487"/>
      <c r="H470" s="48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4.25" customHeight="1" x14ac:dyDescent="0.25">
      <c r="A471" s="487"/>
      <c r="B471" s="487"/>
      <c r="C471" s="487"/>
      <c r="D471" s="488"/>
      <c r="E471" s="487"/>
      <c r="F471" s="488"/>
      <c r="G471" s="487"/>
      <c r="H471" s="48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4.25" customHeight="1" x14ac:dyDescent="0.25">
      <c r="A472" s="487"/>
      <c r="B472" s="487"/>
      <c r="C472" s="487"/>
      <c r="D472" s="488"/>
      <c r="E472" s="487"/>
      <c r="F472" s="488"/>
      <c r="G472" s="487"/>
      <c r="H472" s="48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4.25" customHeight="1" x14ac:dyDescent="0.25">
      <c r="A473" s="487"/>
      <c r="B473" s="487"/>
      <c r="C473" s="487"/>
      <c r="D473" s="488"/>
      <c r="E473" s="487"/>
      <c r="F473" s="488"/>
      <c r="G473" s="487"/>
      <c r="H473" s="48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4.25" customHeight="1" x14ac:dyDescent="0.25">
      <c r="A474" s="487"/>
      <c r="B474" s="487"/>
      <c r="C474" s="487"/>
      <c r="D474" s="488"/>
      <c r="E474" s="487"/>
      <c r="F474" s="488"/>
      <c r="G474" s="487"/>
      <c r="H474" s="48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4.25" customHeight="1" x14ac:dyDescent="0.25">
      <c r="A475" s="487"/>
      <c r="B475" s="487"/>
      <c r="C475" s="487"/>
      <c r="D475" s="488"/>
      <c r="E475" s="487"/>
      <c r="F475" s="488"/>
      <c r="G475" s="487"/>
      <c r="H475" s="48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4.25" customHeight="1" x14ac:dyDescent="0.25">
      <c r="A476" s="487"/>
      <c r="B476" s="487"/>
      <c r="C476" s="487"/>
      <c r="D476" s="488"/>
      <c r="E476" s="487"/>
      <c r="F476" s="488"/>
      <c r="G476" s="487"/>
      <c r="H476" s="48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4.25" customHeight="1" x14ac:dyDescent="0.25">
      <c r="A477" s="487"/>
      <c r="B477" s="487"/>
      <c r="C477" s="487"/>
      <c r="D477" s="488"/>
      <c r="E477" s="487"/>
      <c r="F477" s="488"/>
      <c r="G477" s="487"/>
      <c r="H477" s="48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4.25" customHeight="1" x14ac:dyDescent="0.25">
      <c r="A478" s="487"/>
      <c r="B478" s="487"/>
      <c r="C478" s="487"/>
      <c r="D478" s="488"/>
      <c r="E478" s="487"/>
      <c r="F478" s="488"/>
      <c r="G478" s="487"/>
      <c r="H478" s="48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4.25" customHeight="1" x14ac:dyDescent="0.25">
      <c r="A479" s="487"/>
      <c r="B479" s="487"/>
      <c r="C479" s="487"/>
      <c r="D479" s="488"/>
      <c r="E479" s="487"/>
      <c r="F479" s="488"/>
      <c r="G479" s="487"/>
      <c r="H479" s="48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4.25" customHeight="1" x14ac:dyDescent="0.25">
      <c r="A480" s="487"/>
      <c r="B480" s="487"/>
      <c r="C480" s="487"/>
      <c r="D480" s="488"/>
      <c r="E480" s="487"/>
      <c r="F480" s="488"/>
      <c r="G480" s="487"/>
      <c r="H480" s="48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4.25" customHeight="1" x14ac:dyDescent="0.25">
      <c r="A481" s="487"/>
      <c r="B481" s="487"/>
      <c r="C481" s="487"/>
      <c r="D481" s="488"/>
      <c r="E481" s="487"/>
      <c r="F481" s="488"/>
      <c r="G481" s="487"/>
      <c r="H481" s="48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4.25" customHeight="1" x14ac:dyDescent="0.25">
      <c r="A482" s="487"/>
      <c r="B482" s="487"/>
      <c r="C482" s="487"/>
      <c r="D482" s="488"/>
      <c r="E482" s="487"/>
      <c r="F482" s="488"/>
      <c r="G482" s="487"/>
      <c r="H482" s="48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4.25" customHeight="1" x14ac:dyDescent="0.25">
      <c r="A483" s="487"/>
      <c r="B483" s="487"/>
      <c r="C483" s="487"/>
      <c r="D483" s="488"/>
      <c r="E483" s="487"/>
      <c r="F483" s="488"/>
      <c r="G483" s="487"/>
      <c r="H483" s="48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4.25" customHeight="1" x14ac:dyDescent="0.25">
      <c r="A484" s="487"/>
      <c r="B484" s="487"/>
      <c r="C484" s="487"/>
      <c r="D484" s="488"/>
      <c r="E484" s="487"/>
      <c r="F484" s="488"/>
      <c r="G484" s="487"/>
      <c r="H484" s="48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4.25" customHeight="1" x14ac:dyDescent="0.25">
      <c r="A485" s="487"/>
      <c r="B485" s="487"/>
      <c r="C485" s="487"/>
      <c r="D485" s="488"/>
      <c r="E485" s="487"/>
      <c r="F485" s="488"/>
      <c r="G485" s="487"/>
      <c r="H485" s="48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4.25" customHeight="1" x14ac:dyDescent="0.25">
      <c r="A486" s="487"/>
      <c r="B486" s="487"/>
      <c r="C486" s="487"/>
      <c r="D486" s="488"/>
      <c r="E486" s="487"/>
      <c r="F486" s="488"/>
      <c r="G486" s="487"/>
      <c r="H486" s="48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4.25" customHeight="1" x14ac:dyDescent="0.25">
      <c r="A487" s="487"/>
      <c r="B487" s="487"/>
      <c r="C487" s="487"/>
      <c r="D487" s="488"/>
      <c r="E487" s="487"/>
      <c r="F487" s="488"/>
      <c r="G487" s="487"/>
      <c r="H487" s="48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4.25" customHeight="1" x14ac:dyDescent="0.25">
      <c r="A488" s="487"/>
      <c r="B488" s="487"/>
      <c r="C488" s="487"/>
      <c r="D488" s="488"/>
      <c r="E488" s="487"/>
      <c r="F488" s="488"/>
      <c r="G488" s="487"/>
      <c r="H488" s="48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4.25" customHeight="1" x14ac:dyDescent="0.25">
      <c r="A489" s="487"/>
      <c r="B489" s="487"/>
      <c r="C489" s="487"/>
      <c r="D489" s="488"/>
      <c r="E489" s="487"/>
      <c r="F489" s="488"/>
      <c r="G489" s="487"/>
      <c r="H489" s="48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4.25" customHeight="1" x14ac:dyDescent="0.25">
      <c r="A490" s="487"/>
      <c r="B490" s="487"/>
      <c r="C490" s="487"/>
      <c r="D490" s="488"/>
      <c r="E490" s="487"/>
      <c r="F490" s="488"/>
      <c r="G490" s="487"/>
      <c r="H490" s="48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4.25" customHeight="1" x14ac:dyDescent="0.25">
      <c r="A491" s="487"/>
      <c r="B491" s="487"/>
      <c r="C491" s="487"/>
      <c r="D491" s="488"/>
      <c r="E491" s="487"/>
      <c r="F491" s="488"/>
      <c r="G491" s="487"/>
      <c r="H491" s="48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4.25" customHeight="1" x14ac:dyDescent="0.25">
      <c r="A492" s="487"/>
      <c r="B492" s="487"/>
      <c r="C492" s="487"/>
      <c r="D492" s="488"/>
      <c r="E492" s="487"/>
      <c r="F492" s="488"/>
      <c r="G492" s="487"/>
      <c r="H492" s="48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4.25" customHeight="1" x14ac:dyDescent="0.25">
      <c r="A493" s="487"/>
      <c r="B493" s="487"/>
      <c r="C493" s="487"/>
      <c r="D493" s="488"/>
      <c r="E493" s="487"/>
      <c r="F493" s="488"/>
      <c r="G493" s="487"/>
      <c r="H493" s="48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4.25" customHeight="1" x14ac:dyDescent="0.25">
      <c r="A494" s="487"/>
      <c r="B494" s="487"/>
      <c r="C494" s="487"/>
      <c r="D494" s="488"/>
      <c r="E494" s="487"/>
      <c r="F494" s="488"/>
      <c r="G494" s="487"/>
      <c r="H494" s="48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4.25" customHeight="1" x14ac:dyDescent="0.25">
      <c r="A495" s="487"/>
      <c r="B495" s="487"/>
      <c r="C495" s="487"/>
      <c r="D495" s="488"/>
      <c r="E495" s="487"/>
      <c r="F495" s="488"/>
      <c r="G495" s="487"/>
      <c r="H495" s="48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4.25" customHeight="1" x14ac:dyDescent="0.25">
      <c r="A496" s="487"/>
      <c r="B496" s="487"/>
      <c r="C496" s="487"/>
      <c r="D496" s="488"/>
      <c r="E496" s="487"/>
      <c r="F496" s="488"/>
      <c r="G496" s="487"/>
      <c r="H496" s="48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4.25" customHeight="1" x14ac:dyDescent="0.25">
      <c r="A497" s="487"/>
      <c r="B497" s="487"/>
      <c r="C497" s="487"/>
      <c r="D497" s="488"/>
      <c r="E497" s="487"/>
      <c r="F497" s="488"/>
      <c r="G497" s="487"/>
      <c r="H497" s="48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4.25" customHeight="1" x14ac:dyDescent="0.25">
      <c r="A498" s="487"/>
      <c r="B498" s="487"/>
      <c r="C498" s="487"/>
      <c r="D498" s="488"/>
      <c r="E498" s="487"/>
      <c r="F498" s="488"/>
      <c r="G498" s="487"/>
      <c r="H498" s="48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4.25" customHeight="1" x14ac:dyDescent="0.25">
      <c r="A499" s="487"/>
      <c r="B499" s="487"/>
      <c r="C499" s="487"/>
      <c r="D499" s="488"/>
      <c r="E499" s="487"/>
      <c r="F499" s="488"/>
      <c r="G499" s="487"/>
      <c r="H499" s="48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4.25" customHeight="1" x14ac:dyDescent="0.25">
      <c r="A500" s="487"/>
      <c r="B500" s="487"/>
      <c r="C500" s="487"/>
      <c r="D500" s="488"/>
      <c r="E500" s="487"/>
      <c r="F500" s="488"/>
      <c r="G500" s="487"/>
      <c r="H500" s="48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4.25" customHeight="1" x14ac:dyDescent="0.25">
      <c r="A501" s="487"/>
      <c r="B501" s="487"/>
      <c r="C501" s="487"/>
      <c r="D501" s="488"/>
      <c r="E501" s="487"/>
      <c r="F501" s="488"/>
      <c r="G501" s="487"/>
      <c r="H501" s="48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4.25" customHeight="1" x14ac:dyDescent="0.25">
      <c r="A502" s="487"/>
      <c r="B502" s="487"/>
      <c r="C502" s="487"/>
      <c r="D502" s="488"/>
      <c r="E502" s="487"/>
      <c r="F502" s="488"/>
      <c r="G502" s="487"/>
      <c r="H502" s="48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4.25" customHeight="1" x14ac:dyDescent="0.25">
      <c r="A503" s="487"/>
      <c r="B503" s="487"/>
      <c r="C503" s="487"/>
      <c r="D503" s="488"/>
      <c r="E503" s="487"/>
      <c r="F503" s="488"/>
      <c r="G503" s="487"/>
      <c r="H503" s="48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4.25" customHeight="1" x14ac:dyDescent="0.25">
      <c r="A504" s="487"/>
      <c r="B504" s="487"/>
      <c r="C504" s="487"/>
      <c r="D504" s="488"/>
      <c r="E504" s="487"/>
      <c r="F504" s="488"/>
      <c r="G504" s="487"/>
      <c r="H504" s="48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4.25" customHeight="1" x14ac:dyDescent="0.25">
      <c r="A505" s="487"/>
      <c r="B505" s="487"/>
      <c r="C505" s="487"/>
      <c r="D505" s="488"/>
      <c r="E505" s="487"/>
      <c r="F505" s="488"/>
      <c r="G505" s="487"/>
      <c r="H505" s="48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4.25" customHeight="1" x14ac:dyDescent="0.25">
      <c r="A506" s="487"/>
      <c r="B506" s="487"/>
      <c r="C506" s="487"/>
      <c r="D506" s="488"/>
      <c r="E506" s="487"/>
      <c r="F506" s="488"/>
      <c r="G506" s="487"/>
      <c r="H506" s="48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4.25" customHeight="1" x14ac:dyDescent="0.25">
      <c r="A507" s="487"/>
      <c r="B507" s="487"/>
      <c r="C507" s="487"/>
      <c r="D507" s="488"/>
      <c r="E507" s="487"/>
      <c r="F507" s="488"/>
      <c r="G507" s="487"/>
      <c r="H507" s="48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4.25" customHeight="1" x14ac:dyDescent="0.25">
      <c r="A508" s="487"/>
      <c r="B508" s="487"/>
      <c r="C508" s="487"/>
      <c r="D508" s="488"/>
      <c r="E508" s="487"/>
      <c r="F508" s="488"/>
      <c r="G508" s="487"/>
      <c r="H508" s="48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4.25" customHeight="1" x14ac:dyDescent="0.25">
      <c r="A509" s="487"/>
      <c r="B509" s="487"/>
      <c r="C509" s="487"/>
      <c r="D509" s="488"/>
      <c r="E509" s="487"/>
      <c r="F509" s="488"/>
      <c r="G509" s="487"/>
      <c r="H509" s="48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4.25" customHeight="1" x14ac:dyDescent="0.25">
      <c r="A510" s="487"/>
      <c r="B510" s="487"/>
      <c r="C510" s="487"/>
      <c r="D510" s="488"/>
      <c r="E510" s="487"/>
      <c r="F510" s="488"/>
      <c r="G510" s="487"/>
      <c r="H510" s="48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4.25" customHeight="1" x14ac:dyDescent="0.25">
      <c r="A511" s="487"/>
      <c r="B511" s="487"/>
      <c r="C511" s="487"/>
      <c r="D511" s="488"/>
      <c r="E511" s="487"/>
      <c r="F511" s="488"/>
      <c r="G511" s="487"/>
      <c r="H511" s="48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4.25" customHeight="1" x14ac:dyDescent="0.25">
      <c r="A512" s="487"/>
      <c r="B512" s="487"/>
      <c r="C512" s="487"/>
      <c r="D512" s="488"/>
      <c r="E512" s="487"/>
      <c r="F512" s="488"/>
      <c r="G512" s="487"/>
      <c r="H512" s="48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4.25" customHeight="1" x14ac:dyDescent="0.25">
      <c r="A513" s="487"/>
      <c r="B513" s="487"/>
      <c r="C513" s="487"/>
      <c r="D513" s="488"/>
      <c r="E513" s="487"/>
      <c r="F513" s="488"/>
      <c r="G513" s="487"/>
      <c r="H513" s="48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4.25" customHeight="1" x14ac:dyDescent="0.25">
      <c r="A514" s="487"/>
      <c r="B514" s="487"/>
      <c r="C514" s="487"/>
      <c r="D514" s="488"/>
      <c r="E514" s="487"/>
      <c r="F514" s="488"/>
      <c r="G514" s="487"/>
      <c r="H514" s="48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4.25" customHeight="1" x14ac:dyDescent="0.25">
      <c r="A515" s="487"/>
      <c r="B515" s="487"/>
      <c r="C515" s="487"/>
      <c r="D515" s="488"/>
      <c r="E515" s="487"/>
      <c r="F515" s="488"/>
      <c r="G515" s="487"/>
      <c r="H515" s="48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4.25" customHeight="1" x14ac:dyDescent="0.25">
      <c r="A516" s="487"/>
      <c r="B516" s="487"/>
      <c r="C516" s="487"/>
      <c r="D516" s="488"/>
      <c r="E516" s="487"/>
      <c r="F516" s="488"/>
      <c r="G516" s="487"/>
      <c r="H516" s="48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4.25" customHeight="1" x14ac:dyDescent="0.25">
      <c r="A517" s="487"/>
      <c r="B517" s="487"/>
      <c r="C517" s="487"/>
      <c r="D517" s="488"/>
      <c r="E517" s="487"/>
      <c r="F517" s="488"/>
      <c r="G517" s="487"/>
      <c r="H517" s="48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4.25" customHeight="1" x14ac:dyDescent="0.25">
      <c r="A518" s="487"/>
      <c r="B518" s="487"/>
      <c r="C518" s="487"/>
      <c r="D518" s="488"/>
      <c r="E518" s="487"/>
      <c r="F518" s="488"/>
      <c r="G518" s="487"/>
      <c r="H518" s="48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4.25" customHeight="1" x14ac:dyDescent="0.25">
      <c r="A519" s="487"/>
      <c r="B519" s="487"/>
      <c r="C519" s="487"/>
      <c r="D519" s="488"/>
      <c r="E519" s="487"/>
      <c r="F519" s="488"/>
      <c r="G519" s="487"/>
      <c r="H519" s="48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4.25" customHeight="1" x14ac:dyDescent="0.25">
      <c r="A520" s="487"/>
      <c r="B520" s="487"/>
      <c r="C520" s="487"/>
      <c r="D520" s="488"/>
      <c r="E520" s="487"/>
      <c r="F520" s="488"/>
      <c r="G520" s="487"/>
      <c r="H520" s="48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4.25" customHeight="1" x14ac:dyDescent="0.25">
      <c r="A521" s="487"/>
      <c r="B521" s="487"/>
      <c r="C521" s="487"/>
      <c r="D521" s="488"/>
      <c r="E521" s="487"/>
      <c r="F521" s="488"/>
      <c r="G521" s="487"/>
      <c r="H521" s="48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4.25" customHeight="1" x14ac:dyDescent="0.25">
      <c r="A522" s="487"/>
      <c r="B522" s="487"/>
      <c r="C522" s="487"/>
      <c r="D522" s="488"/>
      <c r="E522" s="487"/>
      <c r="F522" s="488"/>
      <c r="G522" s="487"/>
      <c r="H522" s="48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4.25" customHeight="1" x14ac:dyDescent="0.25">
      <c r="A523" s="487"/>
      <c r="B523" s="487"/>
      <c r="C523" s="487"/>
      <c r="D523" s="488"/>
      <c r="E523" s="487"/>
      <c r="F523" s="488"/>
      <c r="G523" s="487"/>
      <c r="H523" s="48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4.25" customHeight="1" x14ac:dyDescent="0.25">
      <c r="A524" s="487"/>
      <c r="B524" s="487"/>
      <c r="C524" s="487"/>
      <c r="D524" s="488"/>
      <c r="E524" s="487"/>
      <c r="F524" s="488"/>
      <c r="G524" s="487"/>
      <c r="H524" s="48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4.25" customHeight="1" x14ac:dyDescent="0.25">
      <c r="A525" s="487"/>
      <c r="B525" s="487"/>
      <c r="C525" s="487"/>
      <c r="D525" s="488"/>
      <c r="E525" s="487"/>
      <c r="F525" s="488"/>
      <c r="G525" s="487"/>
      <c r="H525" s="48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4.25" customHeight="1" x14ac:dyDescent="0.25">
      <c r="A526" s="487"/>
      <c r="B526" s="487"/>
      <c r="C526" s="487"/>
      <c r="D526" s="488"/>
      <c r="E526" s="487"/>
      <c r="F526" s="488"/>
      <c r="G526" s="487"/>
      <c r="H526" s="48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4.25" customHeight="1" x14ac:dyDescent="0.25">
      <c r="A527" s="487"/>
      <c r="B527" s="487"/>
      <c r="C527" s="487"/>
      <c r="D527" s="488"/>
      <c r="E527" s="487"/>
      <c r="F527" s="488"/>
      <c r="G527" s="487"/>
      <c r="H527" s="48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4.25" customHeight="1" x14ac:dyDescent="0.25">
      <c r="A528" s="487"/>
      <c r="B528" s="487"/>
      <c r="C528" s="487"/>
      <c r="D528" s="488"/>
      <c r="E528" s="487"/>
      <c r="F528" s="488"/>
      <c r="G528" s="487"/>
      <c r="H528" s="48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4.25" customHeight="1" x14ac:dyDescent="0.25">
      <c r="A529" s="487"/>
      <c r="B529" s="487"/>
      <c r="C529" s="487"/>
      <c r="D529" s="488"/>
      <c r="E529" s="487"/>
      <c r="F529" s="488"/>
      <c r="G529" s="487"/>
      <c r="H529" s="48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4.25" customHeight="1" x14ac:dyDescent="0.25">
      <c r="A530" s="487"/>
      <c r="B530" s="487"/>
      <c r="C530" s="487"/>
      <c r="D530" s="488"/>
      <c r="E530" s="487"/>
      <c r="F530" s="488"/>
      <c r="G530" s="487"/>
      <c r="H530" s="48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4.25" customHeight="1" x14ac:dyDescent="0.25">
      <c r="A531" s="487"/>
      <c r="B531" s="487"/>
      <c r="C531" s="487"/>
      <c r="D531" s="488"/>
      <c r="E531" s="487"/>
      <c r="F531" s="488"/>
      <c r="G531" s="487"/>
      <c r="H531" s="48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4.25" customHeight="1" x14ac:dyDescent="0.25">
      <c r="A532" s="487"/>
      <c r="B532" s="487"/>
      <c r="C532" s="487"/>
      <c r="D532" s="488"/>
      <c r="E532" s="487"/>
      <c r="F532" s="488"/>
      <c r="G532" s="487"/>
      <c r="H532" s="48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4.25" customHeight="1" x14ac:dyDescent="0.25">
      <c r="A533" s="487"/>
      <c r="B533" s="487"/>
      <c r="C533" s="487"/>
      <c r="D533" s="488"/>
      <c r="E533" s="487"/>
      <c r="F533" s="488"/>
      <c r="G533" s="487"/>
      <c r="H533" s="48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4.25" customHeight="1" x14ac:dyDescent="0.25">
      <c r="A534" s="487"/>
      <c r="B534" s="487"/>
      <c r="C534" s="487"/>
      <c r="D534" s="488"/>
      <c r="E534" s="487"/>
      <c r="F534" s="488"/>
      <c r="G534" s="487"/>
      <c r="H534" s="48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4.25" customHeight="1" x14ac:dyDescent="0.25">
      <c r="A535" s="487"/>
      <c r="B535" s="487"/>
      <c r="C535" s="487"/>
      <c r="D535" s="488"/>
      <c r="E535" s="487"/>
      <c r="F535" s="488"/>
      <c r="G535" s="487"/>
      <c r="H535" s="48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4.25" customHeight="1" x14ac:dyDescent="0.25">
      <c r="A536" s="487"/>
      <c r="B536" s="487"/>
      <c r="C536" s="487"/>
      <c r="D536" s="488"/>
      <c r="E536" s="487"/>
      <c r="F536" s="488"/>
      <c r="G536" s="487"/>
      <c r="H536" s="48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4.25" customHeight="1" x14ac:dyDescent="0.25">
      <c r="A537" s="487"/>
      <c r="B537" s="487"/>
      <c r="C537" s="487"/>
      <c r="D537" s="488"/>
      <c r="E537" s="487"/>
      <c r="F537" s="488"/>
      <c r="G537" s="487"/>
      <c r="H537" s="48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4.25" customHeight="1" x14ac:dyDescent="0.25">
      <c r="A538" s="487"/>
      <c r="B538" s="487"/>
      <c r="C538" s="487"/>
      <c r="D538" s="488"/>
      <c r="E538" s="487"/>
      <c r="F538" s="488"/>
      <c r="G538" s="487"/>
      <c r="H538" s="48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4.25" customHeight="1" x14ac:dyDescent="0.25">
      <c r="A539" s="487"/>
      <c r="B539" s="487"/>
      <c r="C539" s="487"/>
      <c r="D539" s="488"/>
      <c r="E539" s="487"/>
      <c r="F539" s="488"/>
      <c r="G539" s="487"/>
      <c r="H539" s="48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4.25" customHeight="1" x14ac:dyDescent="0.25">
      <c r="A540" s="487"/>
      <c r="B540" s="487"/>
      <c r="C540" s="487"/>
      <c r="D540" s="488"/>
      <c r="E540" s="487"/>
      <c r="F540" s="488"/>
      <c r="G540" s="487"/>
      <c r="H540" s="48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4.25" customHeight="1" x14ac:dyDescent="0.25">
      <c r="A541" s="487"/>
      <c r="B541" s="487"/>
      <c r="C541" s="487"/>
      <c r="D541" s="488"/>
      <c r="E541" s="487"/>
      <c r="F541" s="488"/>
      <c r="G541" s="487"/>
      <c r="H541" s="48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4.25" customHeight="1" x14ac:dyDescent="0.25">
      <c r="A542" s="487"/>
      <c r="B542" s="487"/>
      <c r="C542" s="487"/>
      <c r="D542" s="488"/>
      <c r="E542" s="487"/>
      <c r="F542" s="488"/>
      <c r="G542" s="487"/>
      <c r="H542" s="48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4.25" customHeight="1" x14ac:dyDescent="0.25">
      <c r="A543" s="487"/>
      <c r="B543" s="487"/>
      <c r="C543" s="487"/>
      <c r="D543" s="488"/>
      <c r="E543" s="487"/>
      <c r="F543" s="488"/>
      <c r="G543" s="487"/>
      <c r="H543" s="48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4.25" customHeight="1" x14ac:dyDescent="0.25">
      <c r="A544" s="487"/>
      <c r="B544" s="487"/>
      <c r="C544" s="487"/>
      <c r="D544" s="488"/>
      <c r="E544" s="487"/>
      <c r="F544" s="488"/>
      <c r="G544" s="487"/>
      <c r="H544" s="48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4.25" customHeight="1" x14ac:dyDescent="0.25">
      <c r="A545" s="487"/>
      <c r="B545" s="487"/>
      <c r="C545" s="487"/>
      <c r="D545" s="488"/>
      <c r="E545" s="487"/>
      <c r="F545" s="488"/>
      <c r="G545" s="487"/>
      <c r="H545" s="48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4.25" customHeight="1" x14ac:dyDescent="0.25">
      <c r="A546" s="487"/>
      <c r="B546" s="487"/>
      <c r="C546" s="487"/>
      <c r="D546" s="488"/>
      <c r="E546" s="487"/>
      <c r="F546" s="488"/>
      <c r="G546" s="487"/>
      <c r="H546" s="48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4.25" customHeight="1" x14ac:dyDescent="0.25">
      <c r="A547" s="487"/>
      <c r="B547" s="487"/>
      <c r="C547" s="487"/>
      <c r="D547" s="488"/>
      <c r="E547" s="487"/>
      <c r="F547" s="488"/>
      <c r="G547" s="487"/>
      <c r="H547" s="48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4.25" customHeight="1" x14ac:dyDescent="0.25">
      <c r="A548" s="487"/>
      <c r="B548" s="487"/>
      <c r="C548" s="487"/>
      <c r="D548" s="488"/>
      <c r="E548" s="487"/>
      <c r="F548" s="488"/>
      <c r="G548" s="487"/>
      <c r="H548" s="48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4.25" customHeight="1" x14ac:dyDescent="0.25">
      <c r="A549" s="487"/>
      <c r="B549" s="487"/>
      <c r="C549" s="487"/>
      <c r="D549" s="488"/>
      <c r="E549" s="487"/>
      <c r="F549" s="488"/>
      <c r="G549" s="487"/>
      <c r="H549" s="48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4.25" customHeight="1" x14ac:dyDescent="0.25">
      <c r="A550" s="487"/>
      <c r="B550" s="487"/>
      <c r="C550" s="487"/>
      <c r="D550" s="488"/>
      <c r="E550" s="487"/>
      <c r="F550" s="488"/>
      <c r="G550" s="487"/>
      <c r="H550" s="48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4.25" customHeight="1" x14ac:dyDescent="0.25">
      <c r="A551" s="487"/>
      <c r="B551" s="487"/>
      <c r="C551" s="487"/>
      <c r="D551" s="488"/>
      <c r="E551" s="487"/>
      <c r="F551" s="488"/>
      <c r="G551" s="487"/>
      <c r="H551" s="48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4.25" customHeight="1" x14ac:dyDescent="0.25">
      <c r="A552" s="487"/>
      <c r="B552" s="487"/>
      <c r="C552" s="487"/>
      <c r="D552" s="488"/>
      <c r="E552" s="487"/>
      <c r="F552" s="488"/>
      <c r="G552" s="487"/>
      <c r="H552" s="48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4.25" customHeight="1" x14ac:dyDescent="0.25">
      <c r="A553" s="487"/>
      <c r="B553" s="487"/>
      <c r="C553" s="487"/>
      <c r="D553" s="488"/>
      <c r="E553" s="487"/>
      <c r="F553" s="488"/>
      <c r="G553" s="487"/>
      <c r="H553" s="48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4.25" customHeight="1" x14ac:dyDescent="0.25">
      <c r="A554" s="487"/>
      <c r="B554" s="487"/>
      <c r="C554" s="487"/>
      <c r="D554" s="488"/>
      <c r="E554" s="487"/>
      <c r="F554" s="488"/>
      <c r="G554" s="487"/>
      <c r="H554" s="48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4.25" customHeight="1" x14ac:dyDescent="0.25">
      <c r="A555" s="487"/>
      <c r="B555" s="487"/>
      <c r="C555" s="487"/>
      <c r="D555" s="488"/>
      <c r="E555" s="487"/>
      <c r="F555" s="488"/>
      <c r="G555" s="487"/>
      <c r="H555" s="48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4.25" customHeight="1" x14ac:dyDescent="0.25">
      <c r="A556" s="487"/>
      <c r="B556" s="487"/>
      <c r="C556" s="487"/>
      <c r="D556" s="488"/>
      <c r="E556" s="487"/>
      <c r="F556" s="488"/>
      <c r="G556" s="487"/>
      <c r="H556" s="48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4.25" customHeight="1" x14ac:dyDescent="0.25">
      <c r="A557" s="487"/>
      <c r="B557" s="487"/>
      <c r="C557" s="487"/>
      <c r="D557" s="488"/>
      <c r="E557" s="487"/>
      <c r="F557" s="488"/>
      <c r="G557" s="487"/>
      <c r="H557" s="48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4.25" customHeight="1" x14ac:dyDescent="0.25">
      <c r="A558" s="487"/>
      <c r="B558" s="487"/>
      <c r="C558" s="487"/>
      <c r="D558" s="488"/>
      <c r="E558" s="487"/>
      <c r="F558" s="488"/>
      <c r="G558" s="487"/>
      <c r="H558" s="48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4.25" customHeight="1" x14ac:dyDescent="0.25">
      <c r="A559" s="487"/>
      <c r="B559" s="487"/>
      <c r="C559" s="487"/>
      <c r="D559" s="488"/>
      <c r="E559" s="487"/>
      <c r="F559" s="488"/>
      <c r="G559" s="487"/>
      <c r="H559" s="48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4.25" customHeight="1" x14ac:dyDescent="0.25">
      <c r="A560" s="487"/>
      <c r="B560" s="487"/>
      <c r="C560" s="487"/>
      <c r="D560" s="488"/>
      <c r="E560" s="487"/>
      <c r="F560" s="488"/>
      <c r="G560" s="487"/>
      <c r="H560" s="48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4.25" customHeight="1" x14ac:dyDescent="0.25">
      <c r="A561" s="487"/>
      <c r="B561" s="487"/>
      <c r="C561" s="487"/>
      <c r="D561" s="488"/>
      <c r="E561" s="487"/>
      <c r="F561" s="488"/>
      <c r="G561" s="487"/>
      <c r="H561" s="48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4.25" customHeight="1" x14ac:dyDescent="0.25">
      <c r="A562" s="487"/>
      <c r="B562" s="487"/>
      <c r="C562" s="487"/>
      <c r="D562" s="488"/>
      <c r="E562" s="487"/>
      <c r="F562" s="488"/>
      <c r="G562" s="487"/>
      <c r="H562" s="48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4.25" customHeight="1" x14ac:dyDescent="0.25">
      <c r="A563" s="487"/>
      <c r="B563" s="487"/>
      <c r="C563" s="487"/>
      <c r="D563" s="488"/>
      <c r="E563" s="487"/>
      <c r="F563" s="488"/>
      <c r="G563" s="487"/>
      <c r="H563" s="48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4.25" customHeight="1" x14ac:dyDescent="0.25">
      <c r="A564" s="487"/>
      <c r="B564" s="487"/>
      <c r="C564" s="487"/>
      <c r="D564" s="488"/>
      <c r="E564" s="487"/>
      <c r="F564" s="488"/>
      <c r="G564" s="487"/>
      <c r="H564" s="48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4.25" customHeight="1" x14ac:dyDescent="0.25">
      <c r="A565" s="487"/>
      <c r="B565" s="487"/>
      <c r="C565" s="487"/>
      <c r="D565" s="488"/>
      <c r="E565" s="487"/>
      <c r="F565" s="488"/>
      <c r="G565" s="487"/>
      <c r="H565" s="48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4.25" customHeight="1" x14ac:dyDescent="0.25">
      <c r="A566" s="487"/>
      <c r="B566" s="487"/>
      <c r="C566" s="487"/>
      <c r="D566" s="488"/>
      <c r="E566" s="487"/>
      <c r="F566" s="488"/>
      <c r="G566" s="487"/>
      <c r="H566" s="48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4.25" customHeight="1" x14ac:dyDescent="0.25">
      <c r="A567" s="487"/>
      <c r="B567" s="487"/>
      <c r="C567" s="487"/>
      <c r="D567" s="488"/>
      <c r="E567" s="487"/>
      <c r="F567" s="488"/>
      <c r="G567" s="487"/>
      <c r="H567" s="48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4.25" customHeight="1" x14ac:dyDescent="0.25">
      <c r="A568" s="487"/>
      <c r="B568" s="487"/>
      <c r="C568" s="487"/>
      <c r="D568" s="488"/>
      <c r="E568" s="487"/>
      <c r="F568" s="488"/>
      <c r="G568" s="487"/>
      <c r="H568" s="48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4.25" customHeight="1" x14ac:dyDescent="0.25">
      <c r="A569" s="487"/>
      <c r="B569" s="487"/>
      <c r="C569" s="487"/>
      <c r="D569" s="488"/>
      <c r="E569" s="487"/>
      <c r="F569" s="488"/>
      <c r="G569" s="487"/>
      <c r="H569" s="48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4.25" customHeight="1" x14ac:dyDescent="0.25">
      <c r="A570" s="487"/>
      <c r="B570" s="487"/>
      <c r="C570" s="487"/>
      <c r="D570" s="488"/>
      <c r="E570" s="487"/>
      <c r="F570" s="488"/>
      <c r="G570" s="487"/>
      <c r="H570" s="48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4.25" customHeight="1" x14ac:dyDescent="0.25">
      <c r="A571" s="487"/>
      <c r="B571" s="487"/>
      <c r="C571" s="487"/>
      <c r="D571" s="488"/>
      <c r="E571" s="487"/>
      <c r="F571" s="488"/>
      <c r="G571" s="487"/>
      <c r="H571" s="48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4.25" customHeight="1" x14ac:dyDescent="0.25">
      <c r="A572" s="487"/>
      <c r="B572" s="487"/>
      <c r="C572" s="487"/>
      <c r="D572" s="488"/>
      <c r="E572" s="487"/>
      <c r="F572" s="488"/>
      <c r="G572" s="487"/>
      <c r="H572" s="48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4.25" customHeight="1" x14ac:dyDescent="0.25">
      <c r="A573" s="487"/>
      <c r="B573" s="487"/>
      <c r="C573" s="487"/>
      <c r="D573" s="488"/>
      <c r="E573" s="487"/>
      <c r="F573" s="488"/>
      <c r="G573" s="487"/>
      <c r="H573" s="48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4.25" customHeight="1" x14ac:dyDescent="0.25">
      <c r="A574" s="487"/>
      <c r="B574" s="487"/>
      <c r="C574" s="487"/>
      <c r="D574" s="488"/>
      <c r="E574" s="487"/>
      <c r="F574" s="488"/>
      <c r="G574" s="487"/>
      <c r="H574" s="48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4.25" customHeight="1" x14ac:dyDescent="0.25">
      <c r="A575" s="487"/>
      <c r="B575" s="487"/>
      <c r="C575" s="487"/>
      <c r="D575" s="488"/>
      <c r="E575" s="487"/>
      <c r="F575" s="488"/>
      <c r="G575" s="487"/>
      <c r="H575" s="48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4.25" customHeight="1" x14ac:dyDescent="0.25">
      <c r="A576" s="487"/>
      <c r="B576" s="487"/>
      <c r="C576" s="487"/>
      <c r="D576" s="488"/>
      <c r="E576" s="487"/>
      <c r="F576" s="488"/>
      <c r="G576" s="487"/>
      <c r="H576" s="48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4.25" customHeight="1" x14ac:dyDescent="0.25">
      <c r="A577" s="487"/>
      <c r="B577" s="487"/>
      <c r="C577" s="487"/>
      <c r="D577" s="488"/>
      <c r="E577" s="487"/>
      <c r="F577" s="488"/>
      <c r="G577" s="487"/>
      <c r="H577" s="48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4.25" customHeight="1" x14ac:dyDescent="0.25">
      <c r="A578" s="487"/>
      <c r="B578" s="487"/>
      <c r="C578" s="487"/>
      <c r="D578" s="488"/>
      <c r="E578" s="487"/>
      <c r="F578" s="488"/>
      <c r="G578" s="487"/>
      <c r="H578" s="48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4.25" customHeight="1" x14ac:dyDescent="0.25">
      <c r="A579" s="487"/>
      <c r="B579" s="487"/>
      <c r="C579" s="487"/>
      <c r="D579" s="488"/>
      <c r="E579" s="487"/>
      <c r="F579" s="488"/>
      <c r="G579" s="487"/>
      <c r="H579" s="48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4.25" customHeight="1" x14ac:dyDescent="0.25">
      <c r="A580" s="487"/>
      <c r="B580" s="487"/>
      <c r="C580" s="487"/>
      <c r="D580" s="488"/>
      <c r="E580" s="487"/>
      <c r="F580" s="488"/>
      <c r="G580" s="487"/>
      <c r="H580" s="48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4.25" customHeight="1" x14ac:dyDescent="0.25">
      <c r="A581" s="487"/>
      <c r="B581" s="487"/>
      <c r="C581" s="487"/>
      <c r="D581" s="488"/>
      <c r="E581" s="487"/>
      <c r="F581" s="488"/>
      <c r="G581" s="487"/>
      <c r="H581" s="48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4.25" customHeight="1" x14ac:dyDescent="0.25">
      <c r="A582" s="487"/>
      <c r="B582" s="487"/>
      <c r="C582" s="487"/>
      <c r="D582" s="488"/>
      <c r="E582" s="487"/>
      <c r="F582" s="488"/>
      <c r="G582" s="487"/>
      <c r="H582" s="48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4.25" customHeight="1" x14ac:dyDescent="0.25">
      <c r="A583" s="487"/>
      <c r="B583" s="487"/>
      <c r="C583" s="487"/>
      <c r="D583" s="488"/>
      <c r="E583" s="487"/>
      <c r="F583" s="488"/>
      <c r="G583" s="487"/>
      <c r="H583" s="48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4.25" customHeight="1" x14ac:dyDescent="0.25">
      <c r="A584" s="487"/>
      <c r="B584" s="487"/>
      <c r="C584" s="487"/>
      <c r="D584" s="488"/>
      <c r="E584" s="487"/>
      <c r="F584" s="488"/>
      <c r="G584" s="487"/>
      <c r="H584" s="48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4.25" customHeight="1" x14ac:dyDescent="0.25">
      <c r="A585" s="487"/>
      <c r="B585" s="487"/>
      <c r="C585" s="487"/>
      <c r="D585" s="488"/>
      <c r="E585" s="487"/>
      <c r="F585" s="488"/>
      <c r="G585" s="487"/>
      <c r="H585" s="48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4.25" customHeight="1" x14ac:dyDescent="0.25">
      <c r="A586" s="487"/>
      <c r="B586" s="487"/>
      <c r="C586" s="487"/>
      <c r="D586" s="488"/>
      <c r="E586" s="487"/>
      <c r="F586" s="488"/>
      <c r="G586" s="487"/>
      <c r="H586" s="48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4.25" customHeight="1" x14ac:dyDescent="0.25">
      <c r="A587" s="487"/>
      <c r="B587" s="487"/>
      <c r="C587" s="487"/>
      <c r="D587" s="488"/>
      <c r="E587" s="487"/>
      <c r="F587" s="488"/>
      <c r="G587" s="487"/>
      <c r="H587" s="48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4.25" customHeight="1" x14ac:dyDescent="0.25">
      <c r="A588" s="487"/>
      <c r="B588" s="487"/>
      <c r="C588" s="487"/>
      <c r="D588" s="488"/>
      <c r="E588" s="487"/>
      <c r="F588" s="488"/>
      <c r="G588" s="487"/>
      <c r="H588" s="48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4.25" customHeight="1" x14ac:dyDescent="0.25">
      <c r="A589" s="487"/>
      <c r="B589" s="487"/>
      <c r="C589" s="487"/>
      <c r="D589" s="488"/>
      <c r="E589" s="487"/>
      <c r="F589" s="488"/>
      <c r="G589" s="487"/>
      <c r="H589" s="48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4.25" customHeight="1" x14ac:dyDescent="0.25">
      <c r="A590" s="487"/>
      <c r="B590" s="487"/>
      <c r="C590" s="487"/>
      <c r="D590" s="488"/>
      <c r="E590" s="487"/>
      <c r="F590" s="488"/>
      <c r="G590" s="487"/>
      <c r="H590" s="48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4.25" customHeight="1" x14ac:dyDescent="0.25">
      <c r="A591" s="487"/>
      <c r="B591" s="487"/>
      <c r="C591" s="487"/>
      <c r="D591" s="488"/>
      <c r="E591" s="487"/>
      <c r="F591" s="488"/>
      <c r="G591" s="487"/>
      <c r="H591" s="48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4.25" customHeight="1" x14ac:dyDescent="0.25">
      <c r="A592" s="487"/>
      <c r="B592" s="487"/>
      <c r="C592" s="487"/>
      <c r="D592" s="488"/>
      <c r="E592" s="487"/>
      <c r="F592" s="488"/>
      <c r="G592" s="487"/>
      <c r="H592" s="48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4.25" customHeight="1" x14ac:dyDescent="0.25">
      <c r="A593" s="487"/>
      <c r="B593" s="487"/>
      <c r="C593" s="487"/>
      <c r="D593" s="488"/>
      <c r="E593" s="487"/>
      <c r="F593" s="488"/>
      <c r="G593" s="487"/>
      <c r="H593" s="48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4.25" customHeight="1" x14ac:dyDescent="0.25">
      <c r="A594" s="487"/>
      <c r="B594" s="487"/>
      <c r="C594" s="487"/>
      <c r="D594" s="488"/>
      <c r="E594" s="487"/>
      <c r="F594" s="488"/>
      <c r="G594" s="487"/>
      <c r="H594" s="48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4.25" customHeight="1" x14ac:dyDescent="0.25">
      <c r="A595" s="487"/>
      <c r="B595" s="487"/>
      <c r="C595" s="487"/>
      <c r="D595" s="488"/>
      <c r="E595" s="487"/>
      <c r="F595" s="488"/>
      <c r="G595" s="487"/>
      <c r="H595" s="48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4.25" customHeight="1" x14ac:dyDescent="0.25">
      <c r="A596" s="487"/>
      <c r="B596" s="487"/>
      <c r="C596" s="487"/>
      <c r="D596" s="488"/>
      <c r="E596" s="487"/>
      <c r="F596" s="488"/>
      <c r="G596" s="487"/>
      <c r="H596" s="48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4.25" customHeight="1" x14ac:dyDescent="0.25">
      <c r="A597" s="487"/>
      <c r="B597" s="487"/>
      <c r="C597" s="487"/>
      <c r="D597" s="488"/>
      <c r="E597" s="487"/>
      <c r="F597" s="488"/>
      <c r="G597" s="487"/>
      <c r="H597" s="48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4.25" customHeight="1" x14ac:dyDescent="0.25">
      <c r="A598" s="487"/>
      <c r="B598" s="487"/>
      <c r="C598" s="487"/>
      <c r="D598" s="488"/>
      <c r="E598" s="487"/>
      <c r="F598" s="488"/>
      <c r="G598" s="487"/>
      <c r="H598" s="48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4.25" customHeight="1" x14ac:dyDescent="0.25">
      <c r="A599" s="487"/>
      <c r="B599" s="487"/>
      <c r="C599" s="487"/>
      <c r="D599" s="488"/>
      <c r="E599" s="487"/>
      <c r="F599" s="488"/>
      <c r="G599" s="487"/>
      <c r="H599" s="48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4.25" customHeight="1" x14ac:dyDescent="0.25">
      <c r="A600" s="487"/>
      <c r="B600" s="487"/>
      <c r="C600" s="487"/>
      <c r="D600" s="488"/>
      <c r="E600" s="487"/>
      <c r="F600" s="488"/>
      <c r="G600" s="487"/>
      <c r="H600" s="48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4.25" customHeight="1" x14ac:dyDescent="0.25">
      <c r="A601" s="487"/>
      <c r="B601" s="487"/>
      <c r="C601" s="487"/>
      <c r="D601" s="488"/>
      <c r="E601" s="487"/>
      <c r="F601" s="488"/>
      <c r="G601" s="487"/>
      <c r="H601" s="48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4.25" customHeight="1" x14ac:dyDescent="0.25">
      <c r="A602" s="487"/>
      <c r="B602" s="487"/>
      <c r="C602" s="487"/>
      <c r="D602" s="488"/>
      <c r="E602" s="487"/>
      <c r="F602" s="488"/>
      <c r="G602" s="487"/>
      <c r="H602" s="48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4.25" customHeight="1" x14ac:dyDescent="0.25">
      <c r="A603" s="487"/>
      <c r="B603" s="487"/>
      <c r="C603" s="487"/>
      <c r="D603" s="488"/>
      <c r="E603" s="487"/>
      <c r="F603" s="488"/>
      <c r="G603" s="487"/>
      <c r="H603" s="48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4.25" customHeight="1" x14ac:dyDescent="0.25">
      <c r="A604" s="487"/>
      <c r="B604" s="487"/>
      <c r="C604" s="487"/>
      <c r="D604" s="488"/>
      <c r="E604" s="487"/>
      <c r="F604" s="488"/>
      <c r="G604" s="487"/>
      <c r="H604" s="48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4.25" customHeight="1" x14ac:dyDescent="0.25">
      <c r="A605" s="487"/>
      <c r="B605" s="487"/>
      <c r="C605" s="487"/>
      <c r="D605" s="488"/>
      <c r="E605" s="487"/>
      <c r="F605" s="488"/>
      <c r="G605" s="487"/>
      <c r="H605" s="48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4.25" customHeight="1" x14ac:dyDescent="0.25">
      <c r="A606" s="487"/>
      <c r="B606" s="487"/>
      <c r="C606" s="487"/>
      <c r="D606" s="488"/>
      <c r="E606" s="487"/>
      <c r="F606" s="488"/>
      <c r="G606" s="487"/>
      <c r="H606" s="48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4.25" customHeight="1" x14ac:dyDescent="0.25">
      <c r="A607" s="487"/>
      <c r="B607" s="487"/>
      <c r="C607" s="487"/>
      <c r="D607" s="488"/>
      <c r="E607" s="487"/>
      <c r="F607" s="488"/>
      <c r="G607" s="487"/>
      <c r="H607" s="48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4.25" customHeight="1" x14ac:dyDescent="0.25">
      <c r="A608" s="487"/>
      <c r="B608" s="487"/>
      <c r="C608" s="487"/>
      <c r="D608" s="488"/>
      <c r="E608" s="487"/>
      <c r="F608" s="488"/>
      <c r="G608" s="487"/>
      <c r="H608" s="48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4.25" customHeight="1" x14ac:dyDescent="0.25">
      <c r="A609" s="487"/>
      <c r="B609" s="487"/>
      <c r="C609" s="487"/>
      <c r="D609" s="488"/>
      <c r="E609" s="487"/>
      <c r="F609" s="488"/>
      <c r="G609" s="487"/>
      <c r="H609" s="48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4.25" customHeight="1" x14ac:dyDescent="0.25">
      <c r="A610" s="487"/>
      <c r="B610" s="487"/>
      <c r="C610" s="487"/>
      <c r="D610" s="488"/>
      <c r="E610" s="487"/>
      <c r="F610" s="488"/>
      <c r="G610" s="487"/>
      <c r="H610" s="48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4.25" customHeight="1" x14ac:dyDescent="0.25">
      <c r="A611" s="487"/>
      <c r="B611" s="487"/>
      <c r="C611" s="487"/>
      <c r="D611" s="488"/>
      <c r="E611" s="487"/>
      <c r="F611" s="488"/>
      <c r="G611" s="487"/>
      <c r="H611" s="48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4.25" customHeight="1" x14ac:dyDescent="0.25">
      <c r="A612" s="487"/>
      <c r="B612" s="487"/>
      <c r="C612" s="487"/>
      <c r="D612" s="488"/>
      <c r="E612" s="487"/>
      <c r="F612" s="488"/>
      <c r="G612" s="487"/>
      <c r="H612" s="48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4.25" customHeight="1" x14ac:dyDescent="0.25">
      <c r="A613" s="487"/>
      <c r="B613" s="487"/>
      <c r="C613" s="487"/>
      <c r="D613" s="488"/>
      <c r="E613" s="487"/>
      <c r="F613" s="488"/>
      <c r="G613" s="487"/>
      <c r="H613" s="48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4.25" customHeight="1" x14ac:dyDescent="0.25">
      <c r="A614" s="487"/>
      <c r="B614" s="487"/>
      <c r="C614" s="487"/>
      <c r="D614" s="488"/>
      <c r="E614" s="487"/>
      <c r="F614" s="488"/>
      <c r="G614" s="487"/>
      <c r="H614" s="48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4.25" customHeight="1" x14ac:dyDescent="0.25">
      <c r="A615" s="487"/>
      <c r="B615" s="487"/>
      <c r="C615" s="487"/>
      <c r="D615" s="488"/>
      <c r="E615" s="487"/>
      <c r="F615" s="488"/>
      <c r="G615" s="487"/>
      <c r="H615" s="48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4.25" customHeight="1" x14ac:dyDescent="0.25">
      <c r="A616" s="487"/>
      <c r="B616" s="487"/>
      <c r="C616" s="487"/>
      <c r="D616" s="488"/>
      <c r="E616" s="487"/>
      <c r="F616" s="488"/>
      <c r="G616" s="487"/>
      <c r="H616" s="48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4.25" customHeight="1" x14ac:dyDescent="0.25">
      <c r="A617" s="487"/>
      <c r="B617" s="487"/>
      <c r="C617" s="487"/>
      <c r="D617" s="488"/>
      <c r="E617" s="487"/>
      <c r="F617" s="488"/>
      <c r="G617" s="487"/>
      <c r="H617" s="48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4.25" customHeight="1" x14ac:dyDescent="0.25">
      <c r="A618" s="487"/>
      <c r="B618" s="487"/>
      <c r="C618" s="487"/>
      <c r="D618" s="488"/>
      <c r="E618" s="487"/>
      <c r="F618" s="488"/>
      <c r="G618" s="487"/>
      <c r="H618" s="48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4.25" customHeight="1" x14ac:dyDescent="0.25">
      <c r="A619" s="487"/>
      <c r="B619" s="487"/>
      <c r="C619" s="487"/>
      <c r="D619" s="488"/>
      <c r="E619" s="487"/>
      <c r="F619" s="488"/>
      <c r="G619" s="487"/>
      <c r="H619" s="48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4.25" customHeight="1" x14ac:dyDescent="0.25">
      <c r="A620" s="487"/>
      <c r="B620" s="487"/>
      <c r="C620" s="487"/>
      <c r="D620" s="488"/>
      <c r="E620" s="487"/>
      <c r="F620" s="488"/>
      <c r="G620" s="487"/>
      <c r="H620" s="48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4.25" customHeight="1" x14ac:dyDescent="0.25">
      <c r="A621" s="487"/>
      <c r="B621" s="487"/>
      <c r="C621" s="487"/>
      <c r="D621" s="488"/>
      <c r="E621" s="487"/>
      <c r="F621" s="488"/>
      <c r="G621" s="487"/>
      <c r="H621" s="48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4.25" customHeight="1" x14ac:dyDescent="0.25">
      <c r="A622" s="487"/>
      <c r="B622" s="487"/>
      <c r="C622" s="487"/>
      <c r="D622" s="488"/>
      <c r="E622" s="487"/>
      <c r="F622" s="488"/>
      <c r="G622" s="487"/>
      <c r="H622" s="48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4.25" customHeight="1" x14ac:dyDescent="0.25">
      <c r="A623" s="487"/>
      <c r="B623" s="487"/>
      <c r="C623" s="487"/>
      <c r="D623" s="488"/>
      <c r="E623" s="487"/>
      <c r="F623" s="488"/>
      <c r="G623" s="487"/>
      <c r="H623" s="48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4.25" customHeight="1" x14ac:dyDescent="0.25">
      <c r="A624" s="487"/>
      <c r="B624" s="487"/>
      <c r="C624" s="487"/>
      <c r="D624" s="488"/>
      <c r="E624" s="487"/>
      <c r="F624" s="488"/>
      <c r="G624" s="487"/>
      <c r="H624" s="48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4.25" customHeight="1" x14ac:dyDescent="0.25">
      <c r="A625" s="487"/>
      <c r="B625" s="487"/>
      <c r="C625" s="487"/>
      <c r="D625" s="488"/>
      <c r="E625" s="487"/>
      <c r="F625" s="488"/>
      <c r="G625" s="487"/>
      <c r="H625" s="48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4.25" customHeight="1" x14ac:dyDescent="0.25">
      <c r="A626" s="487"/>
      <c r="B626" s="487"/>
      <c r="C626" s="487"/>
      <c r="D626" s="488"/>
      <c r="E626" s="487"/>
      <c r="F626" s="488"/>
      <c r="G626" s="487"/>
      <c r="H626" s="48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4.25" customHeight="1" x14ac:dyDescent="0.25">
      <c r="A627" s="487"/>
      <c r="B627" s="487"/>
      <c r="C627" s="487"/>
      <c r="D627" s="488"/>
      <c r="E627" s="487"/>
      <c r="F627" s="488"/>
      <c r="G627" s="487"/>
      <c r="H627" s="48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4.25" customHeight="1" x14ac:dyDescent="0.25">
      <c r="A628" s="487"/>
      <c r="B628" s="487"/>
      <c r="C628" s="487"/>
      <c r="D628" s="488"/>
      <c r="E628" s="487"/>
      <c r="F628" s="488"/>
      <c r="G628" s="487"/>
      <c r="H628" s="48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4.25" customHeight="1" x14ac:dyDescent="0.25">
      <c r="A629" s="487"/>
      <c r="B629" s="487"/>
      <c r="C629" s="487"/>
      <c r="D629" s="488"/>
      <c r="E629" s="487"/>
      <c r="F629" s="488"/>
      <c r="G629" s="487"/>
      <c r="H629" s="48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4.25" customHeight="1" x14ac:dyDescent="0.25">
      <c r="A630" s="487"/>
      <c r="B630" s="487"/>
      <c r="C630" s="487"/>
      <c r="D630" s="488"/>
      <c r="E630" s="487"/>
      <c r="F630" s="488"/>
      <c r="G630" s="487"/>
      <c r="H630" s="48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4.25" customHeight="1" x14ac:dyDescent="0.25">
      <c r="A631" s="487"/>
      <c r="B631" s="487"/>
      <c r="C631" s="487"/>
      <c r="D631" s="488"/>
      <c r="E631" s="487"/>
      <c r="F631" s="488"/>
      <c r="G631" s="487"/>
      <c r="H631" s="48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4.25" customHeight="1" x14ac:dyDescent="0.25">
      <c r="A632" s="487"/>
      <c r="B632" s="487"/>
      <c r="C632" s="487"/>
      <c r="D632" s="488"/>
      <c r="E632" s="487"/>
      <c r="F632" s="488"/>
      <c r="G632" s="487"/>
      <c r="H632" s="48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4.25" customHeight="1" x14ac:dyDescent="0.25">
      <c r="A633" s="487"/>
      <c r="B633" s="487"/>
      <c r="C633" s="487"/>
      <c r="D633" s="488"/>
      <c r="E633" s="487"/>
      <c r="F633" s="488"/>
      <c r="G633" s="487"/>
      <c r="H633" s="48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4.25" customHeight="1" x14ac:dyDescent="0.25">
      <c r="A634" s="487"/>
      <c r="B634" s="487"/>
      <c r="C634" s="487"/>
      <c r="D634" s="488"/>
      <c r="E634" s="487"/>
      <c r="F634" s="488"/>
      <c r="G634" s="487"/>
      <c r="H634" s="48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4.25" customHeight="1" x14ac:dyDescent="0.25">
      <c r="A635" s="487"/>
      <c r="B635" s="487"/>
      <c r="C635" s="487"/>
      <c r="D635" s="488"/>
      <c r="E635" s="487"/>
      <c r="F635" s="488"/>
      <c r="G635" s="487"/>
      <c r="H635" s="48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4.25" customHeight="1" x14ac:dyDescent="0.25">
      <c r="A636" s="487"/>
      <c r="B636" s="487"/>
      <c r="C636" s="487"/>
      <c r="D636" s="488"/>
      <c r="E636" s="487"/>
      <c r="F636" s="488"/>
      <c r="G636" s="487"/>
      <c r="H636" s="48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4.25" customHeight="1" x14ac:dyDescent="0.25">
      <c r="A637" s="487"/>
      <c r="B637" s="487"/>
      <c r="C637" s="487"/>
      <c r="D637" s="488"/>
      <c r="E637" s="487"/>
      <c r="F637" s="488"/>
      <c r="G637" s="487"/>
      <c r="H637" s="48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4.25" customHeight="1" x14ac:dyDescent="0.25">
      <c r="A638" s="487"/>
      <c r="B638" s="487"/>
      <c r="C638" s="487"/>
      <c r="D638" s="488"/>
      <c r="E638" s="487"/>
      <c r="F638" s="488"/>
      <c r="G638" s="487"/>
      <c r="H638" s="48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4.25" customHeight="1" x14ac:dyDescent="0.25">
      <c r="A639" s="487"/>
      <c r="B639" s="487"/>
      <c r="C639" s="487"/>
      <c r="D639" s="488"/>
      <c r="E639" s="487"/>
      <c r="F639" s="488"/>
      <c r="G639" s="487"/>
      <c r="H639" s="48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4.25" customHeight="1" x14ac:dyDescent="0.25">
      <c r="A640" s="487"/>
      <c r="B640" s="487"/>
      <c r="C640" s="487"/>
      <c r="D640" s="488"/>
      <c r="E640" s="487"/>
      <c r="F640" s="488"/>
      <c r="G640" s="487"/>
      <c r="H640" s="48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4.25" customHeight="1" x14ac:dyDescent="0.25">
      <c r="A641" s="487"/>
      <c r="B641" s="487"/>
      <c r="C641" s="487"/>
      <c r="D641" s="488"/>
      <c r="E641" s="487"/>
      <c r="F641" s="488"/>
      <c r="G641" s="487"/>
      <c r="H641" s="48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4.25" customHeight="1" x14ac:dyDescent="0.25">
      <c r="A642" s="487"/>
      <c r="B642" s="487"/>
      <c r="C642" s="487"/>
      <c r="D642" s="488"/>
      <c r="E642" s="487"/>
      <c r="F642" s="488"/>
      <c r="G642" s="487"/>
      <c r="H642" s="48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4.25" customHeight="1" x14ac:dyDescent="0.25">
      <c r="A643" s="487"/>
      <c r="B643" s="487"/>
      <c r="C643" s="487"/>
      <c r="D643" s="488"/>
      <c r="E643" s="487"/>
      <c r="F643" s="488"/>
      <c r="G643" s="487"/>
      <c r="H643" s="48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4.25" customHeight="1" x14ac:dyDescent="0.25">
      <c r="A644" s="487"/>
      <c r="B644" s="487"/>
      <c r="C644" s="487"/>
      <c r="D644" s="488"/>
      <c r="E644" s="487"/>
      <c r="F644" s="488"/>
      <c r="G644" s="487"/>
      <c r="H644" s="48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4.25" customHeight="1" x14ac:dyDescent="0.25">
      <c r="A645" s="487"/>
      <c r="B645" s="487"/>
      <c r="C645" s="487"/>
      <c r="D645" s="488"/>
      <c r="E645" s="487"/>
      <c r="F645" s="488"/>
      <c r="G645" s="487"/>
      <c r="H645" s="48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4.25" customHeight="1" x14ac:dyDescent="0.25">
      <c r="A646" s="487"/>
      <c r="B646" s="487"/>
      <c r="C646" s="487"/>
      <c r="D646" s="488"/>
      <c r="E646" s="487"/>
      <c r="F646" s="488"/>
      <c r="G646" s="487"/>
      <c r="H646" s="48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4.25" customHeight="1" x14ac:dyDescent="0.25">
      <c r="A647" s="487"/>
      <c r="B647" s="487"/>
      <c r="C647" s="487"/>
      <c r="D647" s="488"/>
      <c r="E647" s="487"/>
      <c r="F647" s="488"/>
      <c r="G647" s="487"/>
      <c r="H647" s="48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4.25" customHeight="1" x14ac:dyDescent="0.25">
      <c r="A648" s="487"/>
      <c r="B648" s="487"/>
      <c r="C648" s="487"/>
      <c r="D648" s="488"/>
      <c r="E648" s="487"/>
      <c r="F648" s="488"/>
      <c r="G648" s="487"/>
      <c r="H648" s="48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4.25" customHeight="1" x14ac:dyDescent="0.25">
      <c r="A649" s="487"/>
      <c r="B649" s="487"/>
      <c r="C649" s="487"/>
      <c r="D649" s="488"/>
      <c r="E649" s="487"/>
      <c r="F649" s="488"/>
      <c r="G649" s="487"/>
      <c r="H649" s="48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4.25" customHeight="1" x14ac:dyDescent="0.25">
      <c r="A650" s="487"/>
      <c r="B650" s="487"/>
      <c r="C650" s="487"/>
      <c r="D650" s="488"/>
      <c r="E650" s="487"/>
      <c r="F650" s="488"/>
      <c r="G650" s="487"/>
      <c r="H650" s="48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4.25" customHeight="1" x14ac:dyDescent="0.25">
      <c r="A651" s="487"/>
      <c r="B651" s="487"/>
      <c r="C651" s="487"/>
      <c r="D651" s="488"/>
      <c r="E651" s="487"/>
      <c r="F651" s="488"/>
      <c r="G651" s="487"/>
      <c r="H651" s="48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4.25" customHeight="1" x14ac:dyDescent="0.25">
      <c r="A652" s="487"/>
      <c r="B652" s="487"/>
      <c r="C652" s="487"/>
      <c r="D652" s="488"/>
      <c r="E652" s="487"/>
      <c r="F652" s="488"/>
      <c r="G652" s="487"/>
      <c r="H652" s="48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4.25" customHeight="1" x14ac:dyDescent="0.25">
      <c r="A653" s="487"/>
      <c r="B653" s="487"/>
      <c r="C653" s="487"/>
      <c r="D653" s="488"/>
      <c r="E653" s="487"/>
      <c r="F653" s="488"/>
      <c r="G653" s="487"/>
      <c r="H653" s="48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4.25" customHeight="1" x14ac:dyDescent="0.25">
      <c r="A654" s="487"/>
      <c r="B654" s="487"/>
      <c r="C654" s="487"/>
      <c r="D654" s="488"/>
      <c r="E654" s="487"/>
      <c r="F654" s="488"/>
      <c r="G654" s="487"/>
      <c r="H654" s="48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4.25" customHeight="1" x14ac:dyDescent="0.25">
      <c r="A655" s="487"/>
      <c r="B655" s="487"/>
      <c r="C655" s="487"/>
      <c r="D655" s="488"/>
      <c r="E655" s="487"/>
      <c r="F655" s="488"/>
      <c r="G655" s="487"/>
      <c r="H655" s="48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4.25" customHeight="1" x14ac:dyDescent="0.25">
      <c r="A656" s="487"/>
      <c r="B656" s="487"/>
      <c r="C656" s="487"/>
      <c r="D656" s="488"/>
      <c r="E656" s="487"/>
      <c r="F656" s="488"/>
      <c r="G656" s="487"/>
      <c r="H656" s="48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4.25" customHeight="1" x14ac:dyDescent="0.25">
      <c r="A657" s="487"/>
      <c r="B657" s="487"/>
      <c r="C657" s="487"/>
      <c r="D657" s="488"/>
      <c r="E657" s="487"/>
      <c r="F657" s="488"/>
      <c r="G657" s="487"/>
      <c r="H657" s="48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4.25" customHeight="1" x14ac:dyDescent="0.25">
      <c r="A658" s="487"/>
      <c r="B658" s="487"/>
      <c r="C658" s="487"/>
      <c r="D658" s="488"/>
      <c r="E658" s="487"/>
      <c r="F658" s="488"/>
      <c r="G658" s="487"/>
      <c r="H658" s="48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4.25" customHeight="1" x14ac:dyDescent="0.25">
      <c r="A659" s="487"/>
      <c r="B659" s="487"/>
      <c r="C659" s="487"/>
      <c r="D659" s="488"/>
      <c r="E659" s="487"/>
      <c r="F659" s="488"/>
      <c r="G659" s="487"/>
      <c r="H659" s="48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4.25" customHeight="1" x14ac:dyDescent="0.25">
      <c r="A660" s="487"/>
      <c r="B660" s="487"/>
      <c r="C660" s="487"/>
      <c r="D660" s="488"/>
      <c r="E660" s="487"/>
      <c r="F660" s="488"/>
      <c r="G660" s="487"/>
      <c r="H660" s="48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4.25" customHeight="1" x14ac:dyDescent="0.25">
      <c r="A661" s="487"/>
      <c r="B661" s="487"/>
      <c r="C661" s="487"/>
      <c r="D661" s="488"/>
      <c r="E661" s="487"/>
      <c r="F661" s="488"/>
      <c r="G661" s="487"/>
      <c r="H661" s="48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4.25" customHeight="1" x14ac:dyDescent="0.25">
      <c r="A662" s="487"/>
      <c r="B662" s="487"/>
      <c r="C662" s="487"/>
      <c r="D662" s="488"/>
      <c r="E662" s="487"/>
      <c r="F662" s="488"/>
      <c r="G662" s="487"/>
      <c r="H662" s="48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4.25" customHeight="1" x14ac:dyDescent="0.25">
      <c r="A663" s="487"/>
      <c r="B663" s="487"/>
      <c r="C663" s="487"/>
      <c r="D663" s="488"/>
      <c r="E663" s="487"/>
      <c r="F663" s="488"/>
      <c r="G663" s="487"/>
      <c r="H663" s="48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4.25" customHeight="1" x14ac:dyDescent="0.25">
      <c r="A664" s="487"/>
      <c r="B664" s="487"/>
      <c r="C664" s="487"/>
      <c r="D664" s="488"/>
      <c r="E664" s="487"/>
      <c r="F664" s="488"/>
      <c r="G664" s="487"/>
      <c r="H664" s="48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4.25" customHeight="1" x14ac:dyDescent="0.25">
      <c r="A665" s="487"/>
      <c r="B665" s="487"/>
      <c r="C665" s="487"/>
      <c r="D665" s="488"/>
      <c r="E665" s="487"/>
      <c r="F665" s="488"/>
      <c r="G665" s="487"/>
      <c r="H665" s="48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4.25" customHeight="1" x14ac:dyDescent="0.25">
      <c r="A666" s="487"/>
      <c r="B666" s="487"/>
      <c r="C666" s="487"/>
      <c r="D666" s="488"/>
      <c r="E666" s="487"/>
      <c r="F666" s="488"/>
      <c r="G666" s="487"/>
      <c r="H666" s="48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4.25" customHeight="1" x14ac:dyDescent="0.25">
      <c r="A667" s="487"/>
      <c r="B667" s="487"/>
      <c r="C667" s="487"/>
      <c r="D667" s="488"/>
      <c r="E667" s="487"/>
      <c r="F667" s="488"/>
      <c r="G667" s="487"/>
      <c r="H667" s="48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4.25" customHeight="1" x14ac:dyDescent="0.25">
      <c r="A668" s="487"/>
      <c r="B668" s="487"/>
      <c r="C668" s="487"/>
      <c r="D668" s="488"/>
      <c r="E668" s="487"/>
      <c r="F668" s="488"/>
      <c r="G668" s="487"/>
      <c r="H668" s="48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4.25" customHeight="1" x14ac:dyDescent="0.25">
      <c r="A669" s="487"/>
      <c r="B669" s="487"/>
      <c r="C669" s="487"/>
      <c r="D669" s="488"/>
      <c r="E669" s="487"/>
      <c r="F669" s="488"/>
      <c r="G669" s="487"/>
      <c r="H669" s="48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4.25" customHeight="1" x14ac:dyDescent="0.25">
      <c r="A670" s="487"/>
      <c r="B670" s="487"/>
      <c r="C670" s="487"/>
      <c r="D670" s="488"/>
      <c r="E670" s="487"/>
      <c r="F670" s="488"/>
      <c r="G670" s="487"/>
      <c r="H670" s="48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4.25" customHeight="1" x14ac:dyDescent="0.25">
      <c r="A671" s="487"/>
      <c r="B671" s="487"/>
      <c r="C671" s="487"/>
      <c r="D671" s="488"/>
      <c r="E671" s="487"/>
      <c r="F671" s="488"/>
      <c r="G671" s="487"/>
      <c r="H671" s="48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4.25" customHeight="1" x14ac:dyDescent="0.25">
      <c r="A672" s="487"/>
      <c r="B672" s="487"/>
      <c r="C672" s="487"/>
      <c r="D672" s="488"/>
      <c r="E672" s="487"/>
      <c r="F672" s="488"/>
      <c r="G672" s="487"/>
      <c r="H672" s="48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4.25" customHeight="1" x14ac:dyDescent="0.25">
      <c r="A673" s="487"/>
      <c r="B673" s="487"/>
      <c r="C673" s="487"/>
      <c r="D673" s="488"/>
      <c r="E673" s="487"/>
      <c r="F673" s="488"/>
      <c r="G673" s="487"/>
      <c r="H673" s="48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4.25" customHeight="1" x14ac:dyDescent="0.25">
      <c r="A674" s="487"/>
      <c r="B674" s="487"/>
      <c r="C674" s="487"/>
      <c r="D674" s="488"/>
      <c r="E674" s="487"/>
      <c r="F674" s="488"/>
      <c r="G674" s="487"/>
      <c r="H674" s="48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4.25" customHeight="1" x14ac:dyDescent="0.25">
      <c r="A675" s="487"/>
      <c r="B675" s="487"/>
      <c r="C675" s="487"/>
      <c r="D675" s="488"/>
      <c r="E675" s="487"/>
      <c r="F675" s="488"/>
      <c r="G675" s="487"/>
      <c r="H675" s="48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4.25" customHeight="1" x14ac:dyDescent="0.25">
      <c r="A676" s="487"/>
      <c r="B676" s="487"/>
      <c r="C676" s="487"/>
      <c r="D676" s="488"/>
      <c r="E676" s="487"/>
      <c r="F676" s="488"/>
      <c r="G676" s="487"/>
      <c r="H676" s="48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4.25" customHeight="1" x14ac:dyDescent="0.25">
      <c r="A677" s="487"/>
      <c r="B677" s="487"/>
      <c r="C677" s="487"/>
      <c r="D677" s="488"/>
      <c r="E677" s="487"/>
      <c r="F677" s="488"/>
      <c r="G677" s="487"/>
      <c r="H677" s="48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4.25" customHeight="1" x14ac:dyDescent="0.25">
      <c r="A678" s="487"/>
      <c r="B678" s="487"/>
      <c r="C678" s="487"/>
      <c r="D678" s="488"/>
      <c r="E678" s="487"/>
      <c r="F678" s="488"/>
      <c r="G678" s="487"/>
      <c r="H678" s="48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4.25" customHeight="1" x14ac:dyDescent="0.25">
      <c r="A679" s="487"/>
      <c r="B679" s="487"/>
      <c r="C679" s="487"/>
      <c r="D679" s="488"/>
      <c r="E679" s="487"/>
      <c r="F679" s="488"/>
      <c r="G679" s="487"/>
      <c r="H679" s="48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4.25" customHeight="1" x14ac:dyDescent="0.25">
      <c r="A680" s="487"/>
      <c r="B680" s="487"/>
      <c r="C680" s="487"/>
      <c r="D680" s="488"/>
      <c r="E680" s="487"/>
      <c r="F680" s="488"/>
      <c r="G680" s="487"/>
      <c r="H680" s="48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4.25" customHeight="1" x14ac:dyDescent="0.25">
      <c r="A681" s="487"/>
      <c r="B681" s="487"/>
      <c r="C681" s="487"/>
      <c r="D681" s="488"/>
      <c r="E681" s="487"/>
      <c r="F681" s="488"/>
      <c r="G681" s="487"/>
      <c r="H681" s="48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4.25" customHeight="1" x14ac:dyDescent="0.25">
      <c r="A682" s="487"/>
      <c r="B682" s="487"/>
      <c r="C682" s="487"/>
      <c r="D682" s="488"/>
      <c r="E682" s="487"/>
      <c r="F682" s="488"/>
      <c r="G682" s="487"/>
      <c r="H682" s="48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4.25" customHeight="1" x14ac:dyDescent="0.25">
      <c r="A683" s="487"/>
      <c r="B683" s="487"/>
      <c r="C683" s="487"/>
      <c r="D683" s="488"/>
      <c r="E683" s="487"/>
      <c r="F683" s="488"/>
      <c r="G683" s="487"/>
      <c r="H683" s="48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4.25" customHeight="1" x14ac:dyDescent="0.25">
      <c r="A684" s="487"/>
      <c r="B684" s="487"/>
      <c r="C684" s="487"/>
      <c r="D684" s="488"/>
      <c r="E684" s="487"/>
      <c r="F684" s="488"/>
      <c r="G684" s="487"/>
      <c r="H684" s="48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4.25" customHeight="1" x14ac:dyDescent="0.25">
      <c r="A685" s="487"/>
      <c r="B685" s="487"/>
      <c r="C685" s="487"/>
      <c r="D685" s="488"/>
      <c r="E685" s="487"/>
      <c r="F685" s="488"/>
      <c r="G685" s="487"/>
      <c r="H685" s="48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4.25" customHeight="1" x14ac:dyDescent="0.25">
      <c r="A686" s="487"/>
      <c r="B686" s="487"/>
      <c r="C686" s="487"/>
      <c r="D686" s="488"/>
      <c r="E686" s="487"/>
      <c r="F686" s="488"/>
      <c r="G686" s="487"/>
      <c r="H686" s="48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4.25" customHeight="1" x14ac:dyDescent="0.25">
      <c r="A687" s="487"/>
      <c r="B687" s="487"/>
      <c r="C687" s="487"/>
      <c r="D687" s="488"/>
      <c r="E687" s="487"/>
      <c r="F687" s="488"/>
      <c r="G687" s="487"/>
      <c r="H687" s="48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4.25" customHeight="1" x14ac:dyDescent="0.25">
      <c r="A688" s="487"/>
      <c r="B688" s="487"/>
      <c r="C688" s="487"/>
      <c r="D688" s="488"/>
      <c r="E688" s="487"/>
      <c r="F688" s="488"/>
      <c r="G688" s="487"/>
      <c r="H688" s="48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4.25" customHeight="1" x14ac:dyDescent="0.25">
      <c r="A689" s="487"/>
      <c r="B689" s="487"/>
      <c r="C689" s="487"/>
      <c r="D689" s="488"/>
      <c r="E689" s="487"/>
      <c r="F689" s="488"/>
      <c r="G689" s="487"/>
      <c r="H689" s="48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4.25" customHeight="1" x14ac:dyDescent="0.25">
      <c r="A690" s="487"/>
      <c r="B690" s="487"/>
      <c r="C690" s="487"/>
      <c r="D690" s="488"/>
      <c r="E690" s="487"/>
      <c r="F690" s="488"/>
      <c r="G690" s="487"/>
      <c r="H690" s="48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4.25" customHeight="1" x14ac:dyDescent="0.25">
      <c r="A691" s="487"/>
      <c r="B691" s="487"/>
      <c r="C691" s="487"/>
      <c r="D691" s="488"/>
      <c r="E691" s="487"/>
      <c r="F691" s="488"/>
      <c r="G691" s="487"/>
      <c r="H691" s="48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4.25" customHeight="1" x14ac:dyDescent="0.25">
      <c r="A692" s="487"/>
      <c r="B692" s="487"/>
      <c r="C692" s="487"/>
      <c r="D692" s="488"/>
      <c r="E692" s="487"/>
      <c r="F692" s="488"/>
      <c r="G692" s="487"/>
      <c r="H692" s="48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4.25" customHeight="1" x14ac:dyDescent="0.25">
      <c r="A693" s="487"/>
      <c r="B693" s="487"/>
      <c r="C693" s="487"/>
      <c r="D693" s="488"/>
      <c r="E693" s="487"/>
      <c r="F693" s="488"/>
      <c r="G693" s="487"/>
      <c r="H693" s="48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4.25" customHeight="1" x14ac:dyDescent="0.25">
      <c r="A694" s="487"/>
      <c r="B694" s="487"/>
      <c r="C694" s="487"/>
      <c r="D694" s="488"/>
      <c r="E694" s="487"/>
      <c r="F694" s="488"/>
      <c r="G694" s="487"/>
      <c r="H694" s="48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4.25" customHeight="1" x14ac:dyDescent="0.25">
      <c r="A695" s="487"/>
      <c r="B695" s="487"/>
      <c r="C695" s="487"/>
      <c r="D695" s="488"/>
      <c r="E695" s="487"/>
      <c r="F695" s="488"/>
      <c r="G695" s="487"/>
      <c r="H695" s="48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4.25" customHeight="1" x14ac:dyDescent="0.25">
      <c r="A696" s="487"/>
      <c r="B696" s="487"/>
      <c r="C696" s="487"/>
      <c r="D696" s="488"/>
      <c r="E696" s="487"/>
      <c r="F696" s="488"/>
      <c r="G696" s="487"/>
      <c r="H696" s="48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4.25" customHeight="1" x14ac:dyDescent="0.25">
      <c r="A697" s="487"/>
      <c r="B697" s="487"/>
      <c r="C697" s="487"/>
      <c r="D697" s="488"/>
      <c r="E697" s="487"/>
      <c r="F697" s="488"/>
      <c r="G697" s="487"/>
      <c r="H697" s="48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4.25" customHeight="1" x14ac:dyDescent="0.25">
      <c r="A698" s="487"/>
      <c r="B698" s="487"/>
      <c r="C698" s="487"/>
      <c r="D698" s="488"/>
      <c r="E698" s="487"/>
      <c r="F698" s="488"/>
      <c r="G698" s="487"/>
      <c r="H698" s="48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4.25" customHeight="1" x14ac:dyDescent="0.25">
      <c r="A699" s="487"/>
      <c r="B699" s="487"/>
      <c r="C699" s="487"/>
      <c r="D699" s="488"/>
      <c r="E699" s="487"/>
      <c r="F699" s="488"/>
      <c r="G699" s="487"/>
      <c r="H699" s="48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4.25" customHeight="1" x14ac:dyDescent="0.25">
      <c r="A700" s="487"/>
      <c r="B700" s="487"/>
      <c r="C700" s="487"/>
      <c r="D700" s="488"/>
      <c r="E700" s="487"/>
      <c r="F700" s="488"/>
      <c r="G700" s="487"/>
      <c r="H700" s="48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4.25" customHeight="1" x14ac:dyDescent="0.25">
      <c r="A701" s="487"/>
      <c r="B701" s="487"/>
      <c r="C701" s="487"/>
      <c r="D701" s="488"/>
      <c r="E701" s="487"/>
      <c r="F701" s="488"/>
      <c r="G701" s="487"/>
      <c r="H701" s="48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4.25" customHeight="1" x14ac:dyDescent="0.25">
      <c r="A702" s="487"/>
      <c r="B702" s="487"/>
      <c r="C702" s="487"/>
      <c r="D702" s="488"/>
      <c r="E702" s="487"/>
      <c r="F702" s="488"/>
      <c r="G702" s="487"/>
      <c r="H702" s="48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4.25" customHeight="1" x14ac:dyDescent="0.25">
      <c r="A703" s="487"/>
      <c r="B703" s="487"/>
      <c r="C703" s="487"/>
      <c r="D703" s="488"/>
      <c r="E703" s="487"/>
      <c r="F703" s="488"/>
      <c r="G703" s="487"/>
      <c r="H703" s="48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4.25" customHeight="1" x14ac:dyDescent="0.25">
      <c r="A704" s="487"/>
      <c r="B704" s="487"/>
      <c r="C704" s="487"/>
      <c r="D704" s="488"/>
      <c r="E704" s="487"/>
      <c r="F704" s="488"/>
      <c r="G704" s="487"/>
      <c r="H704" s="48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4.25" customHeight="1" x14ac:dyDescent="0.25">
      <c r="A705" s="487"/>
      <c r="B705" s="487"/>
      <c r="C705" s="487"/>
      <c r="D705" s="488"/>
      <c r="E705" s="487"/>
      <c r="F705" s="488"/>
      <c r="G705" s="487"/>
      <c r="H705" s="48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4.25" customHeight="1" x14ac:dyDescent="0.25">
      <c r="A706" s="487"/>
      <c r="B706" s="487"/>
      <c r="C706" s="487"/>
      <c r="D706" s="488"/>
      <c r="E706" s="487"/>
      <c r="F706" s="488"/>
      <c r="G706" s="487"/>
      <c r="H706" s="48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4.25" customHeight="1" x14ac:dyDescent="0.25">
      <c r="A707" s="487"/>
      <c r="B707" s="487"/>
      <c r="C707" s="487"/>
      <c r="D707" s="488"/>
      <c r="E707" s="487"/>
      <c r="F707" s="488"/>
      <c r="G707" s="487"/>
      <c r="H707" s="48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4.25" customHeight="1" x14ac:dyDescent="0.25">
      <c r="A708" s="487"/>
      <c r="B708" s="487"/>
      <c r="C708" s="487"/>
      <c r="D708" s="488"/>
      <c r="E708" s="487"/>
      <c r="F708" s="488"/>
      <c r="G708" s="487"/>
      <c r="H708" s="48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4.25" customHeight="1" x14ac:dyDescent="0.25">
      <c r="A709" s="487"/>
      <c r="B709" s="487"/>
      <c r="C709" s="487"/>
      <c r="D709" s="488"/>
      <c r="E709" s="487"/>
      <c r="F709" s="488"/>
      <c r="G709" s="487"/>
      <c r="H709" s="48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4.25" customHeight="1" x14ac:dyDescent="0.25">
      <c r="A710" s="487"/>
      <c r="B710" s="487"/>
      <c r="C710" s="487"/>
      <c r="D710" s="488"/>
      <c r="E710" s="487"/>
      <c r="F710" s="488"/>
      <c r="G710" s="487"/>
      <c r="H710" s="48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4.25" customHeight="1" x14ac:dyDescent="0.25">
      <c r="A711" s="487"/>
      <c r="B711" s="487"/>
      <c r="C711" s="487"/>
      <c r="D711" s="488"/>
      <c r="E711" s="487"/>
      <c r="F711" s="488"/>
      <c r="G711" s="487"/>
      <c r="H711" s="48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4.25" customHeight="1" x14ac:dyDescent="0.25">
      <c r="A712" s="487"/>
      <c r="B712" s="487"/>
      <c r="C712" s="487"/>
      <c r="D712" s="488"/>
      <c r="E712" s="487"/>
      <c r="F712" s="488"/>
      <c r="G712" s="487"/>
      <c r="H712" s="48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4.25" customHeight="1" x14ac:dyDescent="0.25">
      <c r="A713" s="487"/>
      <c r="B713" s="487"/>
      <c r="C713" s="487"/>
      <c r="D713" s="488"/>
      <c r="E713" s="487"/>
      <c r="F713" s="488"/>
      <c r="G713" s="487"/>
      <c r="H713" s="48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4.25" customHeight="1" x14ac:dyDescent="0.25">
      <c r="A714" s="487"/>
      <c r="B714" s="487"/>
      <c r="C714" s="487"/>
      <c r="D714" s="488"/>
      <c r="E714" s="487"/>
      <c r="F714" s="488"/>
      <c r="G714" s="487"/>
      <c r="H714" s="48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4.25" customHeight="1" x14ac:dyDescent="0.25">
      <c r="A715" s="487"/>
      <c r="B715" s="487"/>
      <c r="C715" s="487"/>
      <c r="D715" s="488"/>
      <c r="E715" s="487"/>
      <c r="F715" s="488"/>
      <c r="G715" s="487"/>
      <c r="H715" s="48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4.25" customHeight="1" x14ac:dyDescent="0.25">
      <c r="A716" s="487"/>
      <c r="B716" s="487"/>
      <c r="C716" s="487"/>
      <c r="D716" s="488"/>
      <c r="E716" s="487"/>
      <c r="F716" s="488"/>
      <c r="G716" s="487"/>
      <c r="H716" s="48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4.25" customHeight="1" x14ac:dyDescent="0.25">
      <c r="A717" s="487"/>
      <c r="B717" s="487"/>
      <c r="C717" s="487"/>
      <c r="D717" s="488"/>
      <c r="E717" s="487"/>
      <c r="F717" s="488"/>
      <c r="G717" s="487"/>
      <c r="H717" s="48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4.25" customHeight="1" x14ac:dyDescent="0.25">
      <c r="A718" s="487"/>
      <c r="B718" s="487"/>
      <c r="C718" s="487"/>
      <c r="D718" s="488"/>
      <c r="E718" s="487"/>
      <c r="F718" s="488"/>
      <c r="G718" s="487"/>
      <c r="H718" s="48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4.25" customHeight="1" x14ac:dyDescent="0.25">
      <c r="A719" s="487"/>
      <c r="B719" s="487"/>
      <c r="C719" s="487"/>
      <c r="D719" s="488"/>
      <c r="E719" s="487"/>
      <c r="F719" s="488"/>
      <c r="G719" s="487"/>
      <c r="H719" s="48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4.25" customHeight="1" x14ac:dyDescent="0.25">
      <c r="A720" s="487"/>
      <c r="B720" s="487"/>
      <c r="C720" s="487"/>
      <c r="D720" s="488"/>
      <c r="E720" s="487"/>
      <c r="F720" s="488"/>
      <c r="G720" s="487"/>
      <c r="H720" s="48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4.25" customHeight="1" x14ac:dyDescent="0.25">
      <c r="A721" s="487"/>
      <c r="B721" s="487"/>
      <c r="C721" s="487"/>
      <c r="D721" s="488"/>
      <c r="E721" s="487"/>
      <c r="F721" s="488"/>
      <c r="G721" s="487"/>
      <c r="H721" s="48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4.25" customHeight="1" x14ac:dyDescent="0.25">
      <c r="A722" s="487"/>
      <c r="B722" s="487"/>
      <c r="C722" s="487"/>
      <c r="D722" s="488"/>
      <c r="E722" s="487"/>
      <c r="F722" s="488"/>
      <c r="G722" s="487"/>
      <c r="H722" s="48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4.25" customHeight="1" x14ac:dyDescent="0.25">
      <c r="A723" s="487"/>
      <c r="B723" s="487"/>
      <c r="C723" s="487"/>
      <c r="D723" s="488"/>
      <c r="E723" s="487"/>
      <c r="F723" s="488"/>
      <c r="G723" s="487"/>
      <c r="H723" s="48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4.25" customHeight="1" x14ac:dyDescent="0.25">
      <c r="A724" s="487"/>
      <c r="B724" s="487"/>
      <c r="C724" s="487"/>
      <c r="D724" s="488"/>
      <c r="E724" s="487"/>
      <c r="F724" s="488"/>
      <c r="G724" s="487"/>
      <c r="H724" s="48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4.25" customHeight="1" x14ac:dyDescent="0.25">
      <c r="A725" s="487"/>
      <c r="B725" s="487"/>
      <c r="C725" s="487"/>
      <c r="D725" s="488"/>
      <c r="E725" s="487"/>
      <c r="F725" s="488"/>
      <c r="G725" s="487"/>
      <c r="H725" s="48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4.25" customHeight="1" x14ac:dyDescent="0.25">
      <c r="A726" s="487"/>
      <c r="B726" s="487"/>
      <c r="C726" s="487"/>
      <c r="D726" s="488"/>
      <c r="E726" s="487"/>
      <c r="F726" s="488"/>
      <c r="G726" s="487"/>
      <c r="H726" s="48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4.25" customHeight="1" x14ac:dyDescent="0.25">
      <c r="A727" s="487"/>
      <c r="B727" s="487"/>
      <c r="C727" s="487"/>
      <c r="D727" s="488"/>
      <c r="E727" s="487"/>
      <c r="F727" s="488"/>
      <c r="G727" s="487"/>
      <c r="H727" s="48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4.25" customHeight="1" x14ac:dyDescent="0.25">
      <c r="A728" s="487"/>
      <c r="B728" s="487"/>
      <c r="C728" s="487"/>
      <c r="D728" s="488"/>
      <c r="E728" s="487"/>
      <c r="F728" s="488"/>
      <c r="G728" s="487"/>
      <c r="H728" s="48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4.25" customHeight="1" x14ac:dyDescent="0.25">
      <c r="A729" s="487"/>
      <c r="B729" s="487"/>
      <c r="C729" s="487"/>
      <c r="D729" s="488"/>
      <c r="E729" s="487"/>
      <c r="F729" s="488"/>
      <c r="G729" s="487"/>
      <c r="H729" s="48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4.25" customHeight="1" x14ac:dyDescent="0.25">
      <c r="A730" s="487"/>
      <c r="B730" s="487"/>
      <c r="C730" s="487"/>
      <c r="D730" s="488"/>
      <c r="E730" s="487"/>
      <c r="F730" s="488"/>
      <c r="G730" s="487"/>
      <c r="H730" s="48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4.25" customHeight="1" x14ac:dyDescent="0.25">
      <c r="A731" s="487"/>
      <c r="B731" s="487"/>
      <c r="C731" s="487"/>
      <c r="D731" s="488"/>
      <c r="E731" s="487"/>
      <c r="F731" s="488"/>
      <c r="G731" s="487"/>
      <c r="H731" s="48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4.25" customHeight="1" x14ac:dyDescent="0.25">
      <c r="A732" s="487"/>
      <c r="B732" s="487"/>
      <c r="C732" s="487"/>
      <c r="D732" s="488"/>
      <c r="E732" s="487"/>
      <c r="F732" s="488"/>
      <c r="G732" s="487"/>
      <c r="H732" s="48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4.25" customHeight="1" x14ac:dyDescent="0.25">
      <c r="A733" s="487"/>
      <c r="B733" s="487"/>
      <c r="C733" s="487"/>
      <c r="D733" s="488"/>
      <c r="E733" s="487"/>
      <c r="F733" s="488"/>
      <c r="G733" s="487"/>
      <c r="H733" s="48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4.25" customHeight="1" x14ac:dyDescent="0.25">
      <c r="A734" s="487"/>
      <c r="B734" s="487"/>
      <c r="C734" s="487"/>
      <c r="D734" s="488"/>
      <c r="E734" s="487"/>
      <c r="F734" s="488"/>
      <c r="G734" s="487"/>
      <c r="H734" s="48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4.25" customHeight="1" x14ac:dyDescent="0.25">
      <c r="A735" s="487"/>
      <c r="B735" s="487"/>
      <c r="C735" s="487"/>
      <c r="D735" s="488"/>
      <c r="E735" s="487"/>
      <c r="F735" s="488"/>
      <c r="G735" s="487"/>
      <c r="H735" s="48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4.25" customHeight="1" x14ac:dyDescent="0.25">
      <c r="A736" s="487"/>
      <c r="B736" s="487"/>
      <c r="C736" s="487"/>
      <c r="D736" s="488"/>
      <c r="E736" s="487"/>
      <c r="F736" s="488"/>
      <c r="G736" s="487"/>
      <c r="H736" s="48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4.25" customHeight="1" x14ac:dyDescent="0.25">
      <c r="A737" s="487"/>
      <c r="B737" s="487"/>
      <c r="C737" s="487"/>
      <c r="D737" s="488"/>
      <c r="E737" s="487"/>
      <c r="F737" s="488"/>
      <c r="G737" s="487"/>
      <c r="H737" s="48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4.25" customHeight="1" x14ac:dyDescent="0.25">
      <c r="A738" s="487"/>
      <c r="B738" s="487"/>
      <c r="C738" s="487"/>
      <c r="D738" s="488"/>
      <c r="E738" s="487"/>
      <c r="F738" s="488"/>
      <c r="G738" s="487"/>
      <c r="H738" s="48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4.25" customHeight="1" x14ac:dyDescent="0.25">
      <c r="A739" s="487"/>
      <c r="B739" s="487"/>
      <c r="C739" s="487"/>
      <c r="D739" s="488"/>
      <c r="E739" s="487"/>
      <c r="F739" s="488"/>
      <c r="G739" s="487"/>
      <c r="H739" s="48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4.25" customHeight="1" x14ac:dyDescent="0.25">
      <c r="A740" s="487"/>
      <c r="B740" s="487"/>
      <c r="C740" s="487"/>
      <c r="D740" s="488"/>
      <c r="E740" s="487"/>
      <c r="F740" s="488"/>
      <c r="G740" s="487"/>
      <c r="H740" s="48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4.25" customHeight="1" x14ac:dyDescent="0.25">
      <c r="A741" s="487"/>
      <c r="B741" s="487"/>
      <c r="C741" s="487"/>
      <c r="D741" s="488"/>
      <c r="E741" s="487"/>
      <c r="F741" s="488"/>
      <c r="G741" s="487"/>
      <c r="H741" s="48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4.25" customHeight="1" x14ac:dyDescent="0.25">
      <c r="A742" s="487"/>
      <c r="B742" s="487"/>
      <c r="C742" s="487"/>
      <c r="D742" s="488"/>
      <c r="E742" s="487"/>
      <c r="F742" s="488"/>
      <c r="G742" s="487"/>
      <c r="H742" s="48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4.25" customHeight="1" x14ac:dyDescent="0.25">
      <c r="A743" s="487"/>
      <c r="B743" s="487"/>
      <c r="C743" s="487"/>
      <c r="D743" s="488"/>
      <c r="E743" s="487"/>
      <c r="F743" s="488"/>
      <c r="G743" s="487"/>
      <c r="H743" s="48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4.25" customHeight="1" x14ac:dyDescent="0.25">
      <c r="A744" s="487"/>
      <c r="B744" s="487"/>
      <c r="C744" s="487"/>
      <c r="D744" s="488"/>
      <c r="E744" s="487"/>
      <c r="F744" s="488"/>
      <c r="G744" s="487"/>
      <c r="H744" s="48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4.25" customHeight="1" x14ac:dyDescent="0.25">
      <c r="A745" s="487"/>
      <c r="B745" s="487"/>
      <c r="C745" s="487"/>
      <c r="D745" s="488"/>
      <c r="E745" s="487"/>
      <c r="F745" s="488"/>
      <c r="G745" s="487"/>
      <c r="H745" s="48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4.25" customHeight="1" x14ac:dyDescent="0.25">
      <c r="A746" s="487"/>
      <c r="B746" s="487"/>
      <c r="C746" s="487"/>
      <c r="D746" s="488"/>
      <c r="E746" s="487"/>
      <c r="F746" s="488"/>
      <c r="G746" s="487"/>
      <c r="H746" s="48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4.25" customHeight="1" x14ac:dyDescent="0.25">
      <c r="A747" s="487"/>
      <c r="B747" s="487"/>
      <c r="C747" s="487"/>
      <c r="D747" s="488"/>
      <c r="E747" s="487"/>
      <c r="F747" s="488"/>
      <c r="G747" s="487"/>
      <c r="H747" s="48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4.25" customHeight="1" x14ac:dyDescent="0.25">
      <c r="A748" s="487"/>
      <c r="B748" s="487"/>
      <c r="C748" s="487"/>
      <c r="D748" s="488"/>
      <c r="E748" s="487"/>
      <c r="F748" s="488"/>
      <c r="G748" s="487"/>
      <c r="H748" s="48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4.25" customHeight="1" x14ac:dyDescent="0.25">
      <c r="A749" s="487"/>
      <c r="B749" s="487"/>
      <c r="C749" s="487"/>
      <c r="D749" s="488"/>
      <c r="E749" s="487"/>
      <c r="F749" s="488"/>
      <c r="G749" s="487"/>
      <c r="H749" s="48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4.25" customHeight="1" x14ac:dyDescent="0.25">
      <c r="A750" s="487"/>
      <c r="B750" s="487"/>
      <c r="C750" s="487"/>
      <c r="D750" s="488"/>
      <c r="E750" s="487"/>
      <c r="F750" s="488"/>
      <c r="G750" s="487"/>
      <c r="H750" s="48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4.25" customHeight="1" x14ac:dyDescent="0.25">
      <c r="A751" s="487"/>
      <c r="B751" s="487"/>
      <c r="C751" s="487"/>
      <c r="D751" s="488"/>
      <c r="E751" s="487"/>
      <c r="F751" s="488"/>
      <c r="G751" s="487"/>
      <c r="H751" s="48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4.25" customHeight="1" x14ac:dyDescent="0.25">
      <c r="A752" s="487"/>
      <c r="B752" s="487"/>
      <c r="C752" s="487"/>
      <c r="D752" s="488"/>
      <c r="E752" s="487"/>
      <c r="F752" s="488"/>
      <c r="G752" s="487"/>
      <c r="H752" s="48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4.25" customHeight="1" x14ac:dyDescent="0.25">
      <c r="A753" s="487"/>
      <c r="B753" s="487"/>
      <c r="C753" s="487"/>
      <c r="D753" s="488"/>
      <c r="E753" s="487"/>
      <c r="F753" s="488"/>
      <c r="G753" s="487"/>
      <c r="H753" s="48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4.25" customHeight="1" x14ac:dyDescent="0.25">
      <c r="A754" s="487"/>
      <c r="B754" s="487"/>
      <c r="C754" s="487"/>
      <c r="D754" s="488"/>
      <c r="E754" s="487"/>
      <c r="F754" s="488"/>
      <c r="G754" s="487"/>
      <c r="H754" s="48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4.25" customHeight="1" x14ac:dyDescent="0.25">
      <c r="A755" s="487"/>
      <c r="B755" s="487"/>
      <c r="C755" s="487"/>
      <c r="D755" s="488"/>
      <c r="E755" s="487"/>
      <c r="F755" s="488"/>
      <c r="G755" s="487"/>
      <c r="H755" s="48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4.25" customHeight="1" x14ac:dyDescent="0.25">
      <c r="A756" s="487"/>
      <c r="B756" s="487"/>
      <c r="C756" s="487"/>
      <c r="D756" s="488"/>
      <c r="E756" s="487"/>
      <c r="F756" s="488"/>
      <c r="G756" s="487"/>
      <c r="H756" s="48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4.25" customHeight="1" x14ac:dyDescent="0.25">
      <c r="A757" s="487"/>
      <c r="B757" s="487"/>
      <c r="C757" s="487"/>
      <c r="D757" s="488"/>
      <c r="E757" s="487"/>
      <c r="F757" s="488"/>
      <c r="G757" s="487"/>
      <c r="H757" s="48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4.25" customHeight="1" x14ac:dyDescent="0.25">
      <c r="A758" s="487"/>
      <c r="B758" s="487"/>
      <c r="C758" s="487"/>
      <c r="D758" s="488"/>
      <c r="E758" s="487"/>
      <c r="F758" s="488"/>
      <c r="G758" s="487"/>
      <c r="H758" s="48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4.25" customHeight="1" x14ac:dyDescent="0.25">
      <c r="A759" s="487"/>
      <c r="B759" s="487"/>
      <c r="C759" s="487"/>
      <c r="D759" s="488"/>
      <c r="E759" s="487"/>
      <c r="F759" s="488"/>
      <c r="G759" s="487"/>
      <c r="H759" s="48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4.25" customHeight="1" x14ac:dyDescent="0.25">
      <c r="A760" s="487"/>
      <c r="B760" s="487"/>
      <c r="C760" s="487"/>
      <c r="D760" s="488"/>
      <c r="E760" s="487"/>
      <c r="F760" s="488"/>
      <c r="G760" s="487"/>
      <c r="H760" s="48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4.25" customHeight="1" x14ac:dyDescent="0.25">
      <c r="A761" s="487"/>
      <c r="B761" s="487"/>
      <c r="C761" s="487"/>
      <c r="D761" s="488"/>
      <c r="E761" s="487"/>
      <c r="F761" s="488"/>
      <c r="G761" s="487"/>
      <c r="H761" s="48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4.25" customHeight="1" x14ac:dyDescent="0.25">
      <c r="A762" s="487"/>
      <c r="B762" s="487"/>
      <c r="C762" s="487"/>
      <c r="D762" s="488"/>
      <c r="E762" s="487"/>
      <c r="F762" s="488"/>
      <c r="G762" s="487"/>
      <c r="H762" s="48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4.25" customHeight="1" x14ac:dyDescent="0.25">
      <c r="A763" s="487"/>
      <c r="B763" s="487"/>
      <c r="C763" s="487"/>
      <c r="D763" s="488"/>
      <c r="E763" s="487"/>
      <c r="F763" s="488"/>
      <c r="G763" s="487"/>
      <c r="H763" s="48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4.25" customHeight="1" x14ac:dyDescent="0.25">
      <c r="A764" s="487"/>
      <c r="B764" s="487"/>
      <c r="C764" s="487"/>
      <c r="D764" s="488"/>
      <c r="E764" s="487"/>
      <c r="F764" s="488"/>
      <c r="G764" s="487"/>
      <c r="H764" s="48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4.25" customHeight="1" x14ac:dyDescent="0.25">
      <c r="A765" s="487"/>
      <c r="B765" s="487"/>
      <c r="C765" s="487"/>
      <c r="D765" s="488"/>
      <c r="E765" s="487"/>
      <c r="F765" s="488"/>
      <c r="G765" s="487"/>
      <c r="H765" s="48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4.25" customHeight="1" x14ac:dyDescent="0.25">
      <c r="A766" s="487"/>
      <c r="B766" s="487"/>
      <c r="C766" s="487"/>
      <c r="D766" s="488"/>
      <c r="E766" s="487"/>
      <c r="F766" s="488"/>
      <c r="G766" s="487"/>
      <c r="H766" s="48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4.25" customHeight="1" x14ac:dyDescent="0.25">
      <c r="A767" s="487"/>
      <c r="B767" s="487"/>
      <c r="C767" s="487"/>
      <c r="D767" s="488"/>
      <c r="E767" s="487"/>
      <c r="F767" s="488"/>
      <c r="G767" s="487"/>
      <c r="H767" s="48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4.25" customHeight="1" x14ac:dyDescent="0.25">
      <c r="A768" s="487"/>
      <c r="B768" s="487"/>
      <c r="C768" s="487"/>
      <c r="D768" s="488"/>
      <c r="E768" s="487"/>
      <c r="F768" s="488"/>
      <c r="G768" s="487"/>
      <c r="H768" s="48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4.25" customHeight="1" x14ac:dyDescent="0.25">
      <c r="A769" s="487"/>
      <c r="B769" s="487"/>
      <c r="C769" s="487"/>
      <c r="D769" s="488"/>
      <c r="E769" s="487"/>
      <c r="F769" s="488"/>
      <c r="G769" s="487"/>
      <c r="H769" s="48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4.25" customHeight="1" x14ac:dyDescent="0.25">
      <c r="A770" s="487"/>
      <c r="B770" s="487"/>
      <c r="C770" s="487"/>
      <c r="D770" s="488"/>
      <c r="E770" s="487"/>
      <c r="F770" s="488"/>
      <c r="G770" s="487"/>
      <c r="H770" s="48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4.25" customHeight="1" x14ac:dyDescent="0.25">
      <c r="A771" s="487"/>
      <c r="B771" s="487"/>
      <c r="C771" s="487"/>
      <c r="D771" s="488"/>
      <c r="E771" s="487"/>
      <c r="F771" s="488"/>
      <c r="G771" s="487"/>
      <c r="H771" s="48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4.25" customHeight="1" x14ac:dyDescent="0.25">
      <c r="A772" s="487"/>
      <c r="B772" s="487"/>
      <c r="C772" s="487"/>
      <c r="D772" s="488"/>
      <c r="E772" s="487"/>
      <c r="F772" s="488"/>
      <c r="G772" s="487"/>
      <c r="H772" s="48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4.25" customHeight="1" x14ac:dyDescent="0.25">
      <c r="A773" s="487"/>
      <c r="B773" s="487"/>
      <c r="C773" s="487"/>
      <c r="D773" s="488"/>
      <c r="E773" s="487"/>
      <c r="F773" s="488"/>
      <c r="G773" s="487"/>
      <c r="H773" s="48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4.25" customHeight="1" x14ac:dyDescent="0.25">
      <c r="A774" s="487"/>
      <c r="B774" s="487"/>
      <c r="C774" s="487"/>
      <c r="D774" s="488"/>
      <c r="E774" s="487"/>
      <c r="F774" s="488"/>
      <c r="G774" s="487"/>
      <c r="H774" s="48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4.25" customHeight="1" x14ac:dyDescent="0.25">
      <c r="A775" s="487"/>
      <c r="B775" s="487"/>
      <c r="C775" s="487"/>
      <c r="D775" s="488"/>
      <c r="E775" s="487"/>
      <c r="F775" s="488"/>
      <c r="G775" s="487"/>
      <c r="H775" s="48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4.25" customHeight="1" x14ac:dyDescent="0.25">
      <c r="A776" s="487"/>
      <c r="B776" s="487"/>
      <c r="C776" s="487"/>
      <c r="D776" s="488"/>
      <c r="E776" s="487"/>
      <c r="F776" s="488"/>
      <c r="G776" s="487"/>
      <c r="H776" s="48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4.25" customHeight="1" x14ac:dyDescent="0.25">
      <c r="A777" s="487"/>
      <c r="B777" s="487"/>
      <c r="C777" s="487"/>
      <c r="D777" s="488"/>
      <c r="E777" s="487"/>
      <c r="F777" s="488"/>
      <c r="G777" s="487"/>
      <c r="H777" s="48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4.25" customHeight="1" x14ac:dyDescent="0.25">
      <c r="A778" s="487"/>
      <c r="B778" s="487"/>
      <c r="C778" s="487"/>
      <c r="D778" s="488"/>
      <c r="E778" s="487"/>
      <c r="F778" s="488"/>
      <c r="G778" s="487"/>
      <c r="H778" s="48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4.25" customHeight="1" x14ac:dyDescent="0.25">
      <c r="A779" s="487"/>
      <c r="B779" s="487"/>
      <c r="C779" s="487"/>
      <c r="D779" s="488"/>
      <c r="E779" s="487"/>
      <c r="F779" s="488"/>
      <c r="G779" s="487"/>
      <c r="H779" s="48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4.25" customHeight="1" x14ac:dyDescent="0.25">
      <c r="A780" s="487"/>
      <c r="B780" s="487"/>
      <c r="C780" s="487"/>
      <c r="D780" s="488"/>
      <c r="E780" s="487"/>
      <c r="F780" s="488"/>
      <c r="G780" s="487"/>
      <c r="H780" s="48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4.25" customHeight="1" x14ac:dyDescent="0.25">
      <c r="A781" s="487"/>
      <c r="B781" s="487"/>
      <c r="C781" s="487"/>
      <c r="D781" s="488"/>
      <c r="E781" s="487"/>
      <c r="F781" s="488"/>
      <c r="G781" s="487"/>
      <c r="H781" s="48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4.25" customHeight="1" x14ac:dyDescent="0.25">
      <c r="A782" s="487"/>
      <c r="B782" s="487"/>
      <c r="C782" s="487"/>
      <c r="D782" s="488"/>
      <c r="E782" s="487"/>
      <c r="F782" s="488"/>
      <c r="G782" s="487"/>
      <c r="H782" s="48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4.25" customHeight="1" x14ac:dyDescent="0.25">
      <c r="A783" s="487"/>
      <c r="B783" s="487"/>
      <c r="C783" s="487"/>
      <c r="D783" s="488"/>
      <c r="E783" s="487"/>
      <c r="F783" s="488"/>
      <c r="G783" s="487"/>
      <c r="H783" s="48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4.25" customHeight="1" x14ac:dyDescent="0.25">
      <c r="A784" s="487"/>
      <c r="B784" s="487"/>
      <c r="C784" s="487"/>
      <c r="D784" s="488"/>
      <c r="E784" s="487"/>
      <c r="F784" s="488"/>
      <c r="G784" s="487"/>
      <c r="H784" s="48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4.25" customHeight="1" x14ac:dyDescent="0.25">
      <c r="A785" s="487"/>
      <c r="B785" s="487"/>
      <c r="C785" s="487"/>
      <c r="D785" s="488"/>
      <c r="E785" s="487"/>
      <c r="F785" s="488"/>
      <c r="G785" s="487"/>
      <c r="H785" s="48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4.25" customHeight="1" x14ac:dyDescent="0.25">
      <c r="A786" s="487"/>
      <c r="B786" s="487"/>
      <c r="C786" s="487"/>
      <c r="D786" s="488"/>
      <c r="E786" s="487"/>
      <c r="F786" s="488"/>
      <c r="G786" s="487"/>
      <c r="H786" s="48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4.25" customHeight="1" x14ac:dyDescent="0.25">
      <c r="A787" s="487"/>
      <c r="B787" s="487"/>
      <c r="C787" s="487"/>
      <c r="D787" s="488"/>
      <c r="E787" s="487"/>
      <c r="F787" s="488"/>
      <c r="G787" s="487"/>
      <c r="H787" s="48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4.25" customHeight="1" x14ac:dyDescent="0.25">
      <c r="A788" s="487"/>
      <c r="B788" s="487"/>
      <c r="C788" s="487"/>
      <c r="D788" s="488"/>
      <c r="E788" s="487"/>
      <c r="F788" s="488"/>
      <c r="G788" s="487"/>
      <c r="H788" s="48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4.25" customHeight="1" x14ac:dyDescent="0.25">
      <c r="A789" s="487"/>
      <c r="B789" s="487"/>
      <c r="C789" s="487"/>
      <c r="D789" s="488"/>
      <c r="E789" s="487"/>
      <c r="F789" s="488"/>
      <c r="G789" s="487"/>
      <c r="H789" s="48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4.25" customHeight="1" x14ac:dyDescent="0.25">
      <c r="A790" s="487"/>
      <c r="B790" s="487"/>
      <c r="C790" s="487"/>
      <c r="D790" s="488"/>
      <c r="E790" s="487"/>
      <c r="F790" s="488"/>
      <c r="G790" s="487"/>
      <c r="H790" s="48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4.25" customHeight="1" x14ac:dyDescent="0.25">
      <c r="A791" s="487"/>
      <c r="B791" s="487"/>
      <c r="C791" s="487"/>
      <c r="D791" s="488"/>
      <c r="E791" s="487"/>
      <c r="F791" s="488"/>
      <c r="G791" s="487"/>
      <c r="H791" s="48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4.25" customHeight="1" x14ac:dyDescent="0.25">
      <c r="A792" s="487"/>
      <c r="B792" s="487"/>
      <c r="C792" s="487"/>
      <c r="D792" s="488"/>
      <c r="E792" s="487"/>
      <c r="F792" s="488"/>
      <c r="G792" s="487"/>
      <c r="H792" s="48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4.25" customHeight="1" x14ac:dyDescent="0.25">
      <c r="A793" s="487"/>
      <c r="B793" s="487"/>
      <c r="C793" s="487"/>
      <c r="D793" s="488"/>
      <c r="E793" s="487"/>
      <c r="F793" s="488"/>
      <c r="G793" s="487"/>
      <c r="H793" s="48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4.25" customHeight="1" x14ac:dyDescent="0.25">
      <c r="A794" s="487"/>
      <c r="B794" s="487"/>
      <c r="C794" s="487"/>
      <c r="D794" s="488"/>
      <c r="E794" s="487"/>
      <c r="F794" s="488"/>
      <c r="G794" s="487"/>
      <c r="H794" s="48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4.25" customHeight="1" x14ac:dyDescent="0.25">
      <c r="A795" s="487"/>
      <c r="B795" s="487"/>
      <c r="C795" s="487"/>
      <c r="D795" s="488"/>
      <c r="E795" s="487"/>
      <c r="F795" s="488"/>
      <c r="G795" s="487"/>
      <c r="H795" s="48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4.25" customHeight="1" x14ac:dyDescent="0.25">
      <c r="A796" s="487"/>
      <c r="B796" s="487"/>
      <c r="C796" s="487"/>
      <c r="D796" s="488"/>
      <c r="E796" s="487"/>
      <c r="F796" s="488"/>
      <c r="G796" s="487"/>
      <c r="H796" s="48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4.25" customHeight="1" x14ac:dyDescent="0.25">
      <c r="A797" s="487"/>
      <c r="B797" s="487"/>
      <c r="C797" s="487"/>
      <c r="D797" s="488"/>
      <c r="E797" s="487"/>
      <c r="F797" s="488"/>
      <c r="G797" s="487"/>
      <c r="H797" s="48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4.25" customHeight="1" x14ac:dyDescent="0.25">
      <c r="A798" s="487"/>
      <c r="B798" s="487"/>
      <c r="C798" s="487"/>
      <c r="D798" s="488"/>
      <c r="E798" s="487"/>
      <c r="F798" s="488"/>
      <c r="G798" s="487"/>
      <c r="H798" s="48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4.25" customHeight="1" x14ac:dyDescent="0.25">
      <c r="A799" s="487"/>
      <c r="B799" s="487"/>
      <c r="C799" s="487"/>
      <c r="D799" s="488"/>
      <c r="E799" s="487"/>
      <c r="F799" s="488"/>
      <c r="G799" s="487"/>
      <c r="H799" s="48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4.25" customHeight="1" x14ac:dyDescent="0.25">
      <c r="A800" s="487"/>
      <c r="B800" s="487"/>
      <c r="C800" s="487"/>
      <c r="D800" s="488"/>
      <c r="E800" s="487"/>
      <c r="F800" s="488"/>
      <c r="G800" s="487"/>
      <c r="H800" s="48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4.25" customHeight="1" x14ac:dyDescent="0.25">
      <c r="A801" s="487"/>
      <c r="B801" s="487"/>
      <c r="C801" s="487"/>
      <c r="D801" s="488"/>
      <c r="E801" s="487"/>
      <c r="F801" s="488"/>
      <c r="G801" s="487"/>
      <c r="H801" s="48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4.25" customHeight="1" x14ac:dyDescent="0.25">
      <c r="A802" s="487"/>
      <c r="B802" s="487"/>
      <c r="C802" s="487"/>
      <c r="D802" s="488"/>
      <c r="E802" s="487"/>
      <c r="F802" s="488"/>
      <c r="G802" s="487"/>
      <c r="H802" s="48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4.25" customHeight="1" x14ac:dyDescent="0.25">
      <c r="A803" s="487"/>
      <c r="B803" s="487"/>
      <c r="C803" s="487"/>
      <c r="D803" s="488"/>
      <c r="E803" s="487"/>
      <c r="F803" s="488"/>
      <c r="G803" s="487"/>
      <c r="H803" s="48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4.25" customHeight="1" x14ac:dyDescent="0.25">
      <c r="A804" s="487"/>
      <c r="B804" s="487"/>
      <c r="C804" s="487"/>
      <c r="D804" s="488"/>
      <c r="E804" s="487"/>
      <c r="F804" s="488"/>
      <c r="G804" s="487"/>
      <c r="H804" s="48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4.25" customHeight="1" x14ac:dyDescent="0.25">
      <c r="A805" s="487"/>
      <c r="B805" s="487"/>
      <c r="C805" s="487"/>
      <c r="D805" s="488"/>
      <c r="E805" s="487"/>
      <c r="F805" s="488"/>
      <c r="G805" s="487"/>
      <c r="H805" s="48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4.25" customHeight="1" x14ac:dyDescent="0.25">
      <c r="A806" s="487"/>
      <c r="B806" s="487"/>
      <c r="C806" s="487"/>
      <c r="D806" s="488"/>
      <c r="E806" s="487"/>
      <c r="F806" s="488"/>
      <c r="G806" s="487"/>
      <c r="H806" s="48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4.25" customHeight="1" x14ac:dyDescent="0.25">
      <c r="A807" s="487"/>
      <c r="B807" s="487"/>
      <c r="C807" s="487"/>
      <c r="D807" s="488"/>
      <c r="E807" s="487"/>
      <c r="F807" s="488"/>
      <c r="G807" s="487"/>
      <c r="H807" s="48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4.25" customHeight="1" x14ac:dyDescent="0.25">
      <c r="A808" s="487"/>
      <c r="B808" s="487"/>
      <c r="C808" s="487"/>
      <c r="D808" s="488"/>
      <c r="E808" s="487"/>
      <c r="F808" s="488"/>
      <c r="G808" s="487"/>
      <c r="H808" s="48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4.25" customHeight="1" x14ac:dyDescent="0.25">
      <c r="A809" s="487"/>
      <c r="B809" s="487"/>
      <c r="C809" s="487"/>
      <c r="D809" s="488"/>
      <c r="E809" s="487"/>
      <c r="F809" s="488"/>
      <c r="G809" s="487"/>
      <c r="H809" s="48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4.25" customHeight="1" x14ac:dyDescent="0.25">
      <c r="A810" s="487"/>
      <c r="B810" s="487"/>
      <c r="C810" s="487"/>
      <c r="D810" s="488"/>
      <c r="E810" s="487"/>
      <c r="F810" s="488"/>
      <c r="G810" s="487"/>
      <c r="H810" s="48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4.25" customHeight="1" x14ac:dyDescent="0.25">
      <c r="A811" s="487"/>
      <c r="B811" s="487"/>
      <c r="C811" s="487"/>
      <c r="D811" s="488"/>
      <c r="E811" s="487"/>
      <c r="F811" s="488"/>
      <c r="G811" s="487"/>
      <c r="H811" s="48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4.25" customHeight="1" x14ac:dyDescent="0.25">
      <c r="A812" s="487"/>
      <c r="B812" s="487"/>
      <c r="C812" s="487"/>
      <c r="D812" s="488"/>
      <c r="E812" s="487"/>
      <c r="F812" s="488"/>
      <c r="G812" s="487"/>
      <c r="H812" s="48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4.25" customHeight="1" x14ac:dyDescent="0.25">
      <c r="A813" s="487"/>
      <c r="B813" s="487"/>
      <c r="C813" s="487"/>
      <c r="D813" s="488"/>
      <c r="E813" s="487"/>
      <c r="F813" s="488"/>
      <c r="G813" s="487"/>
      <c r="H813" s="48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4.25" customHeight="1" x14ac:dyDescent="0.25">
      <c r="A814" s="487"/>
      <c r="B814" s="487"/>
      <c r="C814" s="487"/>
      <c r="D814" s="488"/>
      <c r="E814" s="487"/>
      <c r="F814" s="488"/>
      <c r="G814" s="487"/>
      <c r="H814" s="48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4.25" customHeight="1" x14ac:dyDescent="0.25">
      <c r="A815" s="487"/>
      <c r="B815" s="487"/>
      <c r="C815" s="487"/>
      <c r="D815" s="488"/>
      <c r="E815" s="487"/>
      <c r="F815" s="488"/>
      <c r="G815" s="487"/>
      <c r="H815" s="48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4.25" customHeight="1" x14ac:dyDescent="0.25">
      <c r="A816" s="487"/>
      <c r="B816" s="487"/>
      <c r="C816" s="487"/>
      <c r="D816" s="488"/>
      <c r="E816" s="487"/>
      <c r="F816" s="488"/>
      <c r="G816" s="487"/>
      <c r="H816" s="48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4.25" customHeight="1" x14ac:dyDescent="0.25">
      <c r="A817" s="487"/>
      <c r="B817" s="487"/>
      <c r="C817" s="487"/>
      <c r="D817" s="488"/>
      <c r="E817" s="487"/>
      <c r="F817" s="488"/>
      <c r="G817" s="487"/>
      <c r="H817" s="48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4.25" customHeight="1" x14ac:dyDescent="0.25">
      <c r="A818" s="487"/>
      <c r="B818" s="487"/>
      <c r="C818" s="487"/>
      <c r="D818" s="488"/>
      <c r="E818" s="487"/>
      <c r="F818" s="488"/>
      <c r="G818" s="487"/>
      <c r="H818" s="48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4.25" customHeight="1" x14ac:dyDescent="0.25">
      <c r="A819" s="487"/>
      <c r="B819" s="487"/>
      <c r="C819" s="487"/>
      <c r="D819" s="488"/>
      <c r="E819" s="487"/>
      <c r="F819" s="488"/>
      <c r="G819" s="487"/>
      <c r="H819" s="48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4.25" customHeight="1" x14ac:dyDescent="0.25">
      <c r="A820" s="487"/>
      <c r="B820" s="487"/>
      <c r="C820" s="487"/>
      <c r="D820" s="488"/>
      <c r="E820" s="487"/>
      <c r="F820" s="488"/>
      <c r="G820" s="487"/>
      <c r="H820" s="48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4.25" customHeight="1" x14ac:dyDescent="0.25">
      <c r="A821" s="487"/>
      <c r="B821" s="487"/>
      <c r="C821" s="487"/>
      <c r="D821" s="488"/>
      <c r="E821" s="487"/>
      <c r="F821" s="488"/>
      <c r="G821" s="487"/>
      <c r="H821" s="48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4.25" customHeight="1" x14ac:dyDescent="0.25">
      <c r="A822" s="487"/>
      <c r="B822" s="487"/>
      <c r="C822" s="487"/>
      <c r="D822" s="488"/>
      <c r="E822" s="487"/>
      <c r="F822" s="488"/>
      <c r="G822" s="487"/>
      <c r="H822" s="48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4.25" customHeight="1" x14ac:dyDescent="0.25">
      <c r="A823" s="487"/>
      <c r="B823" s="487"/>
      <c r="C823" s="487"/>
      <c r="D823" s="488"/>
      <c r="E823" s="487"/>
      <c r="F823" s="488"/>
      <c r="G823" s="487"/>
      <c r="H823" s="48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4.25" customHeight="1" x14ac:dyDescent="0.25">
      <c r="A824" s="487"/>
      <c r="B824" s="487"/>
      <c r="C824" s="487"/>
      <c r="D824" s="488"/>
      <c r="E824" s="487"/>
      <c r="F824" s="488"/>
      <c r="G824" s="487"/>
      <c r="H824" s="48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4.25" customHeight="1" x14ac:dyDescent="0.25">
      <c r="A825" s="487"/>
      <c r="B825" s="487"/>
      <c r="C825" s="487"/>
      <c r="D825" s="488"/>
      <c r="E825" s="487"/>
      <c r="F825" s="488"/>
      <c r="G825" s="487"/>
      <c r="H825" s="48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4.25" customHeight="1" x14ac:dyDescent="0.25">
      <c r="A826" s="487"/>
      <c r="B826" s="487"/>
      <c r="C826" s="487"/>
      <c r="D826" s="488"/>
      <c r="E826" s="487"/>
      <c r="F826" s="488"/>
      <c r="G826" s="487"/>
      <c r="H826" s="48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4.25" customHeight="1" x14ac:dyDescent="0.25">
      <c r="A827" s="487"/>
      <c r="B827" s="487"/>
      <c r="C827" s="487"/>
      <c r="D827" s="488"/>
      <c r="E827" s="487"/>
      <c r="F827" s="488"/>
      <c r="G827" s="487"/>
      <c r="H827" s="48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4.25" customHeight="1" x14ac:dyDescent="0.25">
      <c r="A828" s="487"/>
      <c r="B828" s="487"/>
      <c r="C828" s="487"/>
      <c r="D828" s="488"/>
      <c r="E828" s="487"/>
      <c r="F828" s="488"/>
      <c r="G828" s="487"/>
      <c r="H828" s="48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4.25" customHeight="1" x14ac:dyDescent="0.25">
      <c r="A829" s="487"/>
      <c r="B829" s="487"/>
      <c r="C829" s="487"/>
      <c r="D829" s="488"/>
      <c r="E829" s="487"/>
      <c r="F829" s="488"/>
      <c r="G829" s="487"/>
      <c r="H829" s="48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4.25" customHeight="1" x14ac:dyDescent="0.25">
      <c r="A830" s="487"/>
      <c r="B830" s="487"/>
      <c r="C830" s="487"/>
      <c r="D830" s="488"/>
      <c r="E830" s="487"/>
      <c r="F830" s="488"/>
      <c r="G830" s="487"/>
      <c r="H830" s="48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4.25" customHeight="1" x14ac:dyDescent="0.25">
      <c r="A831" s="487"/>
      <c r="B831" s="487"/>
      <c r="C831" s="487"/>
      <c r="D831" s="488"/>
      <c r="E831" s="487"/>
      <c r="F831" s="488"/>
      <c r="G831" s="487"/>
      <c r="H831" s="48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4.25" customHeight="1" x14ac:dyDescent="0.25">
      <c r="A832" s="487"/>
      <c r="B832" s="487"/>
      <c r="C832" s="487"/>
      <c r="D832" s="488"/>
      <c r="E832" s="487"/>
      <c r="F832" s="488"/>
      <c r="G832" s="487"/>
      <c r="H832" s="48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4.25" customHeight="1" x14ac:dyDescent="0.25">
      <c r="A833" s="487"/>
      <c r="B833" s="487"/>
      <c r="C833" s="487"/>
      <c r="D833" s="488"/>
      <c r="E833" s="487"/>
      <c r="F833" s="488"/>
      <c r="G833" s="487"/>
      <c r="H833" s="48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4.25" customHeight="1" x14ac:dyDescent="0.25">
      <c r="A834" s="487"/>
      <c r="B834" s="487"/>
      <c r="C834" s="487"/>
      <c r="D834" s="488"/>
      <c r="E834" s="487"/>
      <c r="F834" s="488"/>
      <c r="G834" s="487"/>
      <c r="H834" s="48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4.25" customHeight="1" x14ac:dyDescent="0.25">
      <c r="A835" s="487"/>
      <c r="B835" s="487"/>
      <c r="C835" s="487"/>
      <c r="D835" s="488"/>
      <c r="E835" s="487"/>
      <c r="F835" s="488"/>
      <c r="G835" s="487"/>
      <c r="H835" s="48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4.25" customHeight="1" x14ac:dyDescent="0.25">
      <c r="A836" s="487"/>
      <c r="B836" s="487"/>
      <c r="C836" s="487"/>
      <c r="D836" s="488"/>
      <c r="E836" s="487"/>
      <c r="F836" s="488"/>
      <c r="G836" s="487"/>
      <c r="H836" s="48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4.25" customHeight="1" x14ac:dyDescent="0.25">
      <c r="A837" s="487"/>
      <c r="B837" s="487"/>
      <c r="C837" s="487"/>
      <c r="D837" s="488"/>
      <c r="E837" s="487"/>
      <c r="F837" s="488"/>
      <c r="G837" s="487"/>
      <c r="H837" s="48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4.25" customHeight="1" x14ac:dyDescent="0.25">
      <c r="A838" s="487"/>
      <c r="B838" s="487"/>
      <c r="C838" s="487"/>
      <c r="D838" s="488"/>
      <c r="E838" s="487"/>
      <c r="F838" s="488"/>
      <c r="G838" s="487"/>
      <c r="H838" s="48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4.25" customHeight="1" x14ac:dyDescent="0.25">
      <c r="A839" s="487"/>
      <c r="B839" s="487"/>
      <c r="C839" s="487"/>
      <c r="D839" s="488"/>
      <c r="E839" s="487"/>
      <c r="F839" s="488"/>
      <c r="G839" s="487"/>
      <c r="H839" s="48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4.25" customHeight="1" x14ac:dyDescent="0.25">
      <c r="A840" s="487"/>
      <c r="B840" s="487"/>
      <c r="C840" s="487"/>
      <c r="D840" s="488"/>
      <c r="E840" s="487"/>
      <c r="F840" s="488"/>
      <c r="G840" s="487"/>
      <c r="H840" s="48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4.25" customHeight="1" x14ac:dyDescent="0.25">
      <c r="A841" s="487"/>
      <c r="B841" s="487"/>
      <c r="C841" s="487"/>
      <c r="D841" s="488"/>
      <c r="E841" s="487"/>
      <c r="F841" s="488"/>
      <c r="G841" s="487"/>
      <c r="H841" s="48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4.25" customHeight="1" x14ac:dyDescent="0.25">
      <c r="A842" s="487"/>
      <c r="B842" s="487"/>
      <c r="C842" s="487"/>
      <c r="D842" s="488"/>
      <c r="E842" s="487"/>
      <c r="F842" s="488"/>
      <c r="G842" s="487"/>
      <c r="H842" s="48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4.25" customHeight="1" x14ac:dyDescent="0.25">
      <c r="A843" s="487"/>
      <c r="B843" s="487"/>
      <c r="C843" s="487"/>
      <c r="D843" s="488"/>
      <c r="E843" s="487"/>
      <c r="F843" s="488"/>
      <c r="G843" s="487"/>
      <c r="H843" s="48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4.25" customHeight="1" x14ac:dyDescent="0.25">
      <c r="A844" s="487"/>
      <c r="B844" s="487"/>
      <c r="C844" s="487"/>
      <c r="D844" s="488"/>
      <c r="E844" s="487"/>
      <c r="F844" s="488"/>
      <c r="G844" s="487"/>
      <c r="H844" s="48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4.25" customHeight="1" x14ac:dyDescent="0.25">
      <c r="A845" s="487"/>
      <c r="B845" s="487"/>
      <c r="C845" s="487"/>
      <c r="D845" s="488"/>
      <c r="E845" s="487"/>
      <c r="F845" s="488"/>
      <c r="G845" s="487"/>
      <c r="H845" s="48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4.25" customHeight="1" x14ac:dyDescent="0.25">
      <c r="A846" s="487"/>
      <c r="B846" s="487"/>
      <c r="C846" s="487"/>
      <c r="D846" s="488"/>
      <c r="E846" s="487"/>
      <c r="F846" s="488"/>
      <c r="G846" s="487"/>
      <c r="H846" s="48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4.25" customHeight="1" x14ac:dyDescent="0.25">
      <c r="A847" s="487"/>
      <c r="B847" s="487"/>
      <c r="C847" s="487"/>
      <c r="D847" s="488"/>
      <c r="E847" s="487"/>
      <c r="F847" s="488"/>
      <c r="G847" s="487"/>
      <c r="H847" s="48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4.25" customHeight="1" x14ac:dyDescent="0.25">
      <c r="A848" s="487"/>
      <c r="B848" s="487"/>
      <c r="C848" s="487"/>
      <c r="D848" s="488"/>
      <c r="E848" s="487"/>
      <c r="F848" s="488"/>
      <c r="G848" s="487"/>
      <c r="H848" s="48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4.25" customHeight="1" x14ac:dyDescent="0.25">
      <c r="A849" s="487"/>
      <c r="B849" s="487"/>
      <c r="C849" s="487"/>
      <c r="D849" s="488"/>
      <c r="E849" s="487"/>
      <c r="F849" s="488"/>
      <c r="G849" s="487"/>
      <c r="H849" s="48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4.25" customHeight="1" x14ac:dyDescent="0.25">
      <c r="A850" s="487"/>
      <c r="B850" s="487"/>
      <c r="C850" s="487"/>
      <c r="D850" s="488"/>
      <c r="E850" s="487"/>
      <c r="F850" s="488"/>
      <c r="G850" s="487"/>
      <c r="H850" s="48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4.25" customHeight="1" x14ac:dyDescent="0.25">
      <c r="A851" s="487"/>
      <c r="B851" s="487"/>
      <c r="C851" s="487"/>
      <c r="D851" s="488"/>
      <c r="E851" s="487"/>
      <c r="F851" s="488"/>
      <c r="G851" s="487"/>
      <c r="H851" s="48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4.25" customHeight="1" x14ac:dyDescent="0.25">
      <c r="A852" s="487"/>
      <c r="B852" s="487"/>
      <c r="C852" s="487"/>
      <c r="D852" s="488"/>
      <c r="E852" s="487"/>
      <c r="F852" s="488"/>
      <c r="G852" s="487"/>
      <c r="H852" s="48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4.25" customHeight="1" x14ac:dyDescent="0.25">
      <c r="A853" s="487"/>
      <c r="B853" s="487"/>
      <c r="C853" s="487"/>
      <c r="D853" s="488"/>
      <c r="E853" s="487"/>
      <c r="F853" s="488"/>
      <c r="G853" s="487"/>
      <c r="H853" s="48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4.25" customHeight="1" x14ac:dyDescent="0.25">
      <c r="A854" s="487"/>
      <c r="B854" s="487"/>
      <c r="C854" s="487"/>
      <c r="D854" s="488"/>
      <c r="E854" s="487"/>
      <c r="F854" s="488"/>
      <c r="G854" s="487"/>
      <c r="H854" s="48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4.25" customHeight="1" x14ac:dyDescent="0.25">
      <c r="A855" s="487"/>
      <c r="B855" s="487"/>
      <c r="C855" s="487"/>
      <c r="D855" s="488"/>
      <c r="E855" s="487"/>
      <c r="F855" s="488"/>
      <c r="G855" s="487"/>
      <c r="H855" s="48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4.25" customHeight="1" x14ac:dyDescent="0.25">
      <c r="A856" s="487"/>
      <c r="B856" s="487"/>
      <c r="C856" s="487"/>
      <c r="D856" s="488"/>
      <c r="E856" s="487"/>
      <c r="F856" s="488"/>
      <c r="G856" s="487"/>
      <c r="H856" s="48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4.25" customHeight="1" x14ac:dyDescent="0.25">
      <c r="A857" s="487"/>
      <c r="B857" s="487"/>
      <c r="C857" s="487"/>
      <c r="D857" s="488"/>
      <c r="E857" s="487"/>
      <c r="F857" s="488"/>
      <c r="G857" s="487"/>
      <c r="H857" s="48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4.25" customHeight="1" x14ac:dyDescent="0.25">
      <c r="A858" s="487"/>
      <c r="B858" s="487"/>
      <c r="C858" s="487"/>
      <c r="D858" s="488"/>
      <c r="E858" s="487"/>
      <c r="F858" s="488"/>
      <c r="G858" s="487"/>
      <c r="H858" s="48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4.25" customHeight="1" x14ac:dyDescent="0.25">
      <c r="A859" s="487"/>
      <c r="B859" s="487"/>
      <c r="C859" s="487"/>
      <c r="D859" s="488"/>
      <c r="E859" s="487"/>
      <c r="F859" s="488"/>
      <c r="G859" s="487"/>
      <c r="H859" s="48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4.25" customHeight="1" x14ac:dyDescent="0.25">
      <c r="A860" s="487"/>
      <c r="B860" s="487"/>
      <c r="C860" s="487"/>
      <c r="D860" s="488"/>
      <c r="E860" s="487"/>
      <c r="F860" s="488"/>
      <c r="G860" s="487"/>
      <c r="H860" s="48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4.25" customHeight="1" x14ac:dyDescent="0.25">
      <c r="A861" s="487"/>
      <c r="B861" s="487"/>
      <c r="C861" s="487"/>
      <c r="D861" s="488"/>
      <c r="E861" s="487"/>
      <c r="F861" s="488"/>
      <c r="G861" s="487"/>
      <c r="H861" s="48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4.25" customHeight="1" x14ac:dyDescent="0.25">
      <c r="A862" s="487"/>
      <c r="B862" s="487"/>
      <c r="C862" s="487"/>
      <c r="D862" s="488"/>
      <c r="E862" s="487"/>
      <c r="F862" s="488"/>
      <c r="G862" s="487"/>
      <c r="H862" s="48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4.25" customHeight="1" x14ac:dyDescent="0.25">
      <c r="A863" s="487"/>
      <c r="B863" s="487"/>
      <c r="C863" s="487"/>
      <c r="D863" s="488"/>
      <c r="E863" s="487"/>
      <c r="F863" s="488"/>
      <c r="G863" s="487"/>
      <c r="H863" s="48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4.25" customHeight="1" x14ac:dyDescent="0.25">
      <c r="A864" s="487"/>
      <c r="B864" s="487"/>
      <c r="C864" s="487"/>
      <c r="D864" s="488"/>
      <c r="E864" s="487"/>
      <c r="F864" s="488"/>
      <c r="G864" s="487"/>
      <c r="H864" s="48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4.25" customHeight="1" x14ac:dyDescent="0.25">
      <c r="A865" s="487"/>
      <c r="B865" s="487"/>
      <c r="C865" s="487"/>
      <c r="D865" s="488"/>
      <c r="E865" s="487"/>
      <c r="F865" s="488"/>
      <c r="G865" s="487"/>
      <c r="H865" s="48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4.25" customHeight="1" x14ac:dyDescent="0.25">
      <c r="A866" s="487"/>
      <c r="B866" s="487"/>
      <c r="C866" s="487"/>
      <c r="D866" s="488"/>
      <c r="E866" s="487"/>
      <c r="F866" s="488"/>
      <c r="G866" s="487"/>
      <c r="H866" s="48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4.25" customHeight="1" x14ac:dyDescent="0.25">
      <c r="A867" s="487"/>
      <c r="B867" s="487"/>
      <c r="C867" s="487"/>
      <c r="D867" s="488"/>
      <c r="E867" s="487"/>
      <c r="F867" s="488"/>
      <c r="G867" s="487"/>
      <c r="H867" s="48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4.25" customHeight="1" x14ac:dyDescent="0.25">
      <c r="A868" s="487"/>
      <c r="B868" s="487"/>
      <c r="C868" s="487"/>
      <c r="D868" s="488"/>
      <c r="E868" s="487"/>
      <c r="F868" s="488"/>
      <c r="G868" s="487"/>
      <c r="H868" s="48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4.25" customHeight="1" x14ac:dyDescent="0.25">
      <c r="A869" s="487"/>
      <c r="B869" s="487"/>
      <c r="C869" s="487"/>
      <c r="D869" s="488"/>
      <c r="E869" s="487"/>
      <c r="F869" s="488"/>
      <c r="G869" s="487"/>
      <c r="H869" s="48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4.25" customHeight="1" x14ac:dyDescent="0.25">
      <c r="A870" s="487"/>
      <c r="B870" s="487"/>
      <c r="C870" s="487"/>
      <c r="D870" s="488"/>
      <c r="E870" s="487"/>
      <c r="F870" s="488"/>
      <c r="G870" s="487"/>
      <c r="H870" s="48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4.25" customHeight="1" x14ac:dyDescent="0.25">
      <c r="A871" s="487"/>
      <c r="B871" s="487"/>
      <c r="C871" s="487"/>
      <c r="D871" s="488"/>
      <c r="E871" s="487"/>
      <c r="F871" s="488"/>
      <c r="G871" s="487"/>
      <c r="H871" s="48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4.25" customHeight="1" x14ac:dyDescent="0.25">
      <c r="A872" s="487"/>
      <c r="B872" s="487"/>
      <c r="C872" s="487"/>
      <c r="D872" s="488"/>
      <c r="E872" s="487"/>
      <c r="F872" s="488"/>
      <c r="G872" s="487"/>
      <c r="H872" s="48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4.25" customHeight="1" x14ac:dyDescent="0.25">
      <c r="A873" s="487"/>
      <c r="B873" s="487"/>
      <c r="C873" s="487"/>
      <c r="D873" s="488"/>
      <c r="E873" s="487"/>
      <c r="F873" s="488"/>
      <c r="G873" s="487"/>
      <c r="H873" s="48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4.25" customHeight="1" x14ac:dyDescent="0.25">
      <c r="A874" s="487"/>
      <c r="B874" s="487"/>
      <c r="C874" s="487"/>
      <c r="D874" s="488"/>
      <c r="E874" s="487"/>
      <c r="F874" s="488"/>
      <c r="G874" s="487"/>
      <c r="H874" s="48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4.25" customHeight="1" x14ac:dyDescent="0.25">
      <c r="A875" s="487"/>
      <c r="B875" s="487"/>
      <c r="C875" s="487"/>
      <c r="D875" s="488"/>
      <c r="E875" s="487"/>
      <c r="F875" s="488"/>
      <c r="G875" s="487"/>
      <c r="H875" s="48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4.25" customHeight="1" x14ac:dyDescent="0.25">
      <c r="A876" s="487"/>
      <c r="B876" s="487"/>
      <c r="C876" s="487"/>
      <c r="D876" s="488"/>
      <c r="E876" s="487"/>
      <c r="F876" s="488"/>
      <c r="G876" s="487"/>
      <c r="H876" s="48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4.25" customHeight="1" x14ac:dyDescent="0.25">
      <c r="A877" s="487"/>
      <c r="B877" s="487"/>
      <c r="C877" s="487"/>
      <c r="D877" s="488"/>
      <c r="E877" s="487"/>
      <c r="F877" s="488"/>
      <c r="G877" s="487"/>
      <c r="H877" s="48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4.25" customHeight="1" x14ac:dyDescent="0.25">
      <c r="A878" s="487"/>
      <c r="B878" s="487"/>
      <c r="C878" s="487"/>
      <c r="D878" s="488"/>
      <c r="E878" s="487"/>
      <c r="F878" s="488"/>
      <c r="G878" s="487"/>
      <c r="H878" s="48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4.25" customHeight="1" x14ac:dyDescent="0.25">
      <c r="A879" s="487"/>
      <c r="B879" s="487"/>
      <c r="C879" s="487"/>
      <c r="D879" s="488"/>
      <c r="E879" s="487"/>
      <c r="F879" s="488"/>
      <c r="G879" s="487"/>
      <c r="H879" s="48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4.25" customHeight="1" x14ac:dyDescent="0.25">
      <c r="A880" s="487"/>
      <c r="B880" s="487"/>
      <c r="C880" s="487"/>
      <c r="D880" s="488"/>
      <c r="E880" s="487"/>
      <c r="F880" s="488"/>
      <c r="G880" s="487"/>
      <c r="H880" s="48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4.25" customHeight="1" x14ac:dyDescent="0.25">
      <c r="A881" s="487"/>
      <c r="B881" s="487"/>
      <c r="C881" s="487"/>
      <c r="D881" s="488"/>
      <c r="E881" s="487"/>
      <c r="F881" s="488"/>
      <c r="G881" s="487"/>
      <c r="H881" s="48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4.25" customHeight="1" x14ac:dyDescent="0.25">
      <c r="A882" s="487"/>
      <c r="B882" s="487"/>
      <c r="C882" s="487"/>
      <c r="D882" s="488"/>
      <c r="E882" s="487"/>
      <c r="F882" s="488"/>
      <c r="G882" s="487"/>
      <c r="H882" s="48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4.25" customHeight="1" x14ac:dyDescent="0.25">
      <c r="A883" s="487"/>
      <c r="B883" s="487"/>
      <c r="C883" s="487"/>
      <c r="D883" s="488"/>
      <c r="E883" s="487"/>
      <c r="F883" s="488"/>
      <c r="G883" s="487"/>
      <c r="H883" s="48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4.25" customHeight="1" x14ac:dyDescent="0.25">
      <c r="A884" s="487"/>
      <c r="B884" s="487"/>
      <c r="C884" s="487"/>
      <c r="D884" s="488"/>
      <c r="E884" s="487"/>
      <c r="F884" s="488"/>
      <c r="G884" s="487"/>
      <c r="H884" s="48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4.25" customHeight="1" x14ac:dyDescent="0.25">
      <c r="A885" s="487"/>
      <c r="B885" s="487"/>
      <c r="C885" s="487"/>
      <c r="D885" s="488"/>
      <c r="E885" s="487"/>
      <c r="F885" s="488"/>
      <c r="G885" s="487"/>
      <c r="H885" s="48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4.25" customHeight="1" x14ac:dyDescent="0.25">
      <c r="A886" s="487"/>
      <c r="B886" s="487"/>
      <c r="C886" s="487"/>
      <c r="D886" s="488"/>
      <c r="E886" s="487"/>
      <c r="F886" s="488"/>
      <c r="G886" s="487"/>
      <c r="H886" s="48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4.25" customHeight="1" x14ac:dyDescent="0.25">
      <c r="A887" s="487"/>
      <c r="B887" s="487"/>
      <c r="C887" s="487"/>
      <c r="D887" s="488"/>
      <c r="E887" s="487"/>
      <c r="F887" s="488"/>
      <c r="G887" s="487"/>
      <c r="H887" s="48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4.25" customHeight="1" x14ac:dyDescent="0.25">
      <c r="A888" s="487"/>
      <c r="B888" s="487"/>
      <c r="C888" s="487"/>
      <c r="D888" s="488"/>
      <c r="E888" s="487"/>
      <c r="F888" s="488"/>
      <c r="G888" s="487"/>
      <c r="H888" s="48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4.25" customHeight="1" x14ac:dyDescent="0.25">
      <c r="A889" s="487"/>
      <c r="B889" s="487"/>
      <c r="C889" s="487"/>
      <c r="D889" s="488"/>
      <c r="E889" s="487"/>
      <c r="F889" s="488"/>
      <c r="G889" s="487"/>
      <c r="H889" s="48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4.25" customHeight="1" x14ac:dyDescent="0.25">
      <c r="A890" s="487"/>
      <c r="B890" s="487"/>
      <c r="C890" s="487"/>
      <c r="D890" s="488"/>
      <c r="E890" s="487"/>
      <c r="F890" s="488"/>
      <c r="G890" s="487"/>
      <c r="H890" s="48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4.25" customHeight="1" x14ac:dyDescent="0.25">
      <c r="A891" s="487"/>
      <c r="B891" s="487"/>
      <c r="C891" s="487"/>
      <c r="D891" s="488"/>
      <c r="E891" s="487"/>
      <c r="F891" s="488"/>
      <c r="G891" s="487"/>
      <c r="H891" s="48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4.25" customHeight="1" x14ac:dyDescent="0.25">
      <c r="A892" s="487"/>
      <c r="B892" s="487"/>
      <c r="C892" s="487"/>
      <c r="D892" s="488"/>
      <c r="E892" s="487"/>
      <c r="F892" s="488"/>
      <c r="G892" s="487"/>
      <c r="H892" s="48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4.25" customHeight="1" x14ac:dyDescent="0.25">
      <c r="A893" s="487"/>
      <c r="B893" s="487"/>
      <c r="C893" s="487"/>
      <c r="D893" s="488"/>
      <c r="E893" s="487"/>
      <c r="F893" s="488"/>
      <c r="G893" s="487"/>
      <c r="H893" s="48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4.25" customHeight="1" x14ac:dyDescent="0.25">
      <c r="A894" s="487"/>
      <c r="B894" s="487"/>
      <c r="C894" s="487"/>
      <c r="D894" s="488"/>
      <c r="E894" s="487"/>
      <c r="F894" s="488"/>
      <c r="G894" s="487"/>
      <c r="H894" s="48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4.25" customHeight="1" x14ac:dyDescent="0.25">
      <c r="A895" s="487"/>
      <c r="B895" s="487"/>
      <c r="C895" s="487"/>
      <c r="D895" s="488"/>
      <c r="E895" s="487"/>
      <c r="F895" s="488"/>
      <c r="G895" s="487"/>
      <c r="H895" s="48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4.25" customHeight="1" x14ac:dyDescent="0.25">
      <c r="A896" s="487"/>
      <c r="B896" s="487"/>
      <c r="C896" s="487"/>
      <c r="D896" s="488"/>
      <c r="E896" s="487"/>
      <c r="F896" s="488"/>
      <c r="G896" s="487"/>
      <c r="H896" s="48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4.25" customHeight="1" x14ac:dyDescent="0.25">
      <c r="A897" s="487"/>
      <c r="B897" s="487"/>
      <c r="C897" s="487"/>
      <c r="D897" s="488"/>
      <c r="E897" s="487"/>
      <c r="F897" s="488"/>
      <c r="G897" s="487"/>
      <c r="H897" s="48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4.25" customHeight="1" x14ac:dyDescent="0.25">
      <c r="A898" s="487"/>
      <c r="B898" s="487"/>
      <c r="C898" s="487"/>
      <c r="D898" s="488"/>
      <c r="E898" s="487"/>
      <c r="F898" s="488"/>
      <c r="G898" s="487"/>
      <c r="H898" s="48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4.25" customHeight="1" x14ac:dyDescent="0.25">
      <c r="A899" s="487"/>
      <c r="B899" s="487"/>
      <c r="C899" s="487"/>
      <c r="D899" s="488"/>
      <c r="E899" s="487"/>
      <c r="F899" s="488"/>
      <c r="G899" s="487"/>
      <c r="H899" s="48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4.25" customHeight="1" x14ac:dyDescent="0.25">
      <c r="A900" s="487"/>
      <c r="B900" s="487"/>
      <c r="C900" s="487"/>
      <c r="D900" s="488"/>
      <c r="E900" s="487"/>
      <c r="F900" s="488"/>
      <c r="G900" s="487"/>
      <c r="H900" s="48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4.25" customHeight="1" x14ac:dyDescent="0.25">
      <c r="A901" s="487"/>
      <c r="B901" s="487"/>
      <c r="C901" s="487"/>
      <c r="D901" s="488"/>
      <c r="E901" s="487"/>
      <c r="F901" s="488"/>
      <c r="G901" s="487"/>
      <c r="H901" s="48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4.25" customHeight="1" x14ac:dyDescent="0.25">
      <c r="A902" s="487"/>
      <c r="B902" s="487"/>
      <c r="C902" s="487"/>
      <c r="D902" s="488"/>
      <c r="E902" s="487"/>
      <c r="F902" s="488"/>
      <c r="G902" s="487"/>
      <c r="H902" s="48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4.25" customHeight="1" x14ac:dyDescent="0.25">
      <c r="A903" s="487"/>
      <c r="B903" s="487"/>
      <c r="C903" s="487"/>
      <c r="D903" s="488"/>
      <c r="E903" s="487"/>
      <c r="F903" s="488"/>
      <c r="G903" s="487"/>
      <c r="H903" s="48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4.25" customHeight="1" x14ac:dyDescent="0.25">
      <c r="A904" s="487"/>
      <c r="B904" s="487"/>
      <c r="C904" s="487"/>
      <c r="D904" s="488"/>
      <c r="E904" s="487"/>
      <c r="F904" s="488"/>
      <c r="G904" s="487"/>
      <c r="H904" s="48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4.25" customHeight="1" x14ac:dyDescent="0.25">
      <c r="A905" s="487"/>
      <c r="B905" s="487"/>
      <c r="C905" s="487"/>
      <c r="D905" s="488"/>
      <c r="E905" s="487"/>
      <c r="F905" s="488"/>
      <c r="G905" s="487"/>
      <c r="H905" s="48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4.25" customHeight="1" x14ac:dyDescent="0.25">
      <c r="A906" s="487"/>
      <c r="B906" s="487"/>
      <c r="C906" s="487"/>
      <c r="D906" s="488"/>
      <c r="E906" s="487"/>
      <c r="F906" s="488"/>
      <c r="G906" s="487"/>
      <c r="H906" s="48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4.25" customHeight="1" x14ac:dyDescent="0.25">
      <c r="A907" s="487"/>
      <c r="B907" s="487"/>
      <c r="C907" s="487"/>
      <c r="D907" s="488"/>
      <c r="E907" s="487"/>
      <c r="F907" s="488"/>
      <c r="G907" s="487"/>
      <c r="H907" s="48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4.25" customHeight="1" x14ac:dyDescent="0.25">
      <c r="A908" s="487"/>
      <c r="B908" s="487"/>
      <c r="C908" s="487"/>
      <c r="D908" s="488"/>
      <c r="E908" s="487"/>
      <c r="F908" s="488"/>
      <c r="G908" s="487"/>
      <c r="H908" s="48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4.25" customHeight="1" x14ac:dyDescent="0.25">
      <c r="A909" s="487"/>
      <c r="B909" s="487"/>
      <c r="C909" s="487"/>
      <c r="D909" s="488"/>
      <c r="E909" s="487"/>
      <c r="F909" s="488"/>
      <c r="G909" s="487"/>
      <c r="H909" s="48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4.25" customHeight="1" x14ac:dyDescent="0.25">
      <c r="A910" s="487"/>
      <c r="B910" s="487"/>
      <c r="C910" s="487"/>
      <c r="D910" s="488"/>
      <c r="E910" s="487"/>
      <c r="F910" s="488"/>
      <c r="G910" s="487"/>
      <c r="H910" s="48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4.25" customHeight="1" x14ac:dyDescent="0.25">
      <c r="A911" s="487"/>
      <c r="B911" s="487"/>
      <c r="C911" s="487"/>
      <c r="D911" s="488"/>
      <c r="E911" s="487"/>
      <c r="F911" s="488"/>
      <c r="G911" s="487"/>
      <c r="H911" s="48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4.25" customHeight="1" x14ac:dyDescent="0.25">
      <c r="A912" s="487"/>
      <c r="B912" s="487"/>
      <c r="C912" s="487"/>
      <c r="D912" s="488"/>
      <c r="E912" s="487"/>
      <c r="F912" s="488"/>
      <c r="G912" s="487"/>
      <c r="H912" s="48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4.25" customHeight="1" x14ac:dyDescent="0.25">
      <c r="A913" s="487"/>
      <c r="B913" s="487"/>
      <c r="C913" s="487"/>
      <c r="D913" s="488"/>
      <c r="E913" s="487"/>
      <c r="F913" s="488"/>
      <c r="G913" s="487"/>
      <c r="H913" s="48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4.25" customHeight="1" x14ac:dyDescent="0.25">
      <c r="A914" s="487"/>
      <c r="B914" s="487"/>
      <c r="C914" s="487"/>
      <c r="D914" s="488"/>
      <c r="E914" s="487"/>
      <c r="F914" s="488"/>
      <c r="G914" s="487"/>
      <c r="H914" s="48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4.25" customHeight="1" x14ac:dyDescent="0.25">
      <c r="A915" s="487"/>
      <c r="B915" s="487"/>
      <c r="C915" s="487"/>
      <c r="D915" s="488"/>
      <c r="E915" s="487"/>
      <c r="F915" s="488"/>
      <c r="G915" s="487"/>
      <c r="H915" s="48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4.25" customHeight="1" x14ac:dyDescent="0.25">
      <c r="A916" s="487"/>
      <c r="B916" s="487"/>
      <c r="C916" s="487"/>
      <c r="D916" s="488"/>
      <c r="E916" s="487"/>
      <c r="F916" s="488"/>
      <c r="G916" s="487"/>
      <c r="H916" s="48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4.25" customHeight="1" x14ac:dyDescent="0.25">
      <c r="A917" s="487"/>
      <c r="B917" s="487"/>
      <c r="C917" s="487"/>
      <c r="D917" s="488"/>
      <c r="E917" s="487"/>
      <c r="F917" s="488"/>
      <c r="G917" s="487"/>
      <c r="H917" s="48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4.25" customHeight="1" x14ac:dyDescent="0.25">
      <c r="A918" s="487"/>
      <c r="B918" s="487"/>
      <c r="C918" s="487"/>
      <c r="D918" s="488"/>
      <c r="E918" s="487"/>
      <c r="F918" s="488"/>
      <c r="G918" s="487"/>
      <c r="H918" s="48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4.25" customHeight="1" x14ac:dyDescent="0.25">
      <c r="A919" s="487"/>
      <c r="B919" s="487"/>
      <c r="C919" s="487"/>
      <c r="D919" s="488"/>
      <c r="E919" s="487"/>
      <c r="F919" s="488"/>
      <c r="G919" s="487"/>
      <c r="H919" s="48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4.25" customHeight="1" x14ac:dyDescent="0.25">
      <c r="A920" s="487"/>
      <c r="B920" s="487"/>
      <c r="C920" s="487"/>
      <c r="D920" s="488"/>
      <c r="E920" s="487"/>
      <c r="F920" s="488"/>
      <c r="G920" s="487"/>
      <c r="H920" s="48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4.25" customHeight="1" x14ac:dyDescent="0.25">
      <c r="A921" s="487"/>
      <c r="B921" s="487"/>
      <c r="C921" s="487"/>
      <c r="D921" s="488"/>
      <c r="E921" s="487"/>
      <c r="F921" s="488"/>
      <c r="G921" s="487"/>
      <c r="H921" s="48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4.25" customHeight="1" x14ac:dyDescent="0.25">
      <c r="A922" s="487"/>
      <c r="B922" s="487"/>
      <c r="C922" s="487"/>
      <c r="D922" s="488"/>
      <c r="E922" s="487"/>
      <c r="F922" s="488"/>
      <c r="G922" s="487"/>
      <c r="H922" s="48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4.25" customHeight="1" x14ac:dyDescent="0.25">
      <c r="A923" s="487"/>
      <c r="B923" s="487"/>
      <c r="C923" s="487"/>
      <c r="D923" s="488"/>
      <c r="E923" s="487"/>
      <c r="F923" s="488"/>
      <c r="G923" s="487"/>
      <c r="H923" s="48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4.25" customHeight="1" x14ac:dyDescent="0.25">
      <c r="A924" s="487"/>
      <c r="B924" s="487"/>
      <c r="C924" s="487"/>
      <c r="D924" s="488"/>
      <c r="E924" s="487"/>
      <c r="F924" s="488"/>
      <c r="G924" s="487"/>
      <c r="H924" s="48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4.25" customHeight="1" x14ac:dyDescent="0.25">
      <c r="A925" s="487"/>
      <c r="B925" s="487"/>
      <c r="C925" s="487"/>
      <c r="D925" s="488"/>
      <c r="E925" s="487"/>
      <c r="F925" s="488"/>
      <c r="G925" s="487"/>
      <c r="H925" s="48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4.25" customHeight="1" x14ac:dyDescent="0.25">
      <c r="A926" s="487"/>
      <c r="B926" s="487"/>
      <c r="C926" s="487"/>
      <c r="D926" s="488"/>
      <c r="E926" s="487"/>
      <c r="F926" s="488"/>
      <c r="G926" s="487"/>
      <c r="H926" s="48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4.25" customHeight="1" x14ac:dyDescent="0.25">
      <c r="A927" s="487"/>
      <c r="B927" s="487"/>
      <c r="C927" s="487"/>
      <c r="D927" s="488"/>
      <c r="E927" s="487"/>
      <c r="F927" s="488"/>
      <c r="G927" s="487"/>
      <c r="H927" s="48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4.25" customHeight="1" x14ac:dyDescent="0.25">
      <c r="A928" s="487"/>
      <c r="B928" s="487"/>
      <c r="C928" s="487"/>
      <c r="D928" s="488"/>
      <c r="E928" s="487"/>
      <c r="F928" s="488"/>
      <c r="G928" s="487"/>
      <c r="H928" s="48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4.25" customHeight="1" x14ac:dyDescent="0.25">
      <c r="A929" s="487"/>
      <c r="B929" s="487"/>
      <c r="C929" s="487"/>
      <c r="D929" s="488"/>
      <c r="E929" s="487"/>
      <c r="F929" s="488"/>
      <c r="G929" s="487"/>
      <c r="H929" s="48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4.25" customHeight="1" x14ac:dyDescent="0.25">
      <c r="A930" s="487"/>
      <c r="B930" s="487"/>
      <c r="C930" s="487"/>
      <c r="D930" s="488"/>
      <c r="E930" s="487"/>
      <c r="F930" s="488"/>
      <c r="G930" s="487"/>
      <c r="H930" s="48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4.25" customHeight="1" x14ac:dyDescent="0.25">
      <c r="A931" s="487"/>
      <c r="B931" s="487"/>
      <c r="C931" s="487"/>
      <c r="D931" s="488"/>
      <c r="E931" s="487"/>
      <c r="F931" s="488"/>
      <c r="G931" s="487"/>
      <c r="H931" s="48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4.25" customHeight="1" x14ac:dyDescent="0.25">
      <c r="A932" s="487"/>
      <c r="B932" s="487"/>
      <c r="C932" s="487"/>
      <c r="D932" s="488"/>
      <c r="E932" s="487"/>
      <c r="F932" s="488"/>
      <c r="G932" s="487"/>
      <c r="H932" s="48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4.25" customHeight="1" x14ac:dyDescent="0.25">
      <c r="A933" s="487"/>
      <c r="B933" s="487"/>
      <c r="C933" s="487"/>
      <c r="D933" s="488"/>
      <c r="E933" s="487"/>
      <c r="F933" s="488"/>
      <c r="G933" s="487"/>
      <c r="H933" s="48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4.25" customHeight="1" x14ac:dyDescent="0.25">
      <c r="A934" s="487"/>
      <c r="B934" s="487"/>
      <c r="C934" s="487"/>
      <c r="D934" s="488"/>
      <c r="E934" s="487"/>
      <c r="F934" s="488"/>
      <c r="G934" s="487"/>
      <c r="H934" s="48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4.25" customHeight="1" x14ac:dyDescent="0.25">
      <c r="A935" s="487"/>
      <c r="B935" s="487"/>
      <c r="C935" s="487"/>
      <c r="D935" s="488"/>
      <c r="E935" s="487"/>
      <c r="F935" s="488"/>
      <c r="G935" s="487"/>
      <c r="H935" s="48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4.25" customHeight="1" x14ac:dyDescent="0.25">
      <c r="A936" s="487"/>
      <c r="B936" s="487"/>
      <c r="C936" s="487"/>
      <c r="D936" s="488"/>
      <c r="E936" s="487"/>
      <c r="F936" s="488"/>
      <c r="G936" s="487"/>
      <c r="H936" s="48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4.25" customHeight="1" x14ac:dyDescent="0.25">
      <c r="A937" s="487"/>
      <c r="B937" s="487"/>
      <c r="C937" s="487"/>
      <c r="D937" s="488"/>
      <c r="E937" s="487"/>
      <c r="F937" s="488"/>
      <c r="G937" s="487"/>
      <c r="H937" s="48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4.25" customHeight="1" x14ac:dyDescent="0.25">
      <c r="A938" s="487"/>
      <c r="B938" s="487"/>
      <c r="C938" s="487"/>
      <c r="D938" s="488"/>
      <c r="E938" s="487"/>
      <c r="F938" s="488"/>
      <c r="G938" s="487"/>
      <c r="H938" s="48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4.25" customHeight="1" x14ac:dyDescent="0.25">
      <c r="A939" s="487"/>
      <c r="B939" s="487"/>
      <c r="C939" s="487"/>
      <c r="D939" s="488"/>
      <c r="E939" s="487"/>
      <c r="F939" s="488"/>
      <c r="G939" s="487"/>
      <c r="H939" s="48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4.25" customHeight="1" x14ac:dyDescent="0.25">
      <c r="A940" s="487"/>
      <c r="B940" s="487"/>
      <c r="C940" s="487"/>
      <c r="D940" s="488"/>
      <c r="E940" s="487"/>
      <c r="F940" s="488"/>
      <c r="G940" s="487"/>
      <c r="H940" s="48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4.25" customHeight="1" x14ac:dyDescent="0.25">
      <c r="A941" s="487"/>
      <c r="B941" s="487"/>
      <c r="C941" s="487"/>
      <c r="D941" s="488"/>
      <c r="E941" s="487"/>
      <c r="F941" s="488"/>
      <c r="G941" s="487"/>
      <c r="H941" s="48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4.25" customHeight="1" x14ac:dyDescent="0.25">
      <c r="A942" s="487"/>
      <c r="B942" s="487"/>
      <c r="C942" s="487"/>
      <c r="D942" s="488"/>
      <c r="E942" s="487"/>
      <c r="F942" s="488"/>
      <c r="G942" s="487"/>
      <c r="H942" s="48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4.25" customHeight="1" x14ac:dyDescent="0.25">
      <c r="A943" s="487"/>
      <c r="B943" s="487"/>
      <c r="C943" s="487"/>
      <c r="D943" s="488"/>
      <c r="E943" s="487"/>
      <c r="F943" s="488"/>
      <c r="G943" s="487"/>
      <c r="H943" s="48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4.25" customHeight="1" x14ac:dyDescent="0.25">
      <c r="A944" s="487"/>
      <c r="B944" s="487"/>
      <c r="C944" s="487"/>
      <c r="D944" s="488"/>
      <c r="E944" s="487"/>
      <c r="F944" s="488"/>
      <c r="G944" s="487"/>
      <c r="H944" s="48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4.25" customHeight="1" x14ac:dyDescent="0.25">
      <c r="A945" s="487"/>
      <c r="B945" s="487"/>
      <c r="C945" s="487"/>
      <c r="D945" s="488"/>
      <c r="E945" s="487"/>
      <c r="F945" s="488"/>
      <c r="G945" s="487"/>
      <c r="H945" s="48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4.25" customHeight="1" x14ac:dyDescent="0.25">
      <c r="A946" s="487"/>
      <c r="B946" s="487"/>
      <c r="C946" s="487"/>
      <c r="D946" s="488"/>
      <c r="E946" s="487"/>
      <c r="F946" s="488"/>
      <c r="G946" s="487"/>
      <c r="H946" s="48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4.25" customHeight="1" x14ac:dyDescent="0.25">
      <c r="A947" s="487"/>
      <c r="B947" s="487"/>
      <c r="C947" s="487"/>
      <c r="D947" s="488"/>
      <c r="E947" s="487"/>
      <c r="F947" s="488"/>
      <c r="G947" s="487"/>
      <c r="H947" s="48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4.25" customHeight="1" x14ac:dyDescent="0.25">
      <c r="A948" s="487"/>
      <c r="B948" s="487"/>
      <c r="C948" s="487"/>
      <c r="D948" s="488"/>
      <c r="E948" s="487"/>
      <c r="F948" s="488"/>
      <c r="G948" s="487"/>
      <c r="H948" s="48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4.25" customHeight="1" x14ac:dyDescent="0.25">
      <c r="A949" s="487"/>
      <c r="B949" s="487"/>
      <c r="C949" s="487"/>
      <c r="D949" s="488"/>
      <c r="E949" s="487"/>
      <c r="F949" s="488"/>
      <c r="G949" s="487"/>
      <c r="H949" s="48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4.25" customHeight="1" x14ac:dyDescent="0.25">
      <c r="A950" s="487"/>
      <c r="B950" s="487"/>
      <c r="C950" s="487"/>
      <c r="D950" s="488"/>
      <c r="E950" s="487"/>
      <c r="F950" s="488"/>
      <c r="G950" s="487"/>
      <c r="H950" s="48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4.25" customHeight="1" x14ac:dyDescent="0.25">
      <c r="A951" s="487"/>
      <c r="B951" s="487"/>
      <c r="C951" s="487"/>
      <c r="D951" s="488"/>
      <c r="E951" s="487"/>
      <c r="F951" s="488"/>
      <c r="G951" s="487"/>
      <c r="H951" s="48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4.25" customHeight="1" x14ac:dyDescent="0.25">
      <c r="A952" s="487"/>
      <c r="B952" s="487"/>
      <c r="C952" s="487"/>
      <c r="D952" s="488"/>
      <c r="E952" s="487"/>
      <c r="F952" s="488"/>
      <c r="G952" s="487"/>
      <c r="H952" s="48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4.25" customHeight="1" x14ac:dyDescent="0.25">
      <c r="A953" s="487"/>
      <c r="B953" s="487"/>
      <c r="C953" s="487"/>
      <c r="D953" s="488"/>
      <c r="E953" s="487"/>
      <c r="F953" s="488"/>
      <c r="G953" s="487"/>
      <c r="H953" s="48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4.25" customHeight="1" x14ac:dyDescent="0.25">
      <c r="A954" s="487"/>
      <c r="B954" s="487"/>
      <c r="C954" s="487"/>
      <c r="D954" s="488"/>
      <c r="E954" s="487"/>
      <c r="F954" s="488"/>
      <c r="G954" s="487"/>
      <c r="H954" s="48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4.25" customHeight="1" x14ac:dyDescent="0.25">
      <c r="A955" s="487"/>
      <c r="B955" s="487"/>
      <c r="C955" s="487"/>
      <c r="D955" s="488"/>
      <c r="E955" s="487"/>
      <c r="F955" s="488"/>
      <c r="G955" s="487"/>
      <c r="H955" s="48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4.25" customHeight="1" x14ac:dyDescent="0.25">
      <c r="A956" s="487"/>
      <c r="B956" s="487"/>
      <c r="C956" s="487"/>
      <c r="D956" s="488"/>
      <c r="E956" s="487"/>
      <c r="F956" s="488"/>
      <c r="G956" s="487"/>
      <c r="H956" s="48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4.25" customHeight="1" x14ac:dyDescent="0.25">
      <c r="A957" s="487"/>
      <c r="B957" s="487"/>
      <c r="C957" s="487"/>
      <c r="D957" s="488"/>
      <c r="E957" s="487"/>
      <c r="F957" s="488"/>
      <c r="G957" s="487"/>
      <c r="H957" s="48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4.25" customHeight="1" x14ac:dyDescent="0.25">
      <c r="A958" s="487"/>
      <c r="B958" s="487"/>
      <c r="C958" s="487"/>
      <c r="D958" s="488"/>
      <c r="E958" s="487"/>
      <c r="F958" s="488"/>
      <c r="G958" s="487"/>
      <c r="H958" s="48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4.25" customHeight="1" x14ac:dyDescent="0.25">
      <c r="A959" s="487"/>
      <c r="B959" s="487"/>
      <c r="C959" s="487"/>
      <c r="D959" s="488"/>
      <c r="E959" s="487"/>
      <c r="F959" s="488"/>
      <c r="G959" s="487"/>
      <c r="H959" s="48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4.25" customHeight="1" x14ac:dyDescent="0.25">
      <c r="A960" s="487"/>
      <c r="B960" s="487"/>
      <c r="C960" s="487"/>
      <c r="D960" s="488"/>
      <c r="E960" s="487"/>
      <c r="F960" s="488"/>
      <c r="G960" s="487"/>
      <c r="H960" s="48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4.25" customHeight="1" x14ac:dyDescent="0.25">
      <c r="A961" s="487"/>
      <c r="B961" s="487"/>
      <c r="C961" s="487"/>
      <c r="D961" s="488"/>
      <c r="E961" s="487"/>
      <c r="F961" s="488"/>
      <c r="G961" s="487"/>
      <c r="H961" s="48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4.25" customHeight="1" x14ac:dyDescent="0.25">
      <c r="A962" s="487"/>
      <c r="B962" s="487"/>
      <c r="C962" s="487"/>
      <c r="D962" s="488"/>
      <c r="E962" s="487"/>
      <c r="F962" s="488"/>
      <c r="G962" s="487"/>
      <c r="H962" s="48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4.25" customHeight="1" x14ac:dyDescent="0.25">
      <c r="A963" s="487"/>
      <c r="B963" s="487"/>
      <c r="C963" s="487"/>
      <c r="D963" s="488"/>
      <c r="E963" s="487"/>
      <c r="F963" s="488"/>
      <c r="G963" s="487"/>
      <c r="H963" s="48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4.25" customHeight="1" x14ac:dyDescent="0.25">
      <c r="A964" s="487"/>
      <c r="B964" s="487"/>
      <c r="C964" s="487"/>
      <c r="D964" s="488"/>
      <c r="E964" s="487"/>
      <c r="F964" s="488"/>
      <c r="G964" s="487"/>
      <c r="H964" s="48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4.25" customHeight="1" x14ac:dyDescent="0.25">
      <c r="A965" s="487"/>
      <c r="B965" s="487"/>
      <c r="C965" s="487"/>
      <c r="D965" s="488"/>
      <c r="E965" s="487"/>
      <c r="F965" s="488"/>
      <c r="G965" s="487"/>
      <c r="H965" s="48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4.25" customHeight="1" x14ac:dyDescent="0.25">
      <c r="A966" s="487"/>
      <c r="B966" s="487"/>
      <c r="C966" s="487"/>
      <c r="D966" s="488"/>
      <c r="E966" s="487"/>
      <c r="F966" s="488"/>
      <c r="G966" s="487"/>
      <c r="H966" s="48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4.25" customHeight="1" x14ac:dyDescent="0.25">
      <c r="A967" s="487"/>
      <c r="B967" s="487"/>
      <c r="C967" s="487"/>
      <c r="D967" s="488"/>
      <c r="E967" s="487"/>
      <c r="F967" s="488"/>
      <c r="G967" s="487"/>
      <c r="H967" s="48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4.25" customHeight="1" x14ac:dyDescent="0.25">
      <c r="A968" s="487"/>
      <c r="B968" s="487"/>
      <c r="C968" s="487"/>
      <c r="D968" s="488"/>
      <c r="E968" s="487"/>
      <c r="F968" s="488"/>
      <c r="G968" s="487"/>
      <c r="H968" s="48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4.25" customHeight="1" x14ac:dyDescent="0.25">
      <c r="A969" s="487"/>
      <c r="B969" s="487"/>
      <c r="C969" s="487"/>
      <c r="D969" s="488"/>
      <c r="E969" s="487"/>
      <c r="F969" s="488"/>
      <c r="G969" s="487"/>
      <c r="H969" s="48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4.25" customHeight="1" x14ac:dyDescent="0.25">
      <c r="A970" s="487"/>
      <c r="B970" s="487"/>
      <c r="C970" s="487"/>
      <c r="D970" s="488"/>
      <c r="E970" s="487"/>
      <c r="F970" s="488"/>
      <c r="G970" s="487"/>
      <c r="H970" s="48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4.25" customHeight="1" x14ac:dyDescent="0.25">
      <c r="A971" s="487"/>
      <c r="B971" s="487"/>
      <c r="C971" s="487"/>
      <c r="D971" s="488"/>
      <c r="E971" s="487"/>
      <c r="F971" s="488"/>
      <c r="G971" s="487"/>
      <c r="H971" s="48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4.25" customHeight="1" x14ac:dyDescent="0.25">
      <c r="A972" s="487"/>
      <c r="B972" s="487"/>
      <c r="C972" s="487"/>
      <c r="D972" s="488"/>
      <c r="E972" s="487"/>
      <c r="F972" s="488"/>
      <c r="G972" s="487"/>
      <c r="H972" s="48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4.25" customHeight="1" x14ac:dyDescent="0.25">
      <c r="A973" s="487"/>
      <c r="B973" s="487"/>
      <c r="C973" s="487"/>
      <c r="D973" s="488"/>
      <c r="E973" s="487"/>
      <c r="F973" s="488"/>
      <c r="G973" s="487"/>
      <c r="H973" s="48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4.25" customHeight="1" x14ac:dyDescent="0.25">
      <c r="A974" s="487"/>
      <c r="B974" s="487"/>
      <c r="C974" s="487"/>
      <c r="D974" s="488"/>
      <c r="E974" s="487"/>
      <c r="F974" s="488"/>
      <c r="G974" s="487"/>
      <c r="H974" s="48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4.25" customHeight="1" x14ac:dyDescent="0.25">
      <c r="A975" s="487"/>
      <c r="B975" s="487"/>
      <c r="C975" s="487"/>
      <c r="D975" s="488"/>
      <c r="E975" s="487"/>
      <c r="F975" s="488"/>
      <c r="G975" s="487"/>
      <c r="H975" s="48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4.25" customHeight="1" x14ac:dyDescent="0.25">
      <c r="A976" s="487"/>
      <c r="B976" s="487"/>
      <c r="C976" s="487"/>
      <c r="D976" s="488"/>
      <c r="E976" s="487"/>
      <c r="F976" s="488"/>
      <c r="G976" s="487"/>
      <c r="H976" s="48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4.25" customHeight="1" x14ac:dyDescent="0.25">
      <c r="A977" s="487"/>
      <c r="B977" s="487"/>
      <c r="C977" s="487"/>
      <c r="D977" s="488"/>
      <c r="E977" s="487"/>
      <c r="F977" s="488"/>
      <c r="G977" s="487"/>
      <c r="H977" s="48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4.25" customHeight="1" x14ac:dyDescent="0.25">
      <c r="A978" s="487"/>
      <c r="B978" s="487"/>
      <c r="C978" s="487"/>
      <c r="D978" s="488"/>
      <c r="E978" s="487"/>
      <c r="F978" s="488"/>
      <c r="G978" s="487"/>
      <c r="H978" s="48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4.25" customHeight="1" x14ac:dyDescent="0.25">
      <c r="A979" s="487"/>
      <c r="B979" s="487"/>
      <c r="C979" s="487"/>
      <c r="D979" s="488"/>
      <c r="E979" s="487"/>
      <c r="F979" s="488"/>
      <c r="G979" s="487"/>
      <c r="H979" s="48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4.25" customHeight="1" x14ac:dyDescent="0.25">
      <c r="A980" s="487"/>
      <c r="B980" s="487"/>
      <c r="C980" s="487"/>
      <c r="D980" s="488"/>
      <c r="E980" s="487"/>
      <c r="F980" s="488"/>
      <c r="G980" s="487"/>
      <c r="H980" s="48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4.25" customHeight="1" x14ac:dyDescent="0.25">
      <c r="A981" s="487"/>
      <c r="B981" s="487"/>
      <c r="C981" s="487"/>
      <c r="D981" s="488"/>
      <c r="E981" s="487"/>
      <c r="F981" s="488"/>
      <c r="G981" s="487"/>
      <c r="H981" s="48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4.25" customHeight="1" x14ac:dyDescent="0.25">
      <c r="A982" s="487"/>
      <c r="B982" s="487"/>
      <c r="C982" s="487"/>
      <c r="D982" s="488"/>
      <c r="E982" s="487"/>
      <c r="F982" s="488"/>
      <c r="G982" s="487"/>
      <c r="H982" s="48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4.25" customHeight="1" x14ac:dyDescent="0.25">
      <c r="A983" s="487"/>
      <c r="B983" s="487"/>
      <c r="C983" s="487"/>
      <c r="D983" s="488"/>
      <c r="E983" s="487"/>
      <c r="F983" s="488"/>
      <c r="G983" s="487"/>
      <c r="H983" s="48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4.25" customHeight="1" x14ac:dyDescent="0.25">
      <c r="A984" s="487"/>
      <c r="B984" s="487"/>
      <c r="C984" s="487"/>
      <c r="D984" s="488"/>
      <c r="E984" s="487"/>
      <c r="F984" s="488"/>
      <c r="G984" s="487"/>
      <c r="H984" s="48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4.25" customHeight="1" x14ac:dyDescent="0.25">
      <c r="A985" s="487"/>
      <c r="B985" s="487"/>
      <c r="C985" s="487"/>
      <c r="D985" s="488"/>
      <c r="E985" s="487"/>
      <c r="F985" s="488"/>
      <c r="G985" s="487"/>
      <c r="H985" s="48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4.25" customHeight="1" x14ac:dyDescent="0.25">
      <c r="A986" s="487"/>
      <c r="B986" s="487"/>
      <c r="C986" s="487"/>
      <c r="D986" s="488"/>
      <c r="E986" s="487"/>
      <c r="F986" s="488"/>
      <c r="G986" s="487"/>
      <c r="H986" s="48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4.25" customHeight="1" x14ac:dyDescent="0.25">
      <c r="A987" s="487"/>
      <c r="B987" s="487"/>
      <c r="C987" s="487"/>
      <c r="D987" s="488"/>
      <c r="E987" s="487"/>
      <c r="F987" s="488"/>
      <c r="G987" s="487"/>
      <c r="H987" s="48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4.25" customHeight="1" x14ac:dyDescent="0.25">
      <c r="A988" s="487"/>
      <c r="B988" s="487"/>
      <c r="C988" s="487"/>
      <c r="D988" s="488"/>
      <c r="E988" s="487"/>
      <c r="F988" s="488"/>
      <c r="G988" s="487"/>
      <c r="H988" s="48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4.25" customHeight="1" x14ac:dyDescent="0.25">
      <c r="A989" s="487"/>
      <c r="B989" s="487"/>
      <c r="C989" s="487"/>
      <c r="D989" s="488"/>
      <c r="E989" s="487"/>
      <c r="F989" s="488"/>
      <c r="G989" s="487"/>
      <c r="H989" s="48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4.25" customHeight="1" x14ac:dyDescent="0.25">
      <c r="A990" s="487"/>
      <c r="B990" s="487"/>
      <c r="C990" s="487"/>
      <c r="D990" s="488"/>
      <c r="E990" s="487"/>
      <c r="F990" s="488"/>
      <c r="G990" s="487"/>
      <c r="H990" s="48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spans="1:26" ht="14.25" customHeight="1" x14ac:dyDescent="0.25">
      <c r="A991" s="487"/>
      <c r="B991" s="487"/>
      <c r="C991" s="487"/>
      <c r="D991" s="488"/>
      <c r="E991" s="487"/>
      <c r="F991" s="488"/>
      <c r="G991" s="487"/>
      <c r="H991" s="48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spans="1:26" ht="14.25" customHeight="1" x14ac:dyDescent="0.25">
      <c r="A992" s="487"/>
      <c r="B992" s="487"/>
      <c r="C992" s="487"/>
      <c r="D992" s="488"/>
      <c r="E992" s="487"/>
      <c r="F992" s="488"/>
      <c r="G992" s="487"/>
      <c r="H992" s="48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spans="1:26" ht="14.25" customHeight="1" x14ac:dyDescent="0.25">
      <c r="A993" s="487"/>
      <c r="B993" s="487"/>
      <c r="C993" s="487"/>
      <c r="D993" s="488"/>
      <c r="E993" s="487"/>
      <c r="F993" s="488"/>
      <c r="G993" s="487"/>
      <c r="H993" s="48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spans="1:26" ht="14.25" customHeight="1" x14ac:dyDescent="0.25">
      <c r="A994" s="487"/>
      <c r="B994" s="487"/>
      <c r="C994" s="487"/>
      <c r="D994" s="488"/>
      <c r="E994" s="487"/>
      <c r="F994" s="488"/>
      <c r="G994" s="487"/>
      <c r="H994" s="48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spans="1:26" ht="14.25" customHeight="1" x14ac:dyDescent="0.25">
      <c r="A995" s="487"/>
      <c r="B995" s="487"/>
      <c r="C995" s="487"/>
      <c r="D995" s="488"/>
      <c r="E995" s="487"/>
      <c r="F995" s="488"/>
      <c r="G995" s="487"/>
      <c r="H995" s="48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spans="1:26" ht="14.25" customHeight="1" x14ac:dyDescent="0.25">
      <c r="A996" s="487"/>
      <c r="B996" s="487"/>
      <c r="C996" s="487"/>
      <c r="D996" s="488"/>
      <c r="E996" s="487"/>
      <c r="F996" s="488"/>
      <c r="G996" s="487"/>
      <c r="H996" s="48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spans="1:26" ht="14.25" customHeight="1" x14ac:dyDescent="0.25">
      <c r="A997" s="487"/>
      <c r="B997" s="487"/>
      <c r="C997" s="487"/>
      <c r="D997" s="488"/>
      <c r="E997" s="487"/>
      <c r="F997" s="488"/>
      <c r="G997" s="487"/>
      <c r="H997" s="48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spans="1:26" ht="14.25" customHeight="1" x14ac:dyDescent="0.25">
      <c r="A998" s="487"/>
      <c r="B998" s="487"/>
      <c r="C998" s="487"/>
      <c r="D998" s="488"/>
      <c r="E998" s="487"/>
      <c r="F998" s="488"/>
      <c r="G998" s="487"/>
      <c r="H998" s="48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spans="1:26" ht="14.25" customHeight="1" x14ac:dyDescent="0.25">
      <c r="A999" s="487"/>
      <c r="B999" s="487"/>
      <c r="C999" s="487"/>
      <c r="D999" s="488"/>
      <c r="E999" s="487"/>
      <c r="F999" s="488"/>
      <c r="G999" s="487"/>
      <c r="H999" s="48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spans="1:26" ht="14.25" customHeight="1" x14ac:dyDescent="0.25">
      <c r="A1000" s="487"/>
      <c r="B1000" s="487"/>
      <c r="C1000" s="487"/>
      <c r="D1000" s="488"/>
      <c r="E1000" s="487"/>
      <c r="F1000" s="488"/>
      <c r="G1000" s="487"/>
      <c r="H1000" s="48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  <row r="1001" spans="1:26" ht="14.25" customHeight="1" x14ac:dyDescent="0.25">
      <c r="A1001" s="487"/>
      <c r="B1001" s="487"/>
      <c r="C1001" s="487"/>
      <c r="D1001" s="488"/>
      <c r="E1001" s="487"/>
      <c r="F1001" s="488"/>
      <c r="G1001" s="487"/>
      <c r="H1001" s="48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</row>
    <row r="1002" spans="1:26" ht="14.25" customHeight="1" x14ac:dyDescent="0.25">
      <c r="A1002" s="487"/>
      <c r="B1002" s="487"/>
      <c r="C1002" s="487"/>
      <c r="D1002" s="488"/>
      <c r="E1002" s="487"/>
      <c r="F1002" s="488"/>
      <c r="G1002" s="487"/>
      <c r="H1002" s="48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</row>
    <row r="1003" spans="1:26" ht="14.25" customHeight="1" x14ac:dyDescent="0.25">
      <c r="A1003" s="487"/>
      <c r="B1003" s="487"/>
      <c r="C1003" s="487"/>
      <c r="D1003" s="488"/>
      <c r="E1003" s="487"/>
      <c r="F1003" s="488"/>
      <c r="G1003" s="487"/>
      <c r="H1003" s="48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</row>
    <row r="1004" spans="1:26" ht="14.25" customHeight="1" x14ac:dyDescent="0.25">
      <c r="A1004" s="487"/>
      <c r="B1004" s="487"/>
      <c r="C1004" s="487"/>
      <c r="D1004" s="488"/>
      <c r="E1004" s="487"/>
      <c r="F1004" s="488"/>
      <c r="G1004" s="487"/>
      <c r="H1004" s="48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</row>
    <row r="1005" spans="1:26" ht="14.25" customHeight="1" x14ac:dyDescent="0.25">
      <c r="A1005" s="487"/>
      <c r="B1005" s="487"/>
      <c r="C1005" s="487"/>
      <c r="D1005" s="488"/>
      <c r="E1005" s="487"/>
      <c r="F1005" s="488"/>
      <c r="G1005" s="487"/>
      <c r="H1005" s="48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</row>
    <row r="1006" spans="1:26" ht="14.25" customHeight="1" x14ac:dyDescent="0.25">
      <c r="A1006" s="487"/>
      <c r="B1006" s="487"/>
      <c r="C1006" s="487"/>
      <c r="D1006" s="488"/>
      <c r="E1006" s="487"/>
      <c r="F1006" s="488"/>
      <c r="G1006" s="487"/>
      <c r="H1006" s="48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</row>
    <row r="1007" spans="1:26" ht="14.25" customHeight="1" x14ac:dyDescent="0.25">
      <c r="A1007" s="487"/>
      <c r="B1007" s="487"/>
      <c r="C1007" s="487"/>
      <c r="D1007" s="488"/>
      <c r="E1007" s="487"/>
      <c r="F1007" s="488"/>
      <c r="G1007" s="487"/>
      <c r="H1007" s="48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</row>
    <row r="1008" spans="1:26" ht="14.25" customHeight="1" x14ac:dyDescent="0.25">
      <c r="A1008" s="487"/>
      <c r="B1008" s="487"/>
      <c r="C1008" s="487"/>
      <c r="D1008" s="488"/>
      <c r="E1008" s="487"/>
      <c r="F1008" s="488"/>
      <c r="G1008" s="487"/>
      <c r="H1008" s="48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</row>
    <row r="1009" spans="1:26" ht="14.25" customHeight="1" x14ac:dyDescent="0.25">
      <c r="A1009" s="487"/>
      <c r="B1009" s="487"/>
      <c r="C1009" s="487"/>
      <c r="D1009" s="488"/>
      <c r="E1009" s="487"/>
      <c r="F1009" s="488"/>
      <c r="G1009" s="487"/>
      <c r="H1009" s="48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</row>
    <row r="1010" spans="1:26" ht="14.25" customHeight="1" x14ac:dyDescent="0.25">
      <c r="A1010" s="487"/>
      <c r="B1010" s="487"/>
      <c r="C1010" s="487"/>
      <c r="D1010" s="488"/>
      <c r="E1010" s="487"/>
      <c r="F1010" s="488"/>
      <c r="G1010" s="487"/>
      <c r="H1010" s="48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</row>
    <row r="1011" spans="1:26" ht="14.25" customHeight="1" x14ac:dyDescent="0.25">
      <c r="A1011" s="487"/>
      <c r="B1011" s="487"/>
      <c r="C1011" s="487"/>
      <c r="D1011" s="488"/>
      <c r="E1011" s="487"/>
      <c r="F1011" s="488"/>
      <c r="G1011" s="487"/>
      <c r="H1011" s="48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</row>
    <row r="1012" spans="1:26" ht="14.25" customHeight="1" x14ac:dyDescent="0.25">
      <c r="A1012" s="487"/>
      <c r="B1012" s="487"/>
      <c r="C1012" s="487"/>
      <c r="D1012" s="488"/>
      <c r="E1012" s="487"/>
      <c r="F1012" s="488"/>
      <c r="G1012" s="487"/>
      <c r="H1012" s="48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</row>
    <row r="1013" spans="1:26" ht="14.25" customHeight="1" x14ac:dyDescent="0.25">
      <c r="A1013" s="487"/>
      <c r="B1013" s="487"/>
      <c r="C1013" s="487"/>
      <c r="D1013" s="488"/>
      <c r="E1013" s="487"/>
      <c r="F1013" s="488"/>
      <c r="G1013" s="487"/>
      <c r="H1013" s="48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</row>
    <row r="1014" spans="1:26" ht="14.25" customHeight="1" x14ac:dyDescent="0.25">
      <c r="A1014" s="487"/>
      <c r="B1014" s="487"/>
      <c r="C1014" s="487"/>
      <c r="D1014" s="488"/>
      <c r="E1014" s="487"/>
      <c r="F1014" s="488"/>
      <c r="G1014" s="487"/>
      <c r="H1014" s="48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</row>
    <row r="1015" spans="1:26" ht="14.25" customHeight="1" x14ac:dyDescent="0.25">
      <c r="A1015" s="487"/>
      <c r="B1015" s="487"/>
      <c r="C1015" s="487"/>
      <c r="D1015" s="488"/>
      <c r="E1015" s="487"/>
      <c r="F1015" s="488"/>
      <c r="G1015" s="487"/>
      <c r="H1015" s="48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</row>
    <row r="1016" spans="1:26" ht="14.25" customHeight="1" x14ac:dyDescent="0.25">
      <c r="A1016" s="487"/>
      <c r="B1016" s="487"/>
      <c r="C1016" s="487"/>
      <c r="D1016" s="488"/>
      <c r="E1016" s="487"/>
      <c r="F1016" s="488"/>
      <c r="G1016" s="487"/>
      <c r="H1016" s="48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</row>
    <row r="1017" spans="1:26" ht="14.25" customHeight="1" x14ac:dyDescent="0.25">
      <c r="A1017" s="487"/>
      <c r="B1017" s="487"/>
      <c r="C1017" s="487"/>
      <c r="D1017" s="488"/>
      <c r="E1017" s="487"/>
      <c r="F1017" s="488"/>
      <c r="G1017" s="487"/>
      <c r="H1017" s="48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</row>
    <row r="1018" spans="1:26" ht="14.25" customHeight="1" x14ac:dyDescent="0.25">
      <c r="A1018" s="487"/>
      <c r="B1018" s="487"/>
      <c r="C1018" s="487"/>
      <c r="D1018" s="488"/>
      <c r="E1018" s="487"/>
      <c r="F1018" s="488"/>
      <c r="G1018" s="487"/>
      <c r="H1018" s="48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</row>
    <row r="1019" spans="1:26" ht="14.25" customHeight="1" x14ac:dyDescent="0.25">
      <c r="A1019" s="487"/>
      <c r="B1019" s="487"/>
      <c r="C1019" s="487"/>
      <c r="D1019" s="488"/>
      <c r="E1019" s="487"/>
      <c r="F1019" s="488"/>
      <c r="G1019" s="487"/>
      <c r="H1019" s="48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</row>
    <row r="1020" spans="1:26" ht="14.25" customHeight="1" x14ac:dyDescent="0.25">
      <c r="A1020" s="487"/>
      <c r="B1020" s="487"/>
      <c r="C1020" s="487"/>
      <c r="D1020" s="488"/>
      <c r="E1020" s="487"/>
      <c r="F1020" s="488"/>
      <c r="G1020" s="487"/>
      <c r="H1020" s="48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</row>
    <row r="1021" spans="1:26" ht="14.25" customHeight="1" x14ac:dyDescent="0.25">
      <c r="A1021" s="487"/>
      <c r="B1021" s="487"/>
      <c r="C1021" s="487"/>
      <c r="D1021" s="488"/>
      <c r="E1021" s="487"/>
      <c r="F1021" s="488"/>
      <c r="G1021" s="487"/>
      <c r="H1021" s="48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</row>
    <row r="1022" spans="1:26" ht="14.25" customHeight="1" x14ac:dyDescent="0.25">
      <c r="A1022" s="487"/>
      <c r="B1022" s="487"/>
      <c r="C1022" s="487"/>
      <c r="D1022" s="488"/>
      <c r="E1022" s="487"/>
      <c r="F1022" s="488"/>
      <c r="G1022" s="487"/>
      <c r="H1022" s="48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</row>
    <row r="1023" spans="1:26" ht="14.25" customHeight="1" x14ac:dyDescent="0.25">
      <c r="A1023" s="487"/>
      <c r="B1023" s="487"/>
      <c r="C1023" s="487"/>
      <c r="D1023" s="488"/>
      <c r="E1023" s="487"/>
      <c r="F1023" s="488"/>
      <c r="G1023" s="487"/>
      <c r="H1023" s="48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</row>
    <row r="1024" spans="1:26" ht="14.25" customHeight="1" x14ac:dyDescent="0.25">
      <c r="A1024" s="487"/>
      <c r="B1024" s="487"/>
      <c r="C1024" s="487"/>
      <c r="D1024" s="488"/>
      <c r="E1024" s="487"/>
      <c r="F1024" s="488"/>
      <c r="G1024" s="487"/>
      <c r="H1024" s="48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</row>
    <row r="1025" spans="1:26" ht="14.25" customHeight="1" x14ac:dyDescent="0.25">
      <c r="A1025" s="487"/>
      <c r="B1025" s="487"/>
      <c r="C1025" s="487"/>
      <c r="D1025" s="488"/>
      <c r="E1025" s="487"/>
      <c r="F1025" s="488"/>
      <c r="G1025" s="487"/>
      <c r="H1025" s="48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</row>
    <row r="1026" spans="1:26" ht="14.25" customHeight="1" x14ac:dyDescent="0.25">
      <c r="A1026" s="487"/>
      <c r="B1026" s="487"/>
      <c r="C1026" s="487"/>
      <c r="D1026" s="488"/>
      <c r="E1026" s="487"/>
      <c r="F1026" s="488"/>
      <c r="G1026" s="487"/>
      <c r="H1026" s="48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</row>
    <row r="1027" spans="1:26" ht="14.25" customHeight="1" x14ac:dyDescent="0.25">
      <c r="A1027" s="487"/>
      <c r="B1027" s="487"/>
      <c r="C1027" s="487"/>
      <c r="D1027" s="488"/>
      <c r="E1027" s="487"/>
      <c r="F1027" s="488"/>
      <c r="G1027" s="487"/>
      <c r="H1027" s="48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</row>
    <row r="1028" spans="1:26" ht="14.25" customHeight="1" x14ac:dyDescent="0.25">
      <c r="A1028" s="487"/>
      <c r="B1028" s="487"/>
      <c r="C1028" s="487"/>
      <c r="D1028" s="488"/>
      <c r="E1028" s="487"/>
      <c r="F1028" s="488"/>
      <c r="G1028" s="487"/>
      <c r="H1028" s="48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</row>
    <row r="1029" spans="1:26" ht="14.25" customHeight="1" x14ac:dyDescent="0.25">
      <c r="A1029" s="487"/>
      <c r="B1029" s="487"/>
      <c r="C1029" s="487"/>
      <c r="D1029" s="488"/>
      <c r="E1029" s="487"/>
      <c r="F1029" s="488"/>
      <c r="G1029" s="487"/>
      <c r="H1029" s="48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</row>
    <row r="1030" spans="1:26" ht="14.25" customHeight="1" x14ac:dyDescent="0.25">
      <c r="A1030" s="487"/>
      <c r="B1030" s="487"/>
      <c r="C1030" s="487"/>
      <c r="D1030" s="488"/>
      <c r="E1030" s="487"/>
      <c r="F1030" s="488"/>
      <c r="G1030" s="487"/>
      <c r="H1030" s="48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</row>
    <row r="1031" spans="1:26" ht="14.25" customHeight="1" x14ac:dyDescent="0.25">
      <c r="A1031" s="487"/>
      <c r="B1031" s="487"/>
      <c r="C1031" s="487"/>
      <c r="D1031" s="488"/>
      <c r="E1031" s="487"/>
      <c r="F1031" s="488"/>
      <c r="G1031" s="487"/>
      <c r="H1031" s="48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</row>
    <row r="1032" spans="1:26" ht="14.25" customHeight="1" x14ac:dyDescent="0.25">
      <c r="A1032" s="487"/>
      <c r="B1032" s="487"/>
      <c r="C1032" s="487"/>
      <c r="D1032" s="488"/>
      <c r="E1032" s="487"/>
      <c r="F1032" s="488"/>
      <c r="G1032" s="487"/>
      <c r="H1032" s="48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</row>
  </sheetData>
  <mergeCells count="17">
    <mergeCell ref="E67:J67"/>
    <mergeCell ref="I3:J3"/>
    <mergeCell ref="D75:F75"/>
    <mergeCell ref="B69:C69"/>
    <mergeCell ref="B70:C70"/>
    <mergeCell ref="B9:D9"/>
    <mergeCell ref="E9:J9"/>
    <mergeCell ref="B51:C51"/>
    <mergeCell ref="B52:D52"/>
    <mergeCell ref="E52:J52"/>
    <mergeCell ref="B66:C66"/>
    <mergeCell ref="B67:D67"/>
    <mergeCell ref="H2:J2"/>
    <mergeCell ref="B4:J4"/>
    <mergeCell ref="B5:J5"/>
    <mergeCell ref="B6:J6"/>
    <mergeCell ref="B7:J7"/>
  </mergeCells>
  <pageMargins left="0.25" right="0.25" top="0.75" bottom="0.75" header="0.3" footer="0.3"/>
  <pageSetup paperSize="9" scale="39" fitToHeight="0" orientation="portrait" r:id="rId1"/>
  <rowBreaks count="1" manualBreakCount="1">
    <brk id="51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Фінансування</vt:lpstr>
      <vt:lpstr>Кошторис  витрат</vt:lpstr>
      <vt:lpstr>Реєстр документів</vt:lpstr>
      <vt:lpstr>'Реєстр документів'!Область_печати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</cp:lastModifiedBy>
  <cp:lastPrinted>2025-10-28T16:36:32Z</cp:lastPrinted>
  <dcterms:created xsi:type="dcterms:W3CDTF">2020-11-14T13:09:40Z</dcterms:created>
  <dcterms:modified xsi:type="dcterms:W3CDTF">2025-11-07T09:29:02Z</dcterms:modified>
</cp:coreProperties>
</file>