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e25053a8714611c3/Документы/документы Тимур/проект УКФ/2025/"/>
    </mc:Choice>
  </mc:AlternateContent>
  <xr:revisionPtr revIDLastSave="0" documentId="13_ncr:1_{064AD4A3-624A-49F6-A165-25C4F6AACF23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Фінансування" sheetId="1" r:id="rId1"/>
    <sheet name="Кошторис  витра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G163" i="2" l="1"/>
  <c r="J163" i="2"/>
  <c r="M163" i="2"/>
  <c r="S163" i="2"/>
  <c r="V163" i="2"/>
  <c r="G164" i="2"/>
  <c r="J164" i="2"/>
  <c r="M164" i="2"/>
  <c r="P164" i="2"/>
  <c r="S164" i="2"/>
  <c r="V164" i="2"/>
  <c r="G104" i="2"/>
  <c r="J104" i="2"/>
  <c r="M104" i="2"/>
  <c r="P104" i="2"/>
  <c r="S104" i="2"/>
  <c r="V104" i="2"/>
  <c r="G105" i="2"/>
  <c r="J105" i="2"/>
  <c r="M105" i="2"/>
  <c r="P105" i="2"/>
  <c r="S105" i="2"/>
  <c r="V105" i="2"/>
  <c r="G106" i="2"/>
  <c r="J106" i="2"/>
  <c r="M106" i="2"/>
  <c r="P106" i="2"/>
  <c r="S106" i="2"/>
  <c r="V106" i="2"/>
  <c r="G107" i="2"/>
  <c r="J107" i="2"/>
  <c r="M107" i="2"/>
  <c r="P107" i="2"/>
  <c r="S107" i="2"/>
  <c r="V107" i="2"/>
  <c r="G108" i="2"/>
  <c r="J108" i="2"/>
  <c r="M108" i="2"/>
  <c r="P108" i="2"/>
  <c r="S108" i="2"/>
  <c r="V108" i="2"/>
  <c r="G109" i="2"/>
  <c r="J109" i="2"/>
  <c r="M109" i="2"/>
  <c r="P109" i="2"/>
  <c r="S109" i="2"/>
  <c r="V109" i="2"/>
  <c r="G110" i="2"/>
  <c r="J110" i="2"/>
  <c r="M110" i="2"/>
  <c r="P110" i="2"/>
  <c r="S110" i="2"/>
  <c r="V110" i="2"/>
  <c r="G111" i="2"/>
  <c r="J111" i="2"/>
  <c r="M111" i="2"/>
  <c r="P111" i="2"/>
  <c r="S111" i="2"/>
  <c r="V111" i="2"/>
  <c r="G112" i="2"/>
  <c r="J112" i="2"/>
  <c r="M112" i="2"/>
  <c r="P112" i="2"/>
  <c r="S112" i="2"/>
  <c r="V112" i="2"/>
  <c r="G113" i="2"/>
  <c r="J113" i="2"/>
  <c r="M113" i="2"/>
  <c r="P113" i="2"/>
  <c r="S113" i="2"/>
  <c r="V113" i="2"/>
  <c r="G114" i="2"/>
  <c r="J114" i="2"/>
  <c r="M114" i="2"/>
  <c r="P114" i="2"/>
  <c r="S114" i="2"/>
  <c r="V114" i="2"/>
  <c r="G115" i="2"/>
  <c r="J115" i="2"/>
  <c r="M115" i="2"/>
  <c r="P115" i="2"/>
  <c r="S115" i="2"/>
  <c r="V115" i="2"/>
  <c r="G116" i="2"/>
  <c r="J116" i="2"/>
  <c r="M116" i="2"/>
  <c r="P116" i="2"/>
  <c r="S116" i="2"/>
  <c r="V116" i="2"/>
  <c r="G117" i="2"/>
  <c r="J117" i="2"/>
  <c r="M117" i="2"/>
  <c r="P117" i="2"/>
  <c r="S117" i="2"/>
  <c r="V117" i="2"/>
  <c r="G118" i="2"/>
  <c r="J118" i="2"/>
  <c r="M118" i="2"/>
  <c r="P118" i="2"/>
  <c r="S118" i="2"/>
  <c r="V118" i="2"/>
  <c r="G119" i="2"/>
  <c r="J119" i="2"/>
  <c r="M119" i="2"/>
  <c r="P119" i="2"/>
  <c r="S119" i="2"/>
  <c r="V119" i="2"/>
  <c r="G120" i="2"/>
  <c r="J120" i="2"/>
  <c r="M120" i="2"/>
  <c r="P120" i="2"/>
  <c r="S120" i="2"/>
  <c r="V120" i="2"/>
  <c r="G121" i="2"/>
  <c r="J121" i="2"/>
  <c r="M121" i="2"/>
  <c r="P121" i="2"/>
  <c r="S121" i="2"/>
  <c r="V121" i="2"/>
  <c r="G122" i="2"/>
  <c r="J122" i="2"/>
  <c r="M122" i="2"/>
  <c r="P122" i="2"/>
  <c r="S122" i="2"/>
  <c r="V122" i="2"/>
  <c r="G123" i="2"/>
  <c r="J123" i="2"/>
  <c r="M123" i="2"/>
  <c r="P123" i="2"/>
  <c r="S123" i="2"/>
  <c r="V123" i="2"/>
  <c r="G124" i="2"/>
  <c r="J124" i="2"/>
  <c r="M124" i="2"/>
  <c r="P124" i="2"/>
  <c r="S124" i="2"/>
  <c r="V124" i="2"/>
  <c r="G125" i="2"/>
  <c r="J125" i="2"/>
  <c r="M125" i="2"/>
  <c r="P125" i="2"/>
  <c r="S125" i="2"/>
  <c r="V125" i="2"/>
  <c r="G126" i="2"/>
  <c r="J126" i="2"/>
  <c r="M126" i="2"/>
  <c r="P126" i="2"/>
  <c r="S126" i="2"/>
  <c r="V126" i="2"/>
  <c r="G127" i="2"/>
  <c r="J127" i="2"/>
  <c r="M127" i="2"/>
  <c r="P127" i="2"/>
  <c r="S127" i="2"/>
  <c r="V127" i="2"/>
  <c r="G128" i="2"/>
  <c r="J128" i="2"/>
  <c r="M128" i="2"/>
  <c r="P128" i="2"/>
  <c r="S128" i="2"/>
  <c r="V128" i="2"/>
  <c r="G129" i="2"/>
  <c r="J129" i="2"/>
  <c r="M129" i="2"/>
  <c r="P129" i="2"/>
  <c r="S129" i="2"/>
  <c r="V129" i="2"/>
  <c r="G130" i="2"/>
  <c r="J130" i="2"/>
  <c r="M130" i="2"/>
  <c r="P130" i="2"/>
  <c r="S130" i="2"/>
  <c r="V130" i="2"/>
  <c r="G131" i="2"/>
  <c r="J131" i="2"/>
  <c r="M131" i="2"/>
  <c r="P131" i="2"/>
  <c r="S131" i="2"/>
  <c r="V131" i="2"/>
  <c r="G132" i="2"/>
  <c r="J132" i="2"/>
  <c r="M132" i="2"/>
  <c r="P132" i="2"/>
  <c r="S132" i="2"/>
  <c r="V132" i="2"/>
  <c r="G133" i="2"/>
  <c r="J133" i="2"/>
  <c r="M133" i="2"/>
  <c r="P133" i="2"/>
  <c r="S133" i="2"/>
  <c r="V133" i="2"/>
  <c r="G134" i="2"/>
  <c r="J134" i="2"/>
  <c r="M134" i="2"/>
  <c r="P134" i="2"/>
  <c r="S134" i="2"/>
  <c r="V134" i="2"/>
  <c r="G135" i="2"/>
  <c r="J135" i="2"/>
  <c r="M135" i="2"/>
  <c r="P135" i="2"/>
  <c r="S135" i="2"/>
  <c r="V135" i="2"/>
  <c r="G136" i="2"/>
  <c r="J136" i="2"/>
  <c r="M136" i="2"/>
  <c r="P136" i="2"/>
  <c r="S136" i="2"/>
  <c r="V136" i="2"/>
  <c r="G137" i="2"/>
  <c r="J137" i="2"/>
  <c r="M137" i="2"/>
  <c r="P137" i="2"/>
  <c r="S137" i="2"/>
  <c r="V137" i="2"/>
  <c r="G138" i="2"/>
  <c r="J138" i="2"/>
  <c r="M138" i="2"/>
  <c r="P138" i="2"/>
  <c r="S138" i="2"/>
  <c r="V138" i="2"/>
  <c r="G139" i="2"/>
  <c r="J139" i="2"/>
  <c r="M139" i="2"/>
  <c r="P139" i="2"/>
  <c r="S139" i="2"/>
  <c r="V139" i="2"/>
  <c r="G140" i="2"/>
  <c r="J140" i="2"/>
  <c r="M140" i="2"/>
  <c r="P140" i="2"/>
  <c r="S140" i="2"/>
  <c r="V140" i="2"/>
  <c r="G141" i="2"/>
  <c r="J141" i="2"/>
  <c r="M141" i="2"/>
  <c r="P141" i="2"/>
  <c r="S141" i="2"/>
  <c r="V141" i="2"/>
  <c r="G142" i="2"/>
  <c r="J142" i="2"/>
  <c r="M142" i="2"/>
  <c r="P142" i="2"/>
  <c r="S142" i="2"/>
  <c r="V142" i="2"/>
  <c r="M65" i="2"/>
  <c r="P65" i="2"/>
  <c r="S65" i="2"/>
  <c r="V65" i="2"/>
  <c r="M66" i="2"/>
  <c r="P66" i="2"/>
  <c r="S66" i="2"/>
  <c r="V66" i="2"/>
  <c r="M67" i="2"/>
  <c r="P67" i="2"/>
  <c r="S67" i="2"/>
  <c r="V67" i="2"/>
  <c r="M68" i="2"/>
  <c r="P68" i="2"/>
  <c r="S68" i="2"/>
  <c r="V68" i="2"/>
  <c r="M69" i="2"/>
  <c r="P69" i="2"/>
  <c r="S69" i="2"/>
  <c r="V69" i="2"/>
  <c r="M70" i="2"/>
  <c r="P70" i="2"/>
  <c r="S70" i="2"/>
  <c r="V70" i="2"/>
  <c r="M71" i="2"/>
  <c r="P71" i="2"/>
  <c r="S71" i="2"/>
  <c r="V71" i="2"/>
  <c r="J65" i="2"/>
  <c r="J66" i="2"/>
  <c r="J67" i="2"/>
  <c r="J68" i="2"/>
  <c r="J69" i="2"/>
  <c r="J70" i="2"/>
  <c r="J71" i="2"/>
  <c r="G65" i="2"/>
  <c r="G66" i="2"/>
  <c r="G67" i="2"/>
  <c r="G68" i="2"/>
  <c r="G69" i="2"/>
  <c r="G70" i="2"/>
  <c r="G71" i="2"/>
  <c r="X163" i="2" l="1"/>
  <c r="W163" i="2"/>
  <c r="X104" i="2"/>
  <c r="X120" i="2"/>
  <c r="X122" i="2"/>
  <c r="X106" i="2"/>
  <c r="W142" i="2"/>
  <c r="W138" i="2"/>
  <c r="W126" i="2"/>
  <c r="W124" i="2"/>
  <c r="W122" i="2"/>
  <c r="W120" i="2"/>
  <c r="W108" i="2"/>
  <c r="X164" i="2"/>
  <c r="W104" i="2"/>
  <c r="W164" i="2"/>
  <c r="X136" i="2"/>
  <c r="W139" i="2"/>
  <c r="X127" i="2"/>
  <c r="W110" i="2"/>
  <c r="W106" i="2"/>
  <c r="X140" i="2"/>
  <c r="W131" i="2"/>
  <c r="W127" i="2"/>
  <c r="W123" i="2"/>
  <c r="X111" i="2"/>
  <c r="X132" i="2"/>
  <c r="X128" i="2"/>
  <c r="X124" i="2"/>
  <c r="W115" i="2"/>
  <c r="W111" i="2"/>
  <c r="W107" i="2"/>
  <c r="X142" i="2"/>
  <c r="W129" i="2"/>
  <c r="X116" i="2"/>
  <c r="X112" i="2"/>
  <c r="X108" i="2"/>
  <c r="X134" i="2"/>
  <c r="X117" i="2"/>
  <c r="W135" i="2"/>
  <c r="W140" i="2"/>
  <c r="W113" i="2"/>
  <c r="W119" i="2"/>
  <c r="W133" i="2"/>
  <c r="W117" i="2"/>
  <c r="X139" i="2"/>
  <c r="X137" i="2"/>
  <c r="W136" i="2"/>
  <c r="X130" i="2"/>
  <c r="X125" i="2"/>
  <c r="X123" i="2"/>
  <c r="X118" i="2"/>
  <c r="X113" i="2"/>
  <c r="X107" i="2"/>
  <c r="W141" i="2"/>
  <c r="W134" i="2"/>
  <c r="W125" i="2"/>
  <c r="W118" i="2"/>
  <c r="W109" i="2"/>
  <c r="X141" i="2"/>
  <c r="X135" i="2"/>
  <c r="X133" i="2"/>
  <c r="W132" i="2"/>
  <c r="X119" i="2"/>
  <c r="W116" i="2"/>
  <c r="X114" i="2"/>
  <c r="X109" i="2"/>
  <c r="W137" i="2"/>
  <c r="W130" i="2"/>
  <c r="W121" i="2"/>
  <c r="W114" i="2"/>
  <c r="W105" i="2"/>
  <c r="X138" i="2"/>
  <c r="X131" i="2"/>
  <c r="X129" i="2"/>
  <c r="W128" i="2"/>
  <c r="X126" i="2"/>
  <c r="X121" i="2"/>
  <c r="X115" i="2"/>
  <c r="W112" i="2"/>
  <c r="X110" i="2"/>
  <c r="X105" i="2"/>
  <c r="X69" i="2"/>
  <c r="X70" i="2"/>
  <c r="X68" i="2"/>
  <c r="X66" i="2"/>
  <c r="X71" i="2"/>
  <c r="W70" i="2"/>
  <c r="W68" i="2"/>
  <c r="X67" i="2"/>
  <c r="X65" i="2"/>
  <c r="W66" i="2"/>
  <c r="W71" i="2"/>
  <c r="W69" i="2"/>
  <c r="W67" i="2"/>
  <c r="W65" i="2"/>
  <c r="Y126" i="2" l="1"/>
  <c r="Z126" i="2" s="1"/>
  <c r="Y106" i="2"/>
  <c r="Z106" i="2" s="1"/>
  <c r="Y120" i="2"/>
  <c r="Z120" i="2" s="1"/>
  <c r="Y122" i="2"/>
  <c r="Z122" i="2" s="1"/>
  <c r="Y112" i="2"/>
  <c r="Z112" i="2" s="1"/>
  <c r="Y104" i="2"/>
  <c r="Z104" i="2" s="1"/>
  <c r="Y108" i="2"/>
  <c r="Z108" i="2" s="1"/>
  <c r="Y130" i="2"/>
  <c r="Z130" i="2" s="1"/>
  <c r="Y142" i="2"/>
  <c r="Z142" i="2" s="1"/>
  <c r="Y119" i="2"/>
  <c r="Z119" i="2" s="1"/>
  <c r="Y127" i="2"/>
  <c r="Z127" i="2" s="1"/>
  <c r="Y163" i="2"/>
  <c r="Z163" i="2" s="1"/>
  <c r="Y140" i="2"/>
  <c r="Z140" i="2" s="1"/>
  <c r="Y116" i="2"/>
  <c r="Z116" i="2" s="1"/>
  <c r="Y123" i="2"/>
  <c r="Z123" i="2" s="1"/>
  <c r="Y124" i="2"/>
  <c r="Z124" i="2" s="1"/>
  <c r="Y164" i="2"/>
  <c r="Z164" i="2" s="1"/>
  <c r="Y110" i="2"/>
  <c r="Z110" i="2" s="1"/>
  <c r="Y136" i="2"/>
  <c r="Z136" i="2" s="1"/>
  <c r="Y129" i="2"/>
  <c r="Z129" i="2" s="1"/>
  <c r="Y138" i="2"/>
  <c r="Z138" i="2" s="1"/>
  <c r="Y134" i="2"/>
  <c r="Z134" i="2" s="1"/>
  <c r="Y111" i="2"/>
  <c r="Z111" i="2" s="1"/>
  <c r="Y139" i="2"/>
  <c r="Z139" i="2" s="1"/>
  <c r="Y118" i="2"/>
  <c r="Z118" i="2" s="1"/>
  <c r="Y115" i="2"/>
  <c r="Z115" i="2" s="1"/>
  <c r="Y131" i="2"/>
  <c r="Z131" i="2" s="1"/>
  <c r="Y68" i="2"/>
  <c r="Z68" i="2" s="1"/>
  <c r="Y132" i="2"/>
  <c r="Z132" i="2" s="1"/>
  <c r="Y128" i="2"/>
  <c r="Z128" i="2" s="1"/>
  <c r="Y117" i="2"/>
  <c r="Z117" i="2" s="1"/>
  <c r="Y107" i="2"/>
  <c r="Z107" i="2" s="1"/>
  <c r="Y121" i="2"/>
  <c r="Z121" i="2" s="1"/>
  <c r="Y141" i="2"/>
  <c r="Z141" i="2" s="1"/>
  <c r="Y113" i="2"/>
  <c r="Z113" i="2" s="1"/>
  <c r="Y137" i="2"/>
  <c r="Z137" i="2" s="1"/>
  <c r="Y135" i="2"/>
  <c r="Z135" i="2" s="1"/>
  <c r="Y125" i="2"/>
  <c r="Z125" i="2" s="1"/>
  <c r="Y133" i="2"/>
  <c r="Z133" i="2" s="1"/>
  <c r="Y109" i="2"/>
  <c r="Z109" i="2" s="1"/>
  <c r="Y105" i="2"/>
  <c r="Z105" i="2" s="1"/>
  <c r="Y114" i="2"/>
  <c r="Z114" i="2" s="1"/>
  <c r="Y69" i="2"/>
  <c r="Z69" i="2" s="1"/>
  <c r="Y66" i="2"/>
  <c r="Z66" i="2" s="1"/>
  <c r="Y70" i="2"/>
  <c r="Z70" i="2" s="1"/>
  <c r="Y67" i="2"/>
  <c r="Z67" i="2" s="1"/>
  <c r="Y71" i="2"/>
  <c r="Z71" i="2" s="1"/>
  <c r="Y65" i="2"/>
  <c r="Z65" i="2" s="1"/>
  <c r="V223" i="2" l="1"/>
  <c r="S223" i="2"/>
  <c r="P223" i="2"/>
  <c r="M223" i="2"/>
  <c r="J223" i="2"/>
  <c r="G223" i="2"/>
  <c r="V222" i="2"/>
  <c r="S222" i="2"/>
  <c r="P222" i="2"/>
  <c r="M222" i="2"/>
  <c r="J222" i="2"/>
  <c r="G222" i="2"/>
  <c r="V221" i="2"/>
  <c r="S221" i="2"/>
  <c r="P221" i="2"/>
  <c r="M221" i="2"/>
  <c r="J221" i="2"/>
  <c r="G221" i="2"/>
  <c r="V220" i="2"/>
  <c r="S220" i="2"/>
  <c r="P220" i="2"/>
  <c r="M220" i="2"/>
  <c r="J220" i="2"/>
  <c r="G220" i="2"/>
  <c r="V219" i="2"/>
  <c r="S219" i="2"/>
  <c r="P219" i="2"/>
  <c r="M219" i="2"/>
  <c r="J219" i="2"/>
  <c r="G219" i="2"/>
  <c r="V218" i="2"/>
  <c r="S218" i="2"/>
  <c r="P218" i="2"/>
  <c r="M218" i="2"/>
  <c r="J218" i="2"/>
  <c r="G218" i="2"/>
  <c r="V217" i="2"/>
  <c r="S217" i="2"/>
  <c r="P217" i="2"/>
  <c r="M217" i="2"/>
  <c r="J217" i="2"/>
  <c r="G217" i="2"/>
  <c r="V216" i="2"/>
  <c r="S216" i="2"/>
  <c r="P216" i="2"/>
  <c r="M216" i="2"/>
  <c r="J216" i="2"/>
  <c r="G216" i="2"/>
  <c r="T215" i="2"/>
  <c r="Q215" i="2"/>
  <c r="N215" i="2"/>
  <c r="K215" i="2"/>
  <c r="H215" i="2"/>
  <c r="E215" i="2"/>
  <c r="V214" i="2"/>
  <c r="S214" i="2"/>
  <c r="P214" i="2"/>
  <c r="M214" i="2"/>
  <c r="J214" i="2"/>
  <c r="G214" i="2"/>
  <c r="V213" i="2"/>
  <c r="S213" i="2"/>
  <c r="P213" i="2"/>
  <c r="M213" i="2"/>
  <c r="J213" i="2"/>
  <c r="G213" i="2"/>
  <c r="V212" i="2"/>
  <c r="S212" i="2"/>
  <c r="P212" i="2"/>
  <c r="M212" i="2"/>
  <c r="J212" i="2"/>
  <c r="G212" i="2"/>
  <c r="T211" i="2"/>
  <c r="Q211" i="2"/>
  <c r="N211" i="2"/>
  <c r="K211" i="2"/>
  <c r="H211" i="2"/>
  <c r="E211" i="2"/>
  <c r="V210" i="2"/>
  <c r="S210" i="2"/>
  <c r="P210" i="2"/>
  <c r="M210" i="2"/>
  <c r="J210" i="2"/>
  <c r="G210" i="2"/>
  <c r="V209" i="2"/>
  <c r="S209" i="2"/>
  <c r="P209" i="2"/>
  <c r="M209" i="2"/>
  <c r="J209" i="2"/>
  <c r="G209" i="2"/>
  <c r="V208" i="2"/>
  <c r="S208" i="2"/>
  <c r="P208" i="2"/>
  <c r="M208" i="2"/>
  <c r="J208" i="2"/>
  <c r="G208" i="2"/>
  <c r="V207" i="2"/>
  <c r="S207" i="2"/>
  <c r="P207" i="2"/>
  <c r="M207" i="2"/>
  <c r="J207" i="2"/>
  <c r="G207" i="2"/>
  <c r="T206" i="2"/>
  <c r="Q206" i="2"/>
  <c r="N206" i="2"/>
  <c r="K206" i="2"/>
  <c r="H206" i="2"/>
  <c r="E206" i="2"/>
  <c r="V205" i="2"/>
  <c r="S205" i="2"/>
  <c r="P205" i="2"/>
  <c r="M205" i="2"/>
  <c r="J205" i="2"/>
  <c r="G205" i="2"/>
  <c r="V204" i="2"/>
  <c r="S204" i="2"/>
  <c r="P204" i="2"/>
  <c r="M204" i="2"/>
  <c r="J204" i="2"/>
  <c r="G204" i="2"/>
  <c r="V203" i="2"/>
  <c r="S203" i="2"/>
  <c r="P203" i="2"/>
  <c r="M203" i="2"/>
  <c r="J203" i="2"/>
  <c r="G203" i="2"/>
  <c r="V202" i="2"/>
  <c r="S202" i="2"/>
  <c r="P202" i="2"/>
  <c r="M202" i="2"/>
  <c r="J202" i="2"/>
  <c r="G202" i="2"/>
  <c r="T201" i="2"/>
  <c r="Q201" i="2"/>
  <c r="N201" i="2"/>
  <c r="K201" i="2"/>
  <c r="H201" i="2"/>
  <c r="E201" i="2"/>
  <c r="T199" i="2"/>
  <c r="Q199" i="2"/>
  <c r="N199" i="2"/>
  <c r="K199" i="2"/>
  <c r="H199" i="2"/>
  <c r="E199" i="2"/>
  <c r="V198" i="2"/>
  <c r="S198" i="2"/>
  <c r="P198" i="2"/>
  <c r="M198" i="2"/>
  <c r="J198" i="2"/>
  <c r="G198" i="2"/>
  <c r="V197" i="2"/>
  <c r="S197" i="2"/>
  <c r="P197" i="2"/>
  <c r="M197" i="2"/>
  <c r="J197" i="2"/>
  <c r="G197" i="2"/>
  <c r="V196" i="2"/>
  <c r="S196" i="2"/>
  <c r="P196" i="2"/>
  <c r="M196" i="2"/>
  <c r="J196" i="2"/>
  <c r="G196" i="2"/>
  <c r="V195" i="2"/>
  <c r="S195" i="2"/>
  <c r="P195" i="2"/>
  <c r="M195" i="2"/>
  <c r="J195" i="2"/>
  <c r="G195" i="2"/>
  <c r="T193" i="2"/>
  <c r="Q193" i="2"/>
  <c r="N193" i="2"/>
  <c r="K193" i="2"/>
  <c r="H193" i="2"/>
  <c r="E193" i="2"/>
  <c r="V192" i="2"/>
  <c r="S192" i="2"/>
  <c r="P192" i="2"/>
  <c r="M192" i="2"/>
  <c r="J192" i="2"/>
  <c r="G192" i="2"/>
  <c r="V191" i="2"/>
  <c r="S191" i="2"/>
  <c r="P191" i="2"/>
  <c r="M191" i="2"/>
  <c r="J191" i="2"/>
  <c r="G191" i="2"/>
  <c r="T189" i="2"/>
  <c r="Q189" i="2"/>
  <c r="N189" i="2"/>
  <c r="K189" i="2"/>
  <c r="H189" i="2"/>
  <c r="E189" i="2"/>
  <c r="V188" i="2"/>
  <c r="S188" i="2"/>
  <c r="P188" i="2"/>
  <c r="M188" i="2"/>
  <c r="J188" i="2"/>
  <c r="G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T182" i="2"/>
  <c r="Q182" i="2"/>
  <c r="N182" i="2"/>
  <c r="K182" i="2"/>
  <c r="H182" i="2"/>
  <c r="E182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T174" i="2"/>
  <c r="Q174" i="2"/>
  <c r="N174" i="2"/>
  <c r="K174" i="2"/>
  <c r="H174" i="2"/>
  <c r="E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T166" i="2"/>
  <c r="Q166" i="2"/>
  <c r="N166" i="2"/>
  <c r="K166" i="2"/>
  <c r="H166" i="2"/>
  <c r="E166" i="2"/>
  <c r="V165" i="2"/>
  <c r="S165" i="2"/>
  <c r="P165" i="2"/>
  <c r="M165" i="2"/>
  <c r="J165" i="2"/>
  <c r="G165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T143" i="2"/>
  <c r="Q143" i="2"/>
  <c r="N143" i="2"/>
  <c r="K143" i="2"/>
  <c r="H143" i="2"/>
  <c r="E143" i="2"/>
  <c r="V103" i="2"/>
  <c r="S103" i="2"/>
  <c r="P103" i="2"/>
  <c r="M103" i="2"/>
  <c r="J103" i="2"/>
  <c r="J101" i="2" s="1"/>
  <c r="G103" i="2"/>
  <c r="V102" i="2"/>
  <c r="S102" i="2"/>
  <c r="P102" i="2"/>
  <c r="M102" i="2"/>
  <c r="G102" i="2"/>
  <c r="T101" i="2"/>
  <c r="Q101" i="2"/>
  <c r="N101" i="2"/>
  <c r="K101" i="2"/>
  <c r="H101" i="2"/>
  <c r="E101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S96" i="2"/>
  <c r="P96" i="2"/>
  <c r="M96" i="2"/>
  <c r="J96" i="2"/>
  <c r="G96" i="2"/>
  <c r="T95" i="2"/>
  <c r="Q95" i="2"/>
  <c r="N95" i="2"/>
  <c r="K95" i="2"/>
  <c r="H95" i="2"/>
  <c r="E95" i="2"/>
  <c r="V94" i="2"/>
  <c r="S94" i="2"/>
  <c r="P94" i="2"/>
  <c r="M94" i="2"/>
  <c r="J94" i="2"/>
  <c r="G94" i="2"/>
  <c r="V93" i="2"/>
  <c r="S93" i="2"/>
  <c r="P93" i="2"/>
  <c r="M93" i="2"/>
  <c r="J93" i="2"/>
  <c r="G93" i="2"/>
  <c r="V92" i="2"/>
  <c r="S92" i="2"/>
  <c r="P92" i="2"/>
  <c r="M92" i="2"/>
  <c r="J92" i="2"/>
  <c r="G92" i="2"/>
  <c r="T91" i="2"/>
  <c r="Q91" i="2"/>
  <c r="N91" i="2"/>
  <c r="K91" i="2"/>
  <c r="H91" i="2"/>
  <c r="E91" i="2"/>
  <c r="V90" i="2"/>
  <c r="S90" i="2"/>
  <c r="P90" i="2"/>
  <c r="M90" i="2"/>
  <c r="J90" i="2"/>
  <c r="G90" i="2"/>
  <c r="V89" i="2"/>
  <c r="S89" i="2"/>
  <c r="P89" i="2"/>
  <c r="M89" i="2"/>
  <c r="J89" i="2"/>
  <c r="G89" i="2"/>
  <c r="V88" i="2"/>
  <c r="S88" i="2"/>
  <c r="P88" i="2"/>
  <c r="M88" i="2"/>
  <c r="J88" i="2"/>
  <c r="G88" i="2"/>
  <c r="T87" i="2"/>
  <c r="Q87" i="2"/>
  <c r="N87" i="2"/>
  <c r="K87" i="2"/>
  <c r="H87" i="2"/>
  <c r="E87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80" i="2"/>
  <c r="S80" i="2"/>
  <c r="P80" i="2"/>
  <c r="M80" i="2"/>
  <c r="J80" i="2"/>
  <c r="G80" i="2"/>
  <c r="V79" i="2"/>
  <c r="S79" i="2"/>
  <c r="P79" i="2"/>
  <c r="M79" i="2"/>
  <c r="J79" i="2"/>
  <c r="G79" i="2"/>
  <c r="V78" i="2"/>
  <c r="S78" i="2"/>
  <c r="P78" i="2"/>
  <c r="M78" i="2"/>
  <c r="J78" i="2"/>
  <c r="G78" i="2"/>
  <c r="T77" i="2"/>
  <c r="Q77" i="2"/>
  <c r="N77" i="2"/>
  <c r="K77" i="2"/>
  <c r="H77" i="2"/>
  <c r="E77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P74" i="2"/>
  <c r="M74" i="2"/>
  <c r="J74" i="2"/>
  <c r="G74" i="2"/>
  <c r="T73" i="2"/>
  <c r="Q73" i="2"/>
  <c r="N73" i="2"/>
  <c r="K73" i="2"/>
  <c r="H73" i="2"/>
  <c r="E73" i="2"/>
  <c r="V72" i="2"/>
  <c r="S72" i="2"/>
  <c r="P72" i="2"/>
  <c r="M72" i="2"/>
  <c r="J72" i="2"/>
  <c r="G72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I29" i="1" s="1"/>
  <c r="J28" i="1"/>
  <c r="J27" i="1"/>
  <c r="P193" i="2" l="1"/>
  <c r="J211" i="2"/>
  <c r="X223" i="2"/>
  <c r="V73" i="2"/>
  <c r="V77" i="2"/>
  <c r="P73" i="2"/>
  <c r="J73" i="2"/>
  <c r="X80" i="2"/>
  <c r="J91" i="2"/>
  <c r="X98" i="2"/>
  <c r="X204" i="2"/>
  <c r="X55" i="2"/>
  <c r="W52" i="2"/>
  <c r="X170" i="2"/>
  <c r="J58" i="2"/>
  <c r="W76" i="2"/>
  <c r="S49" i="2"/>
  <c r="W45" i="2"/>
  <c r="V29" i="2"/>
  <c r="J29" i="2"/>
  <c r="V35" i="2"/>
  <c r="X145" i="2"/>
  <c r="X171" i="2"/>
  <c r="V193" i="2"/>
  <c r="M199" i="2"/>
  <c r="X19" i="2"/>
  <c r="X82" i="2"/>
  <c r="J95" i="2"/>
  <c r="X144" i="2"/>
  <c r="X187" i="2"/>
  <c r="W197" i="2"/>
  <c r="M206" i="2"/>
  <c r="P58" i="2"/>
  <c r="M87" i="2"/>
  <c r="W144" i="2"/>
  <c r="W169" i="2"/>
  <c r="W186" i="2"/>
  <c r="W192" i="2"/>
  <c r="X202" i="2"/>
  <c r="P13" i="2"/>
  <c r="N26" i="2" s="1"/>
  <c r="P26" i="2" s="1"/>
  <c r="X40" i="2"/>
  <c r="X92" i="2"/>
  <c r="V91" i="2"/>
  <c r="W209" i="2"/>
  <c r="X219" i="2"/>
  <c r="P53" i="2"/>
  <c r="T151" i="2"/>
  <c r="P29" i="2"/>
  <c r="V53" i="2"/>
  <c r="W102" i="2"/>
  <c r="M101" i="2"/>
  <c r="W148" i="2"/>
  <c r="M147" i="2"/>
  <c r="W178" i="2"/>
  <c r="X198" i="2"/>
  <c r="E224" i="2"/>
  <c r="P215" i="2"/>
  <c r="S21" i="2"/>
  <c r="Q28" i="2" s="1"/>
  <c r="S28" i="2" s="1"/>
  <c r="N56" i="2"/>
  <c r="V58" i="2"/>
  <c r="J81" i="2"/>
  <c r="P81" i="2"/>
  <c r="M95" i="2"/>
  <c r="S199" i="2"/>
  <c r="V206" i="2"/>
  <c r="V211" i="2"/>
  <c r="H224" i="2"/>
  <c r="W19" i="2"/>
  <c r="V39" i="2"/>
  <c r="V43" i="2"/>
  <c r="X52" i="2"/>
  <c r="W75" i="2"/>
  <c r="V81" i="2"/>
  <c r="S91" i="2"/>
  <c r="W94" i="2"/>
  <c r="W98" i="2"/>
  <c r="P101" i="2"/>
  <c r="X157" i="2"/>
  <c r="X161" i="2"/>
  <c r="X168" i="2"/>
  <c r="X177" i="2"/>
  <c r="X210" i="2"/>
  <c r="X218" i="2"/>
  <c r="X20" i="2"/>
  <c r="Q47" i="2"/>
  <c r="T56" i="2"/>
  <c r="M62" i="2"/>
  <c r="T85" i="2"/>
  <c r="W90" i="2"/>
  <c r="P91" i="2"/>
  <c r="V95" i="2"/>
  <c r="W153" i="2"/>
  <c r="S166" i="2"/>
  <c r="P201" i="2"/>
  <c r="S206" i="2"/>
  <c r="X222" i="2"/>
  <c r="W14" i="2"/>
  <c r="M13" i="2"/>
  <c r="K26" i="2" s="1"/>
  <c r="X37" i="2"/>
  <c r="X38" i="2"/>
  <c r="X45" i="2"/>
  <c r="P43" i="2"/>
  <c r="X63" i="2"/>
  <c r="P62" i="2"/>
  <c r="X89" i="2"/>
  <c r="W93" i="2"/>
  <c r="N151" i="2"/>
  <c r="X150" i="2"/>
  <c r="P189" i="2"/>
  <c r="S201" i="2"/>
  <c r="X205" i="2"/>
  <c r="T224" i="2"/>
  <c r="X217" i="2"/>
  <c r="W221" i="2"/>
  <c r="W222" i="2"/>
  <c r="J17" i="2"/>
  <c r="H27" i="2" s="1"/>
  <c r="J27" i="2" s="1"/>
  <c r="G35" i="2"/>
  <c r="M39" i="2"/>
  <c r="Q151" i="2"/>
  <c r="G166" i="2"/>
  <c r="M182" i="2"/>
  <c r="W184" i="2"/>
  <c r="W204" i="2"/>
  <c r="W205" i="2"/>
  <c r="M211" i="2"/>
  <c r="M215" i="2"/>
  <c r="X221" i="2"/>
  <c r="P21" i="2"/>
  <c r="N28" i="2" s="1"/>
  <c r="P28" i="2" s="1"/>
  <c r="E47" i="2"/>
  <c r="P95" i="2"/>
  <c r="V189" i="2"/>
  <c r="X103" i="2"/>
  <c r="W146" i="2"/>
  <c r="V166" i="2"/>
  <c r="W156" i="2"/>
  <c r="M166" i="2"/>
  <c r="W160" i="2"/>
  <c r="W161" i="2"/>
  <c r="W170" i="2"/>
  <c r="X180" i="2"/>
  <c r="X181" i="2"/>
  <c r="X186" i="2"/>
  <c r="J206" i="2"/>
  <c r="W218" i="2"/>
  <c r="G21" i="2"/>
  <c r="E28" i="2" s="1"/>
  <c r="G28" i="2" s="1"/>
  <c r="W23" i="2"/>
  <c r="J35" i="2"/>
  <c r="P39" i="2"/>
  <c r="W46" i="2"/>
  <c r="V49" i="2"/>
  <c r="X75" i="2"/>
  <c r="X76" i="2"/>
  <c r="P87" i="2"/>
  <c r="X156" i="2"/>
  <c r="X169" i="2"/>
  <c r="W180" i="2"/>
  <c r="V199" i="2"/>
  <c r="M35" i="2"/>
  <c r="S215" i="2"/>
  <c r="B29" i="1"/>
  <c r="S13" i="2"/>
  <c r="Q26" i="2" s="1"/>
  <c r="M17" i="2"/>
  <c r="K27" i="2" s="1"/>
  <c r="M27" i="2" s="1"/>
  <c r="W22" i="2"/>
  <c r="W32" i="2"/>
  <c r="X36" i="2"/>
  <c r="H47" i="2"/>
  <c r="S62" i="2"/>
  <c r="W72" i="2"/>
  <c r="X78" i="2"/>
  <c r="P77" i="2"/>
  <c r="X93" i="2"/>
  <c r="X96" i="2"/>
  <c r="S101" i="2"/>
  <c r="S143" i="2"/>
  <c r="X149" i="2"/>
  <c r="W154" i="2"/>
  <c r="M174" i="2"/>
  <c r="W177" i="2"/>
  <c r="X178" i="2"/>
  <c r="W179" i="2"/>
  <c r="X184" i="2"/>
  <c r="W185" i="2"/>
  <c r="W198" i="2"/>
  <c r="W210" i="2"/>
  <c r="S211" i="2"/>
  <c r="W214" i="2"/>
  <c r="W216" i="2"/>
  <c r="V13" i="2"/>
  <c r="T26" i="2" s="1"/>
  <c r="V26" i="2" s="1"/>
  <c r="X16" i="2"/>
  <c r="X18" i="2"/>
  <c r="V17" i="2"/>
  <c r="T27" i="2" s="1"/>
  <c r="X31" i="2"/>
  <c r="X32" i="2"/>
  <c r="P35" i="2"/>
  <c r="S35" i="2"/>
  <c r="K47" i="2"/>
  <c r="W42" i="2"/>
  <c r="J43" i="2"/>
  <c r="M49" i="2"/>
  <c r="M53" i="2"/>
  <c r="V62" i="2"/>
  <c r="X72" i="2"/>
  <c r="E85" i="2"/>
  <c r="M77" i="2"/>
  <c r="W84" i="2"/>
  <c r="S87" i="2"/>
  <c r="G91" i="2"/>
  <c r="X94" i="2"/>
  <c r="V101" i="2"/>
  <c r="M143" i="2"/>
  <c r="E151" i="2"/>
  <c r="X154" i="2"/>
  <c r="W155" i="2"/>
  <c r="W158" i="2"/>
  <c r="W159" i="2"/>
  <c r="W162" i="2"/>
  <c r="W171" i="2"/>
  <c r="X172" i="2"/>
  <c r="X173" i="2"/>
  <c r="X179" i="2"/>
  <c r="X185" i="2"/>
  <c r="J189" i="2"/>
  <c r="W219" i="2"/>
  <c r="X220" i="2"/>
  <c r="X59" i="2"/>
  <c r="G73" i="2"/>
  <c r="W79" i="2"/>
  <c r="H151" i="2"/>
  <c r="K29" i="1"/>
  <c r="W15" i="2"/>
  <c r="W16" i="2"/>
  <c r="W20" i="2"/>
  <c r="W24" i="2"/>
  <c r="W31" i="2"/>
  <c r="X42" i="2"/>
  <c r="X50" i="2"/>
  <c r="P49" i="2"/>
  <c r="X54" i="2"/>
  <c r="W60" i="2"/>
  <c r="W61" i="2"/>
  <c r="X74" i="2"/>
  <c r="X83" i="2"/>
  <c r="X84" i="2"/>
  <c r="V87" i="2"/>
  <c r="X97" i="2"/>
  <c r="X155" i="2"/>
  <c r="X159" i="2"/>
  <c r="X162" i="2"/>
  <c r="W165" i="2"/>
  <c r="S174" i="2"/>
  <c r="W172" i="2"/>
  <c r="W181" i="2"/>
  <c r="W187" i="2"/>
  <c r="X188" i="2"/>
  <c r="X191" i="2"/>
  <c r="X197" i="2"/>
  <c r="W203" i="2"/>
  <c r="V201" i="2"/>
  <c r="X208" i="2"/>
  <c r="X209" i="2"/>
  <c r="W220" i="2"/>
  <c r="X46" i="2"/>
  <c r="P17" i="2"/>
  <c r="N27" i="2" s="1"/>
  <c r="P27" i="2" s="1"/>
  <c r="X24" i="2"/>
  <c r="W37" i="2"/>
  <c r="W38" i="2"/>
  <c r="X44" i="2"/>
  <c r="X60" i="2"/>
  <c r="X61" i="2"/>
  <c r="S73" i="2"/>
  <c r="S77" i="2"/>
  <c r="W80" i="2"/>
  <c r="W83" i="2"/>
  <c r="W89" i="2"/>
  <c r="X90" i="2"/>
  <c r="M91" i="2"/>
  <c r="W97" i="2"/>
  <c r="S147" i="2"/>
  <c r="W150" i="2"/>
  <c r="X153" i="2"/>
  <c r="X165" i="2"/>
  <c r="W188" i="2"/>
  <c r="W196" i="2"/>
  <c r="M201" i="2"/>
  <c r="W208" i="2"/>
  <c r="X213" i="2"/>
  <c r="X214" i="2"/>
  <c r="N224" i="2"/>
  <c r="V215" i="2"/>
  <c r="W223" i="2"/>
  <c r="Y223" i="2" s="1"/>
  <c r="Z223" i="2" s="1"/>
  <c r="X15" i="2"/>
  <c r="W157" i="2"/>
  <c r="G13" i="2"/>
  <c r="X14" i="2"/>
  <c r="J13" i="2"/>
  <c r="W18" i="2"/>
  <c r="G29" i="2"/>
  <c r="S29" i="2"/>
  <c r="G43" i="2"/>
  <c r="S43" i="2"/>
  <c r="W50" i="2"/>
  <c r="G49" i="2"/>
  <c r="G56" i="2" s="1"/>
  <c r="Q56" i="2"/>
  <c r="G58" i="2"/>
  <c r="S58" i="2"/>
  <c r="W63" i="2"/>
  <c r="G62" i="2"/>
  <c r="Q85" i="2"/>
  <c r="N85" i="2"/>
  <c r="W168" i="2"/>
  <c r="G174" i="2"/>
  <c r="X30" i="2"/>
  <c r="K85" i="2"/>
  <c r="M21" i="2"/>
  <c r="K28" i="2" s="1"/>
  <c r="M28" i="2" s="1"/>
  <c r="X23" i="2"/>
  <c r="W36" i="2"/>
  <c r="W40" i="2"/>
  <c r="G39" i="2"/>
  <c r="S39" i="2"/>
  <c r="T47" i="2"/>
  <c r="W51" i="2"/>
  <c r="K56" i="2"/>
  <c r="W55" i="2"/>
  <c r="W64" i="2"/>
  <c r="M73" i="2"/>
  <c r="W74" i="2"/>
  <c r="H85" i="2"/>
  <c r="W78" i="2"/>
  <c r="G77" i="2"/>
  <c r="W88" i="2"/>
  <c r="G87" i="2"/>
  <c r="X102" i="2"/>
  <c r="J30" i="1"/>
  <c r="G17" i="2"/>
  <c r="E27" i="2" s="1"/>
  <c r="G27" i="2" s="1"/>
  <c r="S17" i="2"/>
  <c r="Q27" i="2" s="1"/>
  <c r="S27" i="2" s="1"/>
  <c r="X22" i="2"/>
  <c r="J21" i="2"/>
  <c r="H28" i="2" s="1"/>
  <c r="J28" i="2" s="1"/>
  <c r="V21" i="2"/>
  <c r="T28" i="2" s="1"/>
  <c r="V28" i="2" s="1"/>
  <c r="M29" i="2"/>
  <c r="W30" i="2"/>
  <c r="W41" i="2"/>
  <c r="N47" i="2"/>
  <c r="M43" i="2"/>
  <c r="W44" i="2"/>
  <c r="S53" i="2"/>
  <c r="M58" i="2"/>
  <c r="W59" i="2"/>
  <c r="W103" i="2"/>
  <c r="X146" i="2"/>
  <c r="P166" i="2"/>
  <c r="X41" i="2"/>
  <c r="X51" i="2"/>
  <c r="X64" i="2"/>
  <c r="X79" i="2"/>
  <c r="G81" i="2"/>
  <c r="S81" i="2"/>
  <c r="X88" i="2"/>
  <c r="J87" i="2"/>
  <c r="W96" i="2"/>
  <c r="G95" i="2"/>
  <c r="S95" i="2"/>
  <c r="P143" i="2"/>
  <c r="W145" i="2"/>
  <c r="G143" i="2"/>
  <c r="J147" i="2"/>
  <c r="X148" i="2"/>
  <c r="V147" i="2"/>
  <c r="W149" i="2"/>
  <c r="W176" i="2"/>
  <c r="M193" i="2"/>
  <c r="W191" i="2"/>
  <c r="X207" i="2"/>
  <c r="P206" i="2"/>
  <c r="W54" i="2"/>
  <c r="K151" i="2"/>
  <c r="X160" i="2"/>
  <c r="J166" i="2"/>
  <c r="W173" i="2"/>
  <c r="W195" i="2"/>
  <c r="G199" i="2"/>
  <c r="X196" i="2"/>
  <c r="J199" i="2"/>
  <c r="W212" i="2"/>
  <c r="G211" i="2"/>
  <c r="X216" i="2"/>
  <c r="J215" i="2"/>
  <c r="J39" i="2"/>
  <c r="J49" i="2"/>
  <c r="J56" i="2" s="1"/>
  <c r="J62" i="2"/>
  <c r="J77" i="2"/>
  <c r="M81" i="2"/>
  <c r="W82" i="2"/>
  <c r="W92" i="2"/>
  <c r="J143" i="2"/>
  <c r="V143" i="2"/>
  <c r="P147" i="2"/>
  <c r="X158" i="2"/>
  <c r="G182" i="2"/>
  <c r="S182" i="2"/>
  <c r="X203" i="2"/>
  <c r="J201" i="2"/>
  <c r="G101" i="2"/>
  <c r="G147" i="2"/>
  <c r="J174" i="2"/>
  <c r="V174" i="2"/>
  <c r="J182" i="2"/>
  <c r="X176" i="2"/>
  <c r="V182" i="2"/>
  <c r="M189" i="2"/>
  <c r="X192" i="2"/>
  <c r="J193" i="2"/>
  <c r="X195" i="2"/>
  <c r="P199" i="2"/>
  <c r="X212" i="2"/>
  <c r="P211" i="2"/>
  <c r="K224" i="2"/>
  <c r="W217" i="2"/>
  <c r="G215" i="2"/>
  <c r="P174" i="2"/>
  <c r="G189" i="2"/>
  <c r="S189" i="2"/>
  <c r="W207" i="2"/>
  <c r="G206" i="2"/>
  <c r="P182" i="2"/>
  <c r="G193" i="2"/>
  <c r="S193" i="2"/>
  <c r="W202" i="2"/>
  <c r="G201" i="2"/>
  <c r="W213" i="2"/>
  <c r="Q224" i="2"/>
  <c r="P224" i="2" l="1"/>
  <c r="Y19" i="2"/>
  <c r="P56" i="2"/>
  <c r="Y76" i="2"/>
  <c r="Z76" i="2" s="1"/>
  <c r="Y197" i="2"/>
  <c r="Z197" i="2" s="1"/>
  <c r="Y198" i="2"/>
  <c r="Z198" i="2" s="1"/>
  <c r="Y97" i="2"/>
  <c r="Z97" i="2" s="1"/>
  <c r="Y145" i="2"/>
  <c r="Z145" i="2" s="1"/>
  <c r="Y178" i="2"/>
  <c r="Z178" i="2" s="1"/>
  <c r="Y157" i="2"/>
  <c r="Z157" i="2" s="1"/>
  <c r="Y217" i="2"/>
  <c r="Z217" i="2" s="1"/>
  <c r="Y80" i="2"/>
  <c r="Z80" i="2" s="1"/>
  <c r="Y75" i="2"/>
  <c r="Z75" i="2" s="1"/>
  <c r="M99" i="2"/>
  <c r="Y52" i="2"/>
  <c r="Z52" i="2" s="1"/>
  <c r="X62" i="2"/>
  <c r="S56" i="2"/>
  <c r="Y205" i="2"/>
  <c r="Z205" i="2" s="1"/>
  <c r="Y98" i="2"/>
  <c r="Z98" i="2" s="1"/>
  <c r="Y169" i="2"/>
  <c r="Z169" i="2" s="1"/>
  <c r="X201" i="2"/>
  <c r="Y204" i="2"/>
  <c r="Z204" i="2" s="1"/>
  <c r="Y170" i="2"/>
  <c r="Z170" i="2" s="1"/>
  <c r="Y221" i="2"/>
  <c r="Z221" i="2" s="1"/>
  <c r="Y213" i="2"/>
  <c r="Z213" i="2" s="1"/>
  <c r="X193" i="2"/>
  <c r="M56" i="2"/>
  <c r="Y180" i="2"/>
  <c r="Z180" i="2" s="1"/>
  <c r="Y20" i="2"/>
  <c r="Z20" i="2" s="1"/>
  <c r="X91" i="2"/>
  <c r="Y45" i="2"/>
  <c r="Z45" i="2" s="1"/>
  <c r="J47" i="2"/>
  <c r="P47" i="2"/>
  <c r="X53" i="2"/>
  <c r="Y55" i="2"/>
  <c r="Z55" i="2" s="1"/>
  <c r="X211" i="2"/>
  <c r="Y208" i="2"/>
  <c r="Z208" i="2" s="1"/>
  <c r="X95" i="2"/>
  <c r="P25" i="2"/>
  <c r="P33" i="2" s="1"/>
  <c r="Y172" i="2"/>
  <c r="Z172" i="2" s="1"/>
  <c r="N25" i="2"/>
  <c r="V99" i="2"/>
  <c r="Y218" i="2"/>
  <c r="Z218" i="2" s="1"/>
  <c r="Y196" i="2"/>
  <c r="Z196" i="2" s="1"/>
  <c r="Y171" i="2"/>
  <c r="Z171" i="2" s="1"/>
  <c r="Y146" i="2"/>
  <c r="Z146" i="2" s="1"/>
  <c r="V47" i="2"/>
  <c r="Y144" i="2"/>
  <c r="Z144" i="2" s="1"/>
  <c r="Y186" i="2"/>
  <c r="Z186" i="2" s="1"/>
  <c r="J99" i="2"/>
  <c r="Y219" i="2"/>
  <c r="Z219" i="2" s="1"/>
  <c r="X143" i="2"/>
  <c r="X29" i="2"/>
  <c r="Y220" i="2"/>
  <c r="Z220" i="2" s="1"/>
  <c r="W189" i="2"/>
  <c r="Y155" i="2"/>
  <c r="Z155" i="2" s="1"/>
  <c r="Y84" i="2"/>
  <c r="Z84" i="2" s="1"/>
  <c r="Y42" i="2"/>
  <c r="Z42" i="2" s="1"/>
  <c r="Y89" i="2"/>
  <c r="Z89" i="2" s="1"/>
  <c r="Y177" i="2"/>
  <c r="Z177" i="2" s="1"/>
  <c r="V56" i="2"/>
  <c r="M224" i="2"/>
  <c r="Y209" i="2"/>
  <c r="Z209" i="2" s="1"/>
  <c r="Y181" i="2"/>
  <c r="Z181" i="2" s="1"/>
  <c r="X174" i="2"/>
  <c r="G85" i="2"/>
  <c r="Y90" i="2"/>
  <c r="Z90" i="2" s="1"/>
  <c r="X39" i="2"/>
  <c r="P85" i="2"/>
  <c r="M151" i="2"/>
  <c r="Y153" i="2"/>
  <c r="Z153" i="2" s="1"/>
  <c r="Z19" i="2"/>
  <c r="V85" i="2"/>
  <c r="X87" i="2"/>
  <c r="J85" i="2"/>
  <c r="Y15" i="2"/>
  <c r="Z15" i="2" s="1"/>
  <c r="Y222" i="2"/>
  <c r="Z222" i="2" s="1"/>
  <c r="X189" i="2"/>
  <c r="Y179" i="2"/>
  <c r="Z179" i="2" s="1"/>
  <c r="Y38" i="2"/>
  <c r="Z38" i="2" s="1"/>
  <c r="X81" i="2"/>
  <c r="Y31" i="2"/>
  <c r="Z31" i="2" s="1"/>
  <c r="Y72" i="2"/>
  <c r="Z72" i="2" s="1"/>
  <c r="Y93" i="2"/>
  <c r="Z93" i="2" s="1"/>
  <c r="X182" i="2"/>
  <c r="X215" i="2"/>
  <c r="S99" i="2"/>
  <c r="Y79" i="2"/>
  <c r="Z79" i="2" s="1"/>
  <c r="V224" i="2"/>
  <c r="Y83" i="2"/>
  <c r="Z83" i="2" s="1"/>
  <c r="Y37" i="2"/>
  <c r="Z37" i="2" s="1"/>
  <c r="Y24" i="2"/>
  <c r="Z24" i="2" s="1"/>
  <c r="Y173" i="2"/>
  <c r="Z173" i="2" s="1"/>
  <c r="Y94" i="2"/>
  <c r="Z94" i="2" s="1"/>
  <c r="Y210" i="2"/>
  <c r="Z210" i="2" s="1"/>
  <c r="X35" i="2"/>
  <c r="X199" i="2"/>
  <c r="Y150" i="2"/>
  <c r="Z150" i="2" s="1"/>
  <c r="P99" i="2"/>
  <c r="W13" i="2"/>
  <c r="X17" i="2"/>
  <c r="Y185" i="2"/>
  <c r="Z185" i="2" s="1"/>
  <c r="S224" i="2"/>
  <c r="Y161" i="2"/>
  <c r="Z161" i="2" s="1"/>
  <c r="W21" i="2"/>
  <c r="W28" i="2"/>
  <c r="Y187" i="2"/>
  <c r="Z187" i="2" s="1"/>
  <c r="M47" i="2"/>
  <c r="X28" i="2"/>
  <c r="Y192" i="2"/>
  <c r="Z192" i="2" s="1"/>
  <c r="X43" i="2"/>
  <c r="Y32" i="2"/>
  <c r="Z32" i="2" s="1"/>
  <c r="X206" i="2"/>
  <c r="X49" i="2"/>
  <c r="Y23" i="2"/>
  <c r="Z23" i="2" s="1"/>
  <c r="Y188" i="2"/>
  <c r="Z188" i="2" s="1"/>
  <c r="Y214" i="2"/>
  <c r="Z214" i="2" s="1"/>
  <c r="X73" i="2"/>
  <c r="Y46" i="2"/>
  <c r="Z46" i="2" s="1"/>
  <c r="Y184" i="2"/>
  <c r="Z184" i="2" s="1"/>
  <c r="Y165" i="2"/>
  <c r="Z165" i="2" s="1"/>
  <c r="Y158" i="2"/>
  <c r="Z158" i="2" s="1"/>
  <c r="X77" i="2"/>
  <c r="X13" i="2"/>
  <c r="Y61" i="2"/>
  <c r="Z61" i="2" s="1"/>
  <c r="Y162" i="2"/>
  <c r="Z162" i="2" s="1"/>
  <c r="Y154" i="2"/>
  <c r="Z154" i="2" s="1"/>
  <c r="Y156" i="2"/>
  <c r="Z156" i="2" s="1"/>
  <c r="G47" i="2"/>
  <c r="X58" i="2"/>
  <c r="P151" i="2"/>
  <c r="Y160" i="2"/>
  <c r="Z160" i="2" s="1"/>
  <c r="S85" i="2"/>
  <c r="Y60" i="2"/>
  <c r="Z60" i="2" s="1"/>
  <c r="Y16" i="2"/>
  <c r="Z16" i="2" s="1"/>
  <c r="Y159" i="2"/>
  <c r="Z159" i="2" s="1"/>
  <c r="W166" i="2"/>
  <c r="S151" i="2"/>
  <c r="Y202" i="2"/>
  <c r="Z202" i="2" s="1"/>
  <c r="W201" i="2"/>
  <c r="W77" i="2"/>
  <c r="Y78" i="2"/>
  <c r="Z78" i="2" s="1"/>
  <c r="Y63" i="2"/>
  <c r="Z63" i="2" s="1"/>
  <c r="W62" i="2"/>
  <c r="Y18" i="2"/>
  <c r="Z18" i="2" s="1"/>
  <c r="W17" i="2"/>
  <c r="W215" i="2"/>
  <c r="W91" i="2"/>
  <c r="Y92" i="2"/>
  <c r="Z92" i="2" s="1"/>
  <c r="W53" i="2"/>
  <c r="Y54" i="2"/>
  <c r="Z54" i="2" s="1"/>
  <c r="W182" i="2"/>
  <c r="Y176" i="2"/>
  <c r="Z176" i="2" s="1"/>
  <c r="V151" i="2"/>
  <c r="Y96" i="2"/>
  <c r="Z96" i="2" s="1"/>
  <c r="W95" i="2"/>
  <c r="W29" i="2"/>
  <c r="Y30" i="2"/>
  <c r="Z30" i="2" s="1"/>
  <c r="X21" i="2"/>
  <c r="Y203" i="2"/>
  <c r="Z203" i="2" s="1"/>
  <c r="Y88" i="2"/>
  <c r="Z88" i="2" s="1"/>
  <c r="W87" i="2"/>
  <c r="Y51" i="2"/>
  <c r="Z51" i="2" s="1"/>
  <c r="W143" i="2"/>
  <c r="H26" i="2"/>
  <c r="T25" i="2"/>
  <c r="V27" i="2"/>
  <c r="Y64" i="2"/>
  <c r="Z64" i="2" s="1"/>
  <c r="Y168" i="2"/>
  <c r="Z168" i="2" s="1"/>
  <c r="W174" i="2"/>
  <c r="S26" i="2"/>
  <c r="S25" i="2" s="1"/>
  <c r="S33" i="2" s="1"/>
  <c r="Q25" i="2"/>
  <c r="Y216" i="2"/>
  <c r="Z216" i="2" s="1"/>
  <c r="W81" i="2"/>
  <c r="Y82" i="2"/>
  <c r="Z82" i="2" s="1"/>
  <c r="W211" i="2"/>
  <c r="Y212" i="2"/>
  <c r="Z212" i="2" s="1"/>
  <c r="W199" i="2"/>
  <c r="Y195" i="2"/>
  <c r="Z195" i="2" s="1"/>
  <c r="X147" i="2"/>
  <c r="Y148" i="2"/>
  <c r="Z148" i="2" s="1"/>
  <c r="X101" i="2"/>
  <c r="Y102" i="2"/>
  <c r="Z102" i="2" s="1"/>
  <c r="Y74" i="2"/>
  <c r="Z74" i="2" s="1"/>
  <c r="W73" i="2"/>
  <c r="W39" i="2"/>
  <c r="Y40" i="2"/>
  <c r="Z40" i="2" s="1"/>
  <c r="Y50" i="2"/>
  <c r="Z50" i="2" s="1"/>
  <c r="W49" i="2"/>
  <c r="M26" i="2"/>
  <c r="M25" i="2" s="1"/>
  <c r="M33" i="2" s="1"/>
  <c r="K25" i="2"/>
  <c r="Y22" i="2"/>
  <c r="Z22" i="2" s="1"/>
  <c r="Y14" i="2"/>
  <c r="Z14" i="2" s="1"/>
  <c r="Y103" i="2"/>
  <c r="Z103" i="2" s="1"/>
  <c r="W101" i="2"/>
  <c r="G99" i="2"/>
  <c r="G151" i="2"/>
  <c r="W206" i="2"/>
  <c r="Y207" i="2"/>
  <c r="Z207" i="2" s="1"/>
  <c r="G224" i="2"/>
  <c r="M85" i="2"/>
  <c r="J224" i="2"/>
  <c r="Y191" i="2"/>
  <c r="Z191" i="2" s="1"/>
  <c r="W193" i="2"/>
  <c r="Y149" i="2"/>
  <c r="Z149" i="2" s="1"/>
  <c r="W147" i="2"/>
  <c r="J151" i="2"/>
  <c r="Y59" i="2"/>
  <c r="Z59" i="2" s="1"/>
  <c r="W58" i="2"/>
  <c r="Y44" i="2"/>
  <c r="Z44" i="2" s="1"/>
  <c r="W43" i="2"/>
  <c r="Y41" i="2"/>
  <c r="Z41" i="2" s="1"/>
  <c r="W27" i="2"/>
  <c r="X166" i="2"/>
  <c r="Y36" i="2"/>
  <c r="Z36" i="2" s="1"/>
  <c r="W35" i="2"/>
  <c r="S47" i="2"/>
  <c r="E26" i="2"/>
  <c r="Y91" i="2" l="1"/>
  <c r="Z91" i="2" s="1"/>
  <c r="Y62" i="2"/>
  <c r="Z62" i="2" s="1"/>
  <c r="Y201" i="2"/>
  <c r="Z201" i="2" s="1"/>
  <c r="Y193" i="2"/>
  <c r="Z193" i="2" s="1"/>
  <c r="Y143" i="2"/>
  <c r="Z143" i="2" s="1"/>
  <c r="Y211" i="2"/>
  <c r="Z211" i="2" s="1"/>
  <c r="Y29" i="2"/>
  <c r="Z29" i="2" s="1"/>
  <c r="X99" i="2"/>
  <c r="X56" i="2"/>
  <c r="Y206" i="2"/>
  <c r="Z206" i="2" s="1"/>
  <c r="Y95" i="2"/>
  <c r="Z95" i="2" s="1"/>
  <c r="Y189" i="2"/>
  <c r="Z189" i="2" s="1"/>
  <c r="Y39" i="2"/>
  <c r="Z39" i="2" s="1"/>
  <c r="Y174" i="2"/>
  <c r="Z174" i="2" s="1"/>
  <c r="P225" i="2"/>
  <c r="P227" i="2" s="1"/>
  <c r="Y17" i="2"/>
  <c r="Z17" i="2" s="1"/>
  <c r="X47" i="2"/>
  <c r="Y73" i="2"/>
  <c r="Z73" i="2" s="1"/>
  <c r="Y13" i="2"/>
  <c r="Z13" i="2" s="1"/>
  <c r="X224" i="2"/>
  <c r="Y28" i="2"/>
  <c r="Z28" i="2" s="1"/>
  <c r="Y182" i="2"/>
  <c r="Z182" i="2" s="1"/>
  <c r="Y35" i="2"/>
  <c r="Z35" i="2" s="1"/>
  <c r="S225" i="2"/>
  <c r="S227" i="2" s="1"/>
  <c r="X85" i="2"/>
  <c r="Y58" i="2"/>
  <c r="Z58" i="2" s="1"/>
  <c r="Y199" i="2"/>
  <c r="Z199" i="2" s="1"/>
  <c r="Y49" i="2"/>
  <c r="Z49" i="2" s="1"/>
  <c r="Y166" i="2"/>
  <c r="Z166" i="2" s="1"/>
  <c r="Y21" i="2"/>
  <c r="Z21" i="2" s="1"/>
  <c r="Y101" i="2"/>
  <c r="Z101" i="2" s="1"/>
  <c r="Y77" i="2"/>
  <c r="Z77" i="2" s="1"/>
  <c r="G26" i="2"/>
  <c r="E25" i="2"/>
  <c r="Y81" i="2"/>
  <c r="Z81" i="2" s="1"/>
  <c r="W85" i="2"/>
  <c r="W99" i="2"/>
  <c r="Y87" i="2"/>
  <c r="Z87" i="2" s="1"/>
  <c r="W224" i="2"/>
  <c r="Y215" i="2"/>
  <c r="Z215" i="2" s="1"/>
  <c r="W47" i="2"/>
  <c r="Y43" i="2"/>
  <c r="Z43" i="2" s="1"/>
  <c r="W151" i="2"/>
  <c r="Y147" i="2"/>
  <c r="Z147" i="2" s="1"/>
  <c r="J26" i="2"/>
  <c r="H25" i="2"/>
  <c r="W56" i="2"/>
  <c r="Y53" i="2"/>
  <c r="Z53" i="2" s="1"/>
  <c r="M225" i="2"/>
  <c r="M227" i="2" s="1"/>
  <c r="X151" i="2"/>
  <c r="V25" i="2"/>
  <c r="V33" i="2" s="1"/>
  <c r="V225" i="2" s="1"/>
  <c r="X27" i="2"/>
  <c r="Y27" i="2" s="1"/>
  <c r="Z27" i="2" s="1"/>
  <c r="Y99" i="2" l="1"/>
  <c r="Z99" i="2" s="1"/>
  <c r="Y56" i="2"/>
  <c r="Z56" i="2" s="1"/>
  <c r="Y151" i="2"/>
  <c r="Z151" i="2" s="1"/>
  <c r="Y47" i="2"/>
  <c r="Z47" i="2" s="1"/>
  <c r="Y224" i="2"/>
  <c r="Z224" i="2" s="1"/>
  <c r="Y85" i="2"/>
  <c r="Z85" i="2" s="1"/>
  <c r="X26" i="2"/>
  <c r="X25" i="2" s="1"/>
  <c r="X33" i="2" s="1"/>
  <c r="J25" i="2"/>
  <c r="J33" i="2" s="1"/>
  <c r="J225" i="2" s="1"/>
  <c r="G25" i="2"/>
  <c r="G33" i="2" s="1"/>
  <c r="G225" i="2" s="1"/>
  <c r="C27" i="1" s="1"/>
  <c r="G227" i="2" s="1"/>
  <c r="W26" i="2"/>
  <c r="V227" i="2"/>
  <c r="L30" i="1"/>
  <c r="X225" i="2" l="1"/>
  <c r="Y26" i="2"/>
  <c r="Z26" i="2" s="1"/>
  <c r="W25" i="2"/>
  <c r="W33" i="2" s="1"/>
  <c r="Y33" i="2" s="1"/>
  <c r="N27" i="1"/>
  <c r="J227" i="2"/>
  <c r="N28" i="1"/>
  <c r="B28" i="1" s="1"/>
  <c r="B27" i="1" l="1"/>
  <c r="Y25" i="2"/>
  <c r="Z25" i="2" s="1"/>
  <c r="X227" i="2"/>
  <c r="N30" i="1"/>
  <c r="I28" i="1"/>
  <c r="I30" i="1" s="1"/>
  <c r="M29" i="1"/>
  <c r="M30" i="1" s="1"/>
  <c r="K28" i="1"/>
  <c r="K30" i="1" s="1"/>
  <c r="I27" i="1"/>
  <c r="K27" i="1"/>
  <c r="W225" i="2" l="1"/>
  <c r="W227" i="2" s="1"/>
  <c r="Y225" i="2" l="1"/>
  <c r="Z225" i="2" s="1"/>
  <c r="Z33" i="2"/>
</calcChain>
</file>

<file path=xl/sharedStrings.xml><?xml version="1.0" encoding="utf-8"?>
<sst xmlns="http://schemas.openxmlformats.org/spreadsheetml/2006/main" count="861" uniqueCount="454">
  <si>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</si>
  <si>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</si>
  <si>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</si>
  <si>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</si>
  <si>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</si>
  <si>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</si>
  <si>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</si>
  <si>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</si>
  <si>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</si>
  <si>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</si>
  <si>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</si>
  <si>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</si>
  <si>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</si>
  <si>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</si>
  <si>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</si>
  <si>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</si>
  <si>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</si>
  <si>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</si>
  <si>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</si>
  <si>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</si>
  <si>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</si>
  <si>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</si>
  <si>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</si>
  <si>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</si>
  <si>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</si>
  <si>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</si>
  <si>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</si>
  <si>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</si>
  <si>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</si>
  <si>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</si>
  <si>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</si>
  <si>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</si>
  <si>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</si>
  <si>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</si>
  <si>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</si>
  <si>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</si>
  <si>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</si>
  <si>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</si>
  <si>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</si>
  <si>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</si>
  <si>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</si>
  <si>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</si>
  <si>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</si>
  <si>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</si>
  <si>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</si>
  <si>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</si>
  <si>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</si>
  <si>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</si>
  <si>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</si>
  <si>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</si>
  <si>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</si>
  <si>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</si>
  <si>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</si>
  <si>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</si>
  <si>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</si>
  <si>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</si>
  <si>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</si>
  <si>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</si>
  <si>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</si>
  <si>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</si>
  <si>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</si>
  <si>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</si>
  <si>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</si>
  <si>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</si>
  <si>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</si>
  <si>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</si>
  <si>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</si>
  <si>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</si>
  <si>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</si>
  <si>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</si>
  <si>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</si>
  <si>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</si>
  <si>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</si>
  <si>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</si>
  <si>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</si>
  <si>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</si>
  <si>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</si>
  <si>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</si>
  <si>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</si>
  <si>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</si>
  <si>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</si>
  <si>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</si>
  <si>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</si>
  <si>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</si>
  <si>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</si>
  <si>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</si>
  <si>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</si>
  <si>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</si>
  <si>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</si>
  <si>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</si>
  <si>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</si>
  <si>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</si>
  <si>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</si>
  <si>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</si>
  <si>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</si>
  <si>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</si>
  <si>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</si>
  <si>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</si>
  <si>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</si>
  <si>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</si>
  <si>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</si>
  <si>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</si>
  <si>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</si>
  <si>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</si>
  <si>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</si>
  <si>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</si>
  <si>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</si>
  <si>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</si>
  <si>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</si>
  <si>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</si>
  <si>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</si>
  <si>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</si>
  <si>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</si>
  <si>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</si>
  <si>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</si>
  <si>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</si>
  <si>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</si>
  <si>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</si>
  <si>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</si>
  <si>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</si>
  <si>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</si>
  <si>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</si>
  <si>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</si>
  <si>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</si>
  <si>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</si>
  <si>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</si>
  <si>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</si>
  <si>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</si>
  <si>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</si>
  <si>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</si>
  <si>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</si>
  <si>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</si>
  <si>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</si>
  <si>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</si>
  <si>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</si>
  <si>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</si>
  <si>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</si>
  <si>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</si>
  <si>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</si>
  <si>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</si>
  <si>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</si>
  <si>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</si>
  <si>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</si>
  <si>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</si>
  <si>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</si>
  <si>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</si>
  <si>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</si>
  <si>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</si>
  <si>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</si>
  <si>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</si>
  <si>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</si>
  <si>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</si>
  <si>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</si>
  <si>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</si>
  <si>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</si>
  <si>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</si>
  <si>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</si>
  <si>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</si>
  <si>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</si>
  <si>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</si>
  <si>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</si>
  <si>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</si>
  <si>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</si>
  <si>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</si>
  <si>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</si>
  <si>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</si>
  <si>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</si>
  <si>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</si>
  <si>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</si>
  <si>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</si>
  <si>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</si>
  <si>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</si>
  <si>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</si>
  <si>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</si>
  <si>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</si>
  <si>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</si>
  <si>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</si>
  <si>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</si>
  <si>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</si>
  <si>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</si>
  <si>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</si>
  <si>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</si>
  <si>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</si>
  <si>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</si>
  <si>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</si>
  <si>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</si>
  <si>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</si>
  <si>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</si>
  <si>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</si>
  <si>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</si>
  <si>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</si>
  <si>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</si>
  <si>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</si>
  <si>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</si>
  <si>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</si>
  <si>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</si>
  <si>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</si>
  <si>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</si>
  <si>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</si>
  <si>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</si>
  <si>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</si>
  <si>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</si>
  <si>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</si>
  <si>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</si>
  <si>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</si>
  <si>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</si>
  <si>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</si>
  <si>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</si>
  <si>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</si>
  <si>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</si>
  <si>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</si>
  <si>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</si>
  <si>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</si>
  <si>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</si>
  <si>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</si>
  <si>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</si>
  <si>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</si>
  <si>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</si>
  <si>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</si>
  <si>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</si>
  <si>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</si>
  <si>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</si>
  <si>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</si>
  <si>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</si>
  <si>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</si>
  <si>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</si>
  <si>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</si>
  <si>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</si>
  <si>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</si>
  <si>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</si>
  <si>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</si>
  <si>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</si>
  <si>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</si>
  <si>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</si>
  <si>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</si>
  <si>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</si>
  <si>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</si>
  <si>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</si>
  <si>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</si>
  <si>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</si>
  <si>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</si>
  <si>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</si>
  <si>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</si>
  <si>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</si>
  <si>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</si>
  <si>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</si>
  <si>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</si>
  <si>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</si>
  <si>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</si>
  <si>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</si>
  <si>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</si>
  <si>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</si>
  <si>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</si>
  <si>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</si>
  <si>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</si>
  <si>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</si>
  <si>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</si>
  <si>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</si>
  <si>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</si>
  <si>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</si>
  <si>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</si>
  <si>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</si>
  <si>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</si>
  <si>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</si>
  <si>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</si>
  <si>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</si>
  <si>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</si>
  <si>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</si>
  <si>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</si>
  <si>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</si>
  <si>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</si>
  <si>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</si>
  <si>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</si>
  <si>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</si>
  <si>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</si>
  <si>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</si>
  <si>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</si>
  <si>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</si>
  <si>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</si>
  <si>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</si>
  <si>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</si>
  <si>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</si>
  <si>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</si>
  <si>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</si>
  <si>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</si>
  <si>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</si>
  <si>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</si>
  <si>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</si>
  <si>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</si>
  <si>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</si>
  <si>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</si>
  <si>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</si>
  <si>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</si>
  <si>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</si>
  <si>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</si>
  <si>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</si>
  <si>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</si>
  <si>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</si>
  <si>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</si>
  <si>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</si>
  <si>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</si>
  <si>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</si>
  <si>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</si>
  <si>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</si>
  <si>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</si>
  <si>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</si>
  <si>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</si>
  <si>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</si>
  <si>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</si>
  <si>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</si>
  <si>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</si>
  <si>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</si>
  <si>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</si>
  <si>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</si>
  <si>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</si>
  <si>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</si>
  <si>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</si>
  <si>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</si>
  <si>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</si>
  <si>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</si>
  <si>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 Договору про надання гранту №8CUW31-26637</t>
  </si>
  <si>
    <t>від "15" серпня 2025 року</t>
  </si>
  <si>
    <t>за період з 15 серпня по 15 листопада 2025 року</t>
  </si>
  <si>
    <t xml:space="preserve">Назва конкурсної програми: Культура під час війни </t>
  </si>
  <si>
    <t>Назва ЛОТ-у: Лот 3 Культурний Штурм</t>
  </si>
  <si>
    <t>Назва Грантоотримувача: Харківський міський благодійний фонд "Тимур"</t>
  </si>
  <si>
    <t>Назва проєкту: Вистава "ДИТЯЧА КАЗКА ДЛЯ ДОРОСЛИХ"</t>
  </si>
  <si>
    <t>Дата початку проєкту: Серпень 2025 року</t>
  </si>
  <si>
    <t>Дата завершення проєкту: 15.11.2025</t>
  </si>
  <si>
    <t>Голова правління</t>
  </si>
  <si>
    <t>Жиляков Антон Сергійович</t>
  </si>
  <si>
    <t>Кошти приватних донорів - Товариство з обмеженою відповідальністю "Формахім плюс", м. Харків</t>
  </si>
  <si>
    <t>Жиляков Антон Сергійович, керівник проєкту</t>
  </si>
  <si>
    <t>Сідіна Варвара Василівна, режисер</t>
  </si>
  <si>
    <t>Сторожук Оксана Тарасівна, розробка візуального стилю вистави, дизайн декорацій та костюмів</t>
  </si>
  <si>
    <t>Лавров Юрій Анатолійович,виготовлення декорацій, зокрема розрахунки, конструювання, власне роботи з виготовлення</t>
  </si>
  <si>
    <t>Комсомолова Зінаїда Володимирівна, пошив костюмів для учасників вистави у кількості 43 штук.</t>
  </si>
  <si>
    <t>ФОП Рамбовська Наталія Владиславівна, надання бухгалтерських послуг</t>
  </si>
  <si>
    <t>4.2.4</t>
  </si>
  <si>
    <t>4.2.5</t>
  </si>
  <si>
    <t>4.2.6</t>
  </si>
  <si>
    <t>4.2.7</t>
  </si>
  <si>
    <t>4.2.8</t>
  </si>
  <si>
    <t>4.2.9</t>
  </si>
  <si>
    <t>4.2.10</t>
  </si>
  <si>
    <t>Звукова апаратура:  мікшерний пульт Soundcraft EFX8, основні характеристики: 12 каналів, додаткові ефекти опрацювання звуку, фантомне живлення 48В</t>
  </si>
  <si>
    <t xml:space="preserve">Звукова апаратура: Колонки стереофонічні активні ALTO Professional TS 315, 2 шт. Основні характеристики: Пікова потужність 2000 Вт, безперервна RMS 1000 Вт;
15-дюймовий (381 мм) НЧ-драйвер, 3" (76 мм) високотемпературна звукова котушка;
Неодимовий ВЧ-драйвер 1,4-дюйма (35 мм) з прецизійним рупором;
</t>
  </si>
  <si>
    <t xml:space="preserve">Звукова апаратура: Колонки стереофонічні  моніторні Behringer Eurolive 208D 2 шт. Основні характеристики: Номінальна потужність 	173 Вт
Пікова потужність 	202 Вт
Вбудований підсилювач 	Є
Кількість смуг 	2
Діаметр НЧ динаміка 	1x 8"
Частотний діапазон 	65-20000
Живлення 	Від мережі
Діаметр ВЧ динаміка 	1x 1,35"
Чутливість, дБ/Вт/м: 	113
Частота кросовера, Гц 	24
Звуковий тиск 	113
Вага 	6,7 кг
Розмір 	249x205x372  мм. </t>
  </si>
  <si>
    <t>Світлова апаратура: LED прожектор STLS ST Led Par - 100w ZOOM. 4 шт. Основні характеристики: 
LED прожектор STLS ST Led Par - 100w ZOOM
Напруга: AC110 - 240V, 50/60 Гц
Потужність: 110 Вт
Світлодіод: 1 x 100 Вт COB Білий теплий світ
Колірна температура: 3200K 
ZOOM: 9 ° - 15 ° - 20 ° - 25 ° - 30 °
Світловий потік: 4973lm
CRI: ≥ 96
Канал DMX : 1/2/3 канали
Режим управління : DMX512
Дисплей: світлодіодний дисплей
Вхід і вихід сигналу : 3 - pin XLR
Вхід і вихід живлення : POWERCON</t>
  </si>
  <si>
    <t>Світлова апаратура: прожектори STLS Par S-1810 SLIM RGBW, 8 шт. Основні характеристики: 
    LED прожектор STLS Par S-1810 SLIM RGBW                          
    Світлодіодний прожектор.                                                        
    Джерело: 18 * 10Вт   RGBW                                                                  
    256 варіантів кольорів                                                                    
    Плоский корпус-алюміній                                                                    
    Режими: DMX / Звукова активація / АВТО режим.                                
    8 каналів.</t>
  </si>
  <si>
    <t>Світлова апаратура: Світлодіодна LED голова WASH Free Color W1915 Aura ECO, 3 шт. Основні характеристики 
    Тип: голова, що обертається
    Джерело світла: 19 світлодіодів RGBW Osram
    Потужність: 19 х 15 Вт (285 Вт)
    Ресурс: 100 000 годин
    Зум: лінійний моторизований
    Розкриття променя: 6 – 60 градусів
    Стробоскоп: електронний 1-20 всп/сек
    Дімер: електронний 0-100%
    Рух: панорама 540 °; нахил 270°
    Роздільна здатність: 8/16 біт
    Кольори: більше 16 700 000
    Режими роботи: DMX; master/slave; автоматичні програми; звукова активація
    Управління: 4 кнопки, дисплей
    Канали DMX: 24/16
    Рознімання DMX: XLR 3-пін вхід/вихід
    Харчування: powerCON вхід/вихід
    Розмір: 280x210x450 мм
    Вага: 8 кг.</t>
  </si>
  <si>
    <t>Світлова апаратура: мікшерний пульт Akai MIDImix. Основні характеристики:     8 лінійних фейдерів, 1 майстер фейдер
    24 регулятори
    16 кнопок по 2 банки + функції Mute, Solo і Record
    1 до 1 мапінг з Ableton Live (Ableton Live Lite в комплекті)
    Живлення по шині USB, не потрібен адаптер</t>
  </si>
  <si>
    <t>Світлова апаратура:  ноутбук HP ProBook 15. Основні характеристики: Екран 16" IPS (1920x1200) WUXGA, матовий / AMD Ryzen 3 7335U (3.0 - 4.3 ГГц) / RAM 16 ГБ / SSD 512 ГБ / AMD Radeon 660M Graphics / без ОД / LAN / Wi-Fi / Bluetooth / веб-камера / DOS / 1.74 кг / чорний</t>
  </si>
  <si>
    <t xml:space="preserve">Проекційна апаратура: Мультимедійний проектор NEC PA803U. Основні характеристики:  Матриця
Тип матриці: 	LCD
Діагональ, дюйми: 	немає даних
Формат зображення: 	16:10
Базова роздільна здатність, точок: 	1920x1200
Максимальна роздільна здатність, точок: 	4096x2160
Джерело світла
Тип джерела світла: 	Лампа розжарювання (UHP)
Ресурс джерела світла в нормальному (економічному) режимі: 	3000 (5000)
Споживана потужність, Вт: 	420
Характеристики зображення
Світловий потік у нормальному (економічному) режимі, лм: 	8000 (немає даних)
Контрастність зображення: 	10000:1
Проекційні діагоналі, м: 	1,02-12,7
Проекційні відстані, м: 	0,7-50,9
Корекція верт./горизонт. трапеції, градусів: 	вертикальна ± 40 / горизонтальна ± 40
 </t>
  </si>
  <si>
    <t>Проекційна апаратура:  ноутбук  HP ProBook 15. Основні характеристики: Екран 16" IPS (1920x1200) WUXGA, матовий / AMD Ryzen 3 7335U (3.0 - 4.3 ГГц) / RAM 16 ГБ / SSD 512 ГБ / AMD Radeon 660M Graphics / без ОД / LAN / Wi-Fi / Bluetooth / веб-камера / DOS / 1.74 кг / чорний</t>
  </si>
  <si>
    <t xml:space="preserve">шт. 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</si>
  <si>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</si>
  <si>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</si>
  <si>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</si>
  <si>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</si>
  <si>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</si>
  <si>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</si>
  <si>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</si>
  <si>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</si>
  <si>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</si>
  <si>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</si>
  <si>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</si>
  <si>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</si>
  <si>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</si>
  <si>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</si>
  <si>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</si>
  <si>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</si>
  <si>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</si>
  <si>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</si>
  <si>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</si>
  <si>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</si>
  <si>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</si>
  <si>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</si>
  <si>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</si>
  <si>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6.1.27</t>
  </si>
  <si>
    <t>6.1.28</t>
  </si>
  <si>
    <t>6.1.29</t>
  </si>
  <si>
    <t>6.1.30</t>
  </si>
  <si>
    <t>6.1.31</t>
  </si>
  <si>
    <t>6.1.32</t>
  </si>
  <si>
    <t>6.1.33</t>
  </si>
  <si>
    <t>6.1.34</t>
  </si>
  <si>
    <t>6.1.35</t>
  </si>
  <si>
    <t>6.1.36</t>
  </si>
  <si>
    <t>6.1.37</t>
  </si>
  <si>
    <t>6.1.38</t>
  </si>
  <si>
    <t>6.1.39</t>
  </si>
  <si>
    <t>6.1.40</t>
  </si>
  <si>
    <t>6.1.41</t>
  </si>
  <si>
    <t xml:space="preserve">Фанера ФК 1525*1525 12мм </t>
  </si>
  <si>
    <t>Колесо поворотне з гальмом на платформі</t>
  </si>
  <si>
    <t>Електроди Вістек VISWELD Е6013 (3,2) 1кг</t>
  </si>
  <si>
    <t>Лист оцинкований 0,80*1250*2500</t>
  </si>
  <si>
    <t>Лист 0,8*1000*2000 х/к</t>
  </si>
  <si>
    <t xml:space="preserve">Саморізи по металу 3,5*32  </t>
  </si>
  <si>
    <t>Трос сталевий оцинкований 5,0 мм</t>
  </si>
  <si>
    <t>Арматура 20</t>
  </si>
  <si>
    <t>Фатін (1,5 m) м`який №чер-3</t>
  </si>
  <si>
    <t>Сатин Ice</t>
  </si>
  <si>
    <t>Сатин Tiffany</t>
  </si>
  <si>
    <t>Шовк Atlanta</t>
  </si>
  <si>
    <t>Фатін Хаял</t>
  </si>
  <si>
    <t>Шифон Kenzo</t>
  </si>
  <si>
    <t>Трикотаж Двонитка</t>
  </si>
  <si>
    <t>Ґудзики ПЕ — 390 д-р 17 мм кольорові</t>
  </si>
  <si>
    <t>Гудзики ПЕ - 131/4 д-р 12мм кольорова (асорті)</t>
  </si>
  <si>
    <t>Швейна нитка 100% PE 40/2</t>
  </si>
  <si>
    <t>Блискавка потаємна нероз'ємна 18см</t>
  </si>
  <si>
    <t>Кнопка L-15 ALFA (спіральна) колір нікель сталь 15мм (уп 72шт) К-01 NewStar</t>
  </si>
  <si>
    <t>Стрічка контакт Нейлон + PE (B) 20мм</t>
  </si>
  <si>
    <t>Пряжка ПС — 842 д-р 35 мм кольорова</t>
  </si>
  <si>
    <t>Стрічка атласна 12 мм</t>
  </si>
  <si>
    <t>Стрічка обробна 10мм</t>
  </si>
  <si>
    <t>Тесьма кіперна х/б</t>
  </si>
  <si>
    <t>Стрічка ремінна 100% Поліамід 25мм</t>
  </si>
  <si>
    <t>Застібка к/з, 10*4,5 см, корич. козжам, метал, антик, шт.</t>
  </si>
  <si>
    <t>Застібка к/з, 13*4 см, чорн. кожзам, метал, золото, шт.</t>
  </si>
  <si>
    <t>Поролон</t>
  </si>
  <si>
    <t>Грунт-емаль</t>
  </si>
  <si>
    <t xml:space="preserve">Клей </t>
  </si>
  <si>
    <t>Пінополістирол</t>
  </si>
  <si>
    <t>Ізолон кольоровий</t>
  </si>
  <si>
    <t>Комплект клейових стрижнів</t>
  </si>
  <si>
    <t xml:space="preserve">Стартовий набір  Arduino Uno </t>
  </si>
  <si>
    <t>Стартовый набір Raspberry Pi</t>
  </si>
  <si>
    <t>Друк банерів - Банер 3х5 метрів з люверсами по периметру</t>
  </si>
  <si>
    <t>7.12</t>
  </si>
  <si>
    <t>7.13</t>
  </si>
  <si>
    <t>Друк квитків на виставу - кольоровий друк на папері щільністю 200 г/м3</t>
  </si>
  <si>
    <t>Друк афіш - формату А2, кольоровий друк на папері щільністю 200 г/м3.</t>
  </si>
  <si>
    <t>Рекламні витрати -Реклама вистави на білбордах м. Харків</t>
  </si>
  <si>
    <t>Відеоконтент</t>
  </si>
  <si>
    <t>Послуги надано в повному обсязі, оплата буде здійснена після отримання другого траншу</t>
  </si>
  <si>
    <t>матеріали фактично отримані, оплата залишку оплата буде здійснена після отримання другого траншу</t>
  </si>
  <si>
    <t>Зменшення суми обумовлено більш пізнім прийняттям на роботу, що не позначилось на виконаннні проєкту, економія була використана для оплати матеріалів</t>
  </si>
  <si>
    <t>Зменшення суми обумовлено зниженням ціни при здійсненні закупівель, економія була використана для оплати матеріалів</t>
  </si>
  <si>
    <t>Збільшення суми обумовлено збільшенням ціни при здійсненні закупівель, зміна суми статей знаходиться в межах 10% від суми гранту</t>
  </si>
  <si>
    <t>м.п.</t>
  </si>
  <si>
    <t>Декоративна тканина Оскар</t>
  </si>
  <si>
    <t>Костюмний креп</t>
  </si>
  <si>
    <t>Оксфорд</t>
  </si>
  <si>
    <t>Лайкра купальник</t>
  </si>
  <si>
    <t>Труба профільна 15*15*1,5 х/к,                                                 Труба профільна 20*20*2,0 х/к</t>
  </si>
  <si>
    <t>В ході виконання проєкту тканина Вельбо була замінена на костюмний креп у зв'язку із розробленим художнім задумом  створення костюмів</t>
  </si>
  <si>
    <t>В ході виконання проєкту Мішковина паковочна джгут була замінена на тканину Оксфорд у зв'язку із розробленим художнім задумом  створення костюмів</t>
  </si>
  <si>
    <t>В ході реалізації проєкту Труба профільна 25*25*1,2 х/к була замінена на Труба профільна 15*15*1,5 х/к , що була придбана за кошти гранту та Труба профільна 20*20*2,0 х/к, що була придбана за рахунок співфінансування у зв'язку із розробленим художнім задумом щодо сторення декорацій</t>
  </si>
  <si>
    <t>В ході виконання проєкту тканина Біфлекс Матовий однотон була замінена на тканину Лайкра купальник у зв'язку із розробленим художнім задумом  створення костюмів причому через необхіжність придбання більшої кількості тканинр вона частково була придбана за рахунок співфінансування</t>
  </si>
  <si>
    <t>240                              30</t>
  </si>
  <si>
    <t>34,89       48,22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</si>
</sst>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5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8"/>
      <name val="Calibri"/>
      <scheme val="minor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3" fontId="2" fillId="3" borderId="38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4" fontId="4" fillId="4" borderId="45" xfId="0" applyNumberFormat="1" applyFont="1" applyFill="1" applyBorder="1" applyAlignment="1">
      <alignment horizontal="right" vertical="center"/>
    </xf>
    <xf numFmtId="4" fontId="19" fillId="4" borderId="45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5" borderId="39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vertical="center"/>
    </xf>
    <xf numFmtId="0" fontId="1" fillId="5" borderId="44" xfId="0" applyFont="1" applyFill="1" applyBorder="1" applyAlignment="1">
      <alignment horizontal="center" vertical="center"/>
    </xf>
    <xf numFmtId="4" fontId="1" fillId="5" borderId="44" xfId="0" applyNumberFormat="1" applyFont="1" applyFill="1" applyBorder="1" applyAlignment="1">
      <alignment horizontal="right" vertical="center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7" xfId="0" applyFont="1" applyFill="1" applyBorder="1" applyAlignment="1">
      <alignment vertical="center"/>
    </xf>
    <xf numFmtId="165" fontId="2" fillId="6" borderId="48" xfId="0" applyNumberFormat="1" applyFont="1" applyFill="1" applyBorder="1" applyAlignment="1">
      <alignment vertical="top"/>
    </xf>
    <xf numFmtId="49" fontId="2" fillId="6" borderId="49" xfId="0" applyNumberFormat="1" applyFont="1" applyFill="1" applyBorder="1" applyAlignment="1">
      <alignment horizontal="center" vertical="top"/>
    </xf>
    <xf numFmtId="0" fontId="20" fillId="6" borderId="50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center" vertical="top"/>
    </xf>
    <xf numFmtId="4" fontId="2" fillId="6" borderId="52" xfId="0" applyNumberFormat="1" applyFont="1" applyFill="1" applyBorder="1" applyAlignment="1">
      <alignment horizontal="right" vertical="top"/>
    </xf>
    <xf numFmtId="4" fontId="2" fillId="6" borderId="53" xfId="0" applyNumberFormat="1" applyFont="1" applyFill="1" applyBorder="1" applyAlignment="1">
      <alignment horizontal="right" vertical="top"/>
    </xf>
    <xf numFmtId="4" fontId="2" fillId="6" borderId="54" xfId="0" applyNumberFormat="1" applyFont="1" applyFill="1" applyBorder="1" applyAlignment="1">
      <alignment horizontal="right" vertical="top"/>
    </xf>
    <xf numFmtId="4" fontId="15" fillId="6" borderId="55" xfId="0" applyNumberFormat="1" applyFont="1" applyFill="1" applyBorder="1" applyAlignment="1">
      <alignment horizontal="right" vertical="top"/>
    </xf>
    <xf numFmtId="10" fontId="15" fillId="6" borderId="55" xfId="0" applyNumberFormat="1" applyFont="1" applyFill="1" applyBorder="1" applyAlignment="1">
      <alignment horizontal="right" vertical="top"/>
    </xf>
    <xf numFmtId="0" fontId="2" fillId="6" borderId="54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6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7" xfId="0" applyFont="1" applyBorder="1" applyAlignment="1">
      <alignment vertical="top" wrapText="1"/>
    </xf>
    <xf numFmtId="0" fontId="1" fillId="0" borderId="56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58" xfId="0" applyNumberFormat="1" applyFont="1" applyBorder="1" applyAlignment="1">
      <alignment horizontal="right" vertical="top"/>
    </xf>
    <xf numFmtId="4" fontId="15" fillId="0" borderId="59" xfId="0" applyNumberFormat="1" applyFont="1" applyBorder="1" applyAlignment="1">
      <alignment horizontal="right" vertical="top"/>
    </xf>
    <xf numFmtId="10" fontId="15" fillId="0" borderId="59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0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4" fontId="15" fillId="0" borderId="64" xfId="0" applyNumberFormat="1" applyFont="1" applyBorder="1" applyAlignment="1">
      <alignment horizontal="right" vertical="top"/>
    </xf>
    <xf numFmtId="0" fontId="1" fillId="0" borderId="63" xfId="0" applyFont="1" applyBorder="1" applyAlignment="1">
      <alignment vertical="top" wrapText="1"/>
    </xf>
    <xf numFmtId="0" fontId="20" fillId="6" borderId="65" xfId="0" applyFont="1" applyFill="1" applyBorder="1" applyAlignment="1">
      <alignment vertical="top" wrapText="1"/>
    </xf>
    <xf numFmtId="0" fontId="2" fillId="6" borderId="48" xfId="0" applyFont="1" applyFill="1" applyBorder="1" applyAlignment="1">
      <alignment horizontal="center" vertical="top"/>
    </xf>
    <xf numFmtId="4" fontId="2" fillId="6" borderId="66" xfId="0" applyNumberFormat="1" applyFont="1" applyFill="1" applyBorder="1" applyAlignment="1">
      <alignment horizontal="right" vertical="top"/>
    </xf>
    <xf numFmtId="4" fontId="2" fillId="6" borderId="67" xfId="0" applyNumberFormat="1" applyFont="1" applyFill="1" applyBorder="1" applyAlignment="1">
      <alignment horizontal="right" vertical="top"/>
    </xf>
    <xf numFmtId="4" fontId="2" fillId="6" borderId="68" xfId="0" applyNumberFormat="1" applyFont="1" applyFill="1" applyBorder="1" applyAlignment="1">
      <alignment horizontal="right" vertical="top"/>
    </xf>
    <xf numFmtId="4" fontId="1" fillId="6" borderId="68" xfId="0" applyNumberFormat="1" applyFont="1" applyFill="1" applyBorder="1" applyAlignment="1">
      <alignment horizontal="right" vertical="top"/>
    </xf>
    <xf numFmtId="0" fontId="2" fillId="6" borderId="68" xfId="0" applyFont="1" applyFill="1" applyBorder="1" applyAlignment="1">
      <alignment vertical="top" wrapText="1"/>
    </xf>
    <xf numFmtId="165" fontId="2" fillId="0" borderId="69" xfId="0" applyNumberFormat="1" applyFont="1" applyBorder="1" applyAlignment="1">
      <alignment vertical="top"/>
    </xf>
    <xf numFmtId="0" fontId="1" fillId="0" borderId="69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5" xfId="0" applyFont="1" applyFill="1" applyBorder="1" applyAlignment="1">
      <alignment vertical="top" wrapText="1"/>
    </xf>
    <xf numFmtId="49" fontId="3" fillId="0" borderId="70" xfId="0" applyNumberFormat="1" applyFont="1" applyBorder="1" applyAlignment="1">
      <alignment horizontal="center" vertical="top"/>
    </xf>
    <xf numFmtId="49" fontId="3" fillId="6" borderId="49" xfId="0" applyNumberFormat="1" applyFont="1" applyFill="1" applyBorder="1" applyAlignment="1">
      <alignment horizontal="center" vertical="top"/>
    </xf>
    <xf numFmtId="165" fontId="2" fillId="0" borderId="71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1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2" xfId="0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4" fontId="15" fillId="0" borderId="73" xfId="0" applyNumberFormat="1" applyFont="1" applyBorder="1" applyAlignment="1">
      <alignment horizontal="right" vertical="top"/>
    </xf>
    <xf numFmtId="165" fontId="20" fillId="7" borderId="43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vertical="center" wrapText="1"/>
    </xf>
    <xf numFmtId="0" fontId="2" fillId="7" borderId="47" xfId="0" applyFont="1" applyFill="1" applyBorder="1" applyAlignment="1">
      <alignment horizontal="center" vertical="center"/>
    </xf>
    <xf numFmtId="4" fontId="2" fillId="2" borderId="45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4" xfId="0" applyNumberFormat="1" applyFont="1" applyFill="1" applyBorder="1" applyAlignment="1">
      <alignment horizontal="right" vertical="center"/>
    </xf>
    <xf numFmtId="4" fontId="2" fillId="7" borderId="75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0" xfId="0" applyNumberFormat="1" applyFont="1" applyFill="1" applyBorder="1" applyAlignment="1">
      <alignment horizontal="right" vertical="center"/>
    </xf>
    <xf numFmtId="0" fontId="2" fillId="7" borderId="39" xfId="0" applyFont="1" applyFill="1" applyBorder="1" applyAlignment="1">
      <alignment vertical="center" wrapText="1"/>
    </xf>
    <xf numFmtId="0" fontId="2" fillId="5" borderId="77" xfId="0" applyFont="1" applyFill="1" applyBorder="1" applyAlignment="1">
      <alignment vertical="center"/>
    </xf>
    <xf numFmtId="0" fontId="3" fillId="5" borderId="78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vertical="center"/>
    </xf>
    <xf numFmtId="0" fontId="1" fillId="5" borderId="79" xfId="0" applyFont="1" applyFill="1" applyBorder="1" applyAlignment="1">
      <alignment horizontal="center" vertical="center"/>
    </xf>
    <xf numFmtId="4" fontId="15" fillId="5" borderId="80" xfId="0" applyNumberFormat="1" applyFont="1" applyFill="1" applyBorder="1" applyAlignment="1">
      <alignment horizontal="right" vertical="top"/>
    </xf>
    <xf numFmtId="4" fontId="2" fillId="6" borderId="81" xfId="0" applyNumberFormat="1" applyFont="1" applyFill="1" applyBorder="1" applyAlignment="1">
      <alignment horizontal="right" vertical="top"/>
    </xf>
    <xf numFmtId="4" fontId="2" fillId="6" borderId="82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7" xfId="0" applyNumberFormat="1" applyFont="1" applyFill="1" applyBorder="1" applyAlignment="1">
      <alignment horizontal="right" vertical="top"/>
    </xf>
    <xf numFmtId="0" fontId="1" fillId="0" borderId="57" xfId="0" applyFont="1" applyBorder="1" applyAlignment="1">
      <alignment vertical="top" wrapText="1"/>
    </xf>
    <xf numFmtId="0" fontId="5" fillId="0" borderId="83" xfId="0" applyFont="1" applyBorder="1" applyAlignment="1">
      <alignment vertical="top" wrapText="1"/>
    </xf>
    <xf numFmtId="4" fontId="2" fillId="7" borderId="84" xfId="0" applyNumberFormat="1" applyFont="1" applyFill="1" applyBorder="1" applyAlignment="1">
      <alignment horizontal="right" vertical="center"/>
    </xf>
    <xf numFmtId="4" fontId="2" fillId="7" borderId="85" xfId="0" applyNumberFormat="1" applyFont="1" applyFill="1" applyBorder="1" applyAlignment="1">
      <alignment horizontal="right" vertical="center"/>
    </xf>
    <xf numFmtId="4" fontId="15" fillId="7" borderId="40" xfId="0" applyNumberFormat="1" applyFont="1" applyFill="1" applyBorder="1" applyAlignment="1">
      <alignment horizontal="right" vertical="center"/>
    </xf>
    <xf numFmtId="0" fontId="21" fillId="6" borderId="50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6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1" xfId="0" applyNumberFormat="1" applyFont="1" applyBorder="1" applyAlignment="1">
      <alignment horizontal="right" vertical="top" wrapText="1"/>
    </xf>
    <xf numFmtId="4" fontId="1" fillId="0" borderId="62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0" fontId="1" fillId="0" borderId="57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1" fillId="0" borderId="72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center" vertical="top"/>
    </xf>
    <xf numFmtId="4" fontId="15" fillId="7" borderId="45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vertical="center"/>
    </xf>
    <xf numFmtId="4" fontId="15" fillId="5" borderId="55" xfId="0" applyNumberFormat="1" applyFont="1" applyFill="1" applyBorder="1" applyAlignment="1">
      <alignment horizontal="right" vertical="top"/>
    </xf>
    <xf numFmtId="4" fontId="15" fillId="6" borderId="88" xfId="0" applyNumberFormat="1" applyFont="1" applyFill="1" applyBorder="1" applyAlignment="1">
      <alignment horizontal="right" vertical="top"/>
    </xf>
    <xf numFmtId="0" fontId="5" fillId="0" borderId="89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88" xfId="0" applyNumberFormat="1" applyFont="1" applyFill="1" applyBorder="1" applyAlignment="1">
      <alignment horizontal="right" vertical="top"/>
    </xf>
    <xf numFmtId="0" fontId="5" fillId="0" borderId="71" xfId="0" applyFont="1" applyBorder="1" applyAlignment="1">
      <alignment horizontal="center" vertical="top"/>
    </xf>
    <xf numFmtId="0" fontId="20" fillId="6" borderId="49" xfId="0" applyFont="1" applyFill="1" applyBorder="1" applyAlignment="1">
      <alignment vertical="top" wrapText="1"/>
    </xf>
    <xf numFmtId="0" fontId="2" fillId="6" borderId="65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7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0" xfId="0" applyFont="1" applyFill="1" applyBorder="1" applyAlignment="1">
      <alignment horizontal="left" vertical="top" wrapText="1"/>
    </xf>
    <xf numFmtId="0" fontId="21" fillId="6" borderId="65" xfId="0" applyFont="1" applyFill="1" applyBorder="1" applyAlignment="1">
      <alignment horizontal="left" vertical="top" wrapText="1"/>
    </xf>
    <xf numFmtId="10" fontId="15" fillId="0" borderId="73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7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2" xfId="0" applyNumberFormat="1" applyFont="1" applyFill="1" applyBorder="1" applyAlignment="1">
      <alignment horizontal="right" vertical="center"/>
    </xf>
    <xf numFmtId="0" fontId="1" fillId="5" borderId="41" xfId="0" applyFont="1" applyFill="1" applyBorder="1" applyAlignment="1">
      <alignment vertical="center"/>
    </xf>
    <xf numFmtId="4" fontId="1" fillId="0" borderId="89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4" fontId="15" fillId="0" borderId="90" xfId="0" applyNumberFormat="1" applyFont="1" applyBorder="1" applyAlignment="1">
      <alignment horizontal="right" vertical="top"/>
    </xf>
    <xf numFmtId="10" fontId="15" fillId="0" borderId="90" xfId="0" applyNumberFormat="1" applyFont="1" applyBorder="1" applyAlignment="1">
      <alignment horizontal="right" vertical="top"/>
    </xf>
    <xf numFmtId="0" fontId="1" fillId="0" borderId="68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4" fontId="1" fillId="0" borderId="92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3" xfId="0" applyNumberFormat="1" applyFont="1" applyBorder="1" applyAlignment="1">
      <alignment horizontal="right" vertical="top"/>
    </xf>
    <xf numFmtId="10" fontId="15" fillId="0" borderId="93" xfId="0" applyNumberFormat="1" applyFont="1" applyBorder="1" applyAlignment="1">
      <alignment horizontal="right" vertical="top"/>
    </xf>
    <xf numFmtId="165" fontId="2" fillId="7" borderId="94" xfId="0" applyNumberFormat="1" applyFont="1" applyFill="1" applyBorder="1" applyAlignment="1">
      <alignment horizontal="center" vertical="center"/>
    </xf>
    <xf numFmtId="0" fontId="2" fillId="5" borderId="95" xfId="0" applyFont="1" applyFill="1" applyBorder="1" applyAlignment="1">
      <alignment vertical="center"/>
    </xf>
    <xf numFmtId="0" fontId="3" fillId="5" borderId="96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65" fontId="2" fillId="7" borderId="97" xfId="0" applyNumberFormat="1" applyFont="1" applyFill="1" applyBorder="1" applyAlignment="1">
      <alignment horizontal="center" vertical="center"/>
    </xf>
    <xf numFmtId="4" fontId="2" fillId="7" borderId="45" xfId="0" applyNumberFormat="1" applyFont="1" applyFill="1" applyBorder="1" applyAlignment="1">
      <alignment horizontal="right" vertical="center"/>
    </xf>
    <xf numFmtId="4" fontId="15" fillId="5" borderId="79" xfId="0" applyNumberFormat="1" applyFont="1" applyFill="1" applyBorder="1" applyAlignment="1">
      <alignment horizontal="right" vertical="center"/>
    </xf>
    <xf numFmtId="0" fontId="1" fillId="5" borderId="98" xfId="0" applyFont="1" applyFill="1" applyBorder="1" applyAlignment="1">
      <alignment vertical="center"/>
    </xf>
    <xf numFmtId="165" fontId="2" fillId="0" borderId="99" xfId="0" applyNumberFormat="1" applyFont="1" applyBorder="1" applyAlignment="1">
      <alignment vertical="top"/>
    </xf>
    <xf numFmtId="166" fontId="3" fillId="0" borderId="49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0" fontId="1" fillId="0" borderId="49" xfId="0" applyFont="1" applyBorder="1" applyAlignment="1">
      <alignment horizontal="center" vertical="top"/>
    </xf>
    <xf numFmtId="4" fontId="1" fillId="0" borderId="90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58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4" xfId="0" applyNumberFormat="1" applyFont="1" applyBorder="1" applyAlignment="1">
      <alignment horizontal="right" vertical="top"/>
    </xf>
    <xf numFmtId="0" fontId="3" fillId="5" borderId="79" xfId="0" applyFont="1" applyFill="1" applyBorder="1" applyAlignment="1">
      <alignment vertical="center"/>
    </xf>
    <xf numFmtId="0" fontId="1" fillId="0" borderId="32" xfId="0" applyFont="1" applyBorder="1" applyAlignment="1">
      <alignment vertical="top" wrapText="1"/>
    </xf>
    <xf numFmtId="4" fontId="1" fillId="0" borderId="59" xfId="0" applyNumberFormat="1" applyFont="1" applyBorder="1" applyAlignment="1">
      <alignment horizontal="right" vertical="top"/>
    </xf>
    <xf numFmtId="4" fontId="1" fillId="0" borderId="101" xfId="0" applyNumberFormat="1" applyFont="1" applyBorder="1" applyAlignment="1">
      <alignment horizontal="right" vertical="top"/>
    </xf>
    <xf numFmtId="4" fontId="15" fillId="0" borderId="49" xfId="0" applyNumberFormat="1" applyFont="1" applyBorder="1" applyAlignment="1">
      <alignment horizontal="right" vertical="top"/>
    </xf>
    <xf numFmtId="0" fontId="1" fillId="0" borderId="49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0" xfId="0" applyNumberFormat="1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0" fontId="1" fillId="0" borderId="70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0" xfId="0" applyNumberFormat="1" applyFont="1" applyBorder="1" applyAlignment="1">
      <alignment horizontal="right" vertical="top"/>
    </xf>
    <xf numFmtId="0" fontId="1" fillId="5" borderId="45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1" fillId="0" borderId="105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6" xfId="0" applyFont="1" applyBorder="1" applyAlignment="1">
      <alignment vertical="top" wrapText="1"/>
    </xf>
    <xf numFmtId="0" fontId="1" fillId="0" borderId="86" xfId="0" applyFont="1" applyBorder="1" applyAlignment="1">
      <alignment vertical="top" wrapText="1"/>
    </xf>
    <xf numFmtId="0" fontId="2" fillId="7" borderId="9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21" fillId="6" borderId="107" xfId="0" applyFont="1" applyFill="1" applyBorder="1" applyAlignment="1">
      <alignment horizontal="left" vertical="top" wrapText="1"/>
    </xf>
    <xf numFmtId="4" fontId="2" fillId="6" borderId="108" xfId="0" applyNumberFormat="1" applyFont="1" applyFill="1" applyBorder="1" applyAlignment="1">
      <alignment horizontal="right" vertical="top"/>
    </xf>
    <xf numFmtId="4" fontId="2" fillId="6" borderId="4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4" fontId="1" fillId="0" borderId="91" xfId="0" applyNumberFormat="1" applyFont="1" applyBorder="1" applyAlignment="1">
      <alignment horizontal="right" vertical="top"/>
    </xf>
    <xf numFmtId="165" fontId="2" fillId="6" borderId="51" xfId="0" applyNumberFormat="1" applyFont="1" applyFill="1" applyBorder="1" applyAlignment="1">
      <alignment vertical="top"/>
    </xf>
    <xf numFmtId="49" fontId="3" fillId="6" borderId="109" xfId="0" applyNumberFormat="1" applyFont="1" applyFill="1" applyBorder="1" applyAlignment="1">
      <alignment horizontal="center" vertical="top"/>
    </xf>
    <xf numFmtId="0" fontId="2" fillId="6" borderId="107" xfId="0" applyFont="1" applyFill="1" applyBorder="1" applyAlignment="1">
      <alignment vertical="top" wrapText="1"/>
    </xf>
    <xf numFmtId="0" fontId="20" fillId="6" borderId="65" xfId="0" applyFont="1" applyFill="1" applyBorder="1" applyAlignment="1">
      <alignment horizontal="left" vertical="top" wrapText="1"/>
    </xf>
    <xf numFmtId="165" fontId="20" fillId="7" borderId="38" xfId="0" applyNumberFormat="1" applyFont="1" applyFill="1" applyBorder="1" applyAlignment="1">
      <alignment vertical="center"/>
    </xf>
    <xf numFmtId="165" fontId="2" fillId="7" borderId="42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 wrapText="1"/>
    </xf>
    <xf numFmtId="0" fontId="2" fillId="7" borderId="40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3" xfId="0" applyNumberFormat="1" applyFont="1" applyFill="1" applyBorder="1" applyAlignment="1">
      <alignment vertical="center"/>
    </xf>
    <xf numFmtId="165" fontId="2" fillId="4" borderId="44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horizontal="center" vertical="center"/>
    </xf>
    <xf numFmtId="4" fontId="2" fillId="4" borderId="43" xfId="0" applyNumberFormat="1" applyFont="1" applyFill="1" applyBorder="1" applyAlignment="1">
      <alignment horizontal="right" vertical="center"/>
    </xf>
    <xf numFmtId="4" fontId="2" fillId="4" borderId="47" xfId="0" applyNumberFormat="1" applyFont="1" applyFill="1" applyBorder="1" applyAlignment="1">
      <alignment horizontal="right" vertical="center"/>
    </xf>
    <xf numFmtId="4" fontId="2" fillId="4" borderId="98" xfId="0" applyNumberFormat="1" applyFont="1" applyFill="1" applyBorder="1" applyAlignment="1">
      <alignment horizontal="right" vertical="center"/>
    </xf>
    <xf numFmtId="10" fontId="15" fillId="4" borderId="55" xfId="0" applyNumberFormat="1" applyFont="1" applyFill="1" applyBorder="1" applyAlignment="1">
      <alignment horizontal="right" vertical="top"/>
    </xf>
    <xf numFmtId="0" fontId="2" fillId="4" borderId="78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7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0" fillId="0" borderId="0" xfId="0"/>
    <xf numFmtId="0" fontId="1" fillId="0" borderId="32" xfId="0" applyFont="1" applyBorder="1" applyAlignment="1"/>
    <xf numFmtId="0" fontId="0" fillId="0" borderId="0" xfId="0"/>
    <xf numFmtId="4" fontId="1" fillId="8" borderId="24" xfId="0" applyNumberFormat="1" applyFont="1" applyFill="1" applyBorder="1" applyAlignment="1">
      <alignment horizontal="right" vertical="top"/>
    </xf>
    <xf numFmtId="4" fontId="1" fillId="8" borderId="26" xfId="0" applyNumberFormat="1" applyFont="1" applyFill="1" applyBorder="1" applyAlignment="1">
      <alignment horizontal="right" vertical="top"/>
    </xf>
    <xf numFmtId="4" fontId="1" fillId="8" borderId="25" xfId="0" applyNumberFormat="1" applyFont="1" applyFill="1" applyBorder="1" applyAlignment="1">
      <alignment horizontal="right" vertical="top"/>
    </xf>
    <xf numFmtId="4" fontId="1" fillId="0" borderId="24" xfId="0" applyNumberFormat="1" applyFont="1" applyFill="1" applyBorder="1" applyAlignment="1">
      <alignment horizontal="right" vertical="top" wrapText="1"/>
    </xf>
    <xf numFmtId="4" fontId="1" fillId="0" borderId="26" xfId="0" applyNumberFormat="1" applyFont="1" applyFill="1" applyBorder="1" applyAlignment="1">
      <alignment horizontal="right" vertical="top" wrapText="1"/>
    </xf>
    <xf numFmtId="4" fontId="1" fillId="0" borderId="25" xfId="0" applyNumberFormat="1" applyFont="1" applyFill="1" applyBorder="1" applyAlignment="1">
      <alignment horizontal="right" vertical="top"/>
    </xf>
    <xf numFmtId="4" fontId="1" fillId="0" borderId="24" xfId="0" applyNumberFormat="1" applyFont="1" applyFill="1" applyBorder="1" applyAlignment="1">
      <alignment horizontal="right" vertical="top"/>
    </xf>
    <xf numFmtId="4" fontId="1" fillId="0" borderId="26" xfId="0" applyNumberFormat="1" applyFont="1" applyFill="1" applyBorder="1" applyAlignment="1">
      <alignment horizontal="right" vertical="top"/>
    </xf>
    <xf numFmtId="4" fontId="2" fillId="0" borderId="67" xfId="0" applyNumberFormat="1" applyFont="1" applyFill="1" applyBorder="1" applyAlignment="1">
      <alignment horizontal="right" vertical="top"/>
    </xf>
    <xf numFmtId="0" fontId="1" fillId="0" borderId="57" xfId="0" applyFont="1" applyFill="1" applyBorder="1" applyAlignment="1">
      <alignment vertical="top" wrapText="1"/>
    </xf>
    <xf numFmtId="0" fontId="34" fillId="0" borderId="57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1" fillId="0" borderId="37" xfId="0" applyFont="1" applyBorder="1"/>
    <xf numFmtId="165" fontId="20" fillId="7" borderId="102" xfId="0" applyNumberFormat="1" applyFont="1" applyFill="1" applyBorder="1" applyAlignment="1">
      <alignment horizontal="left" vertical="center" wrapText="1"/>
    </xf>
    <xf numFmtId="0" fontId="11" fillId="0" borderId="103" xfId="0" applyFont="1" applyBorder="1"/>
    <xf numFmtId="0" fontId="11" fillId="0" borderId="104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0" xfId="0" applyNumberFormat="1" applyFont="1" applyBorder="1" applyAlignment="1">
      <alignment horizontal="right" vertical="center"/>
    </xf>
    <xf numFmtId="0" fontId="11" fillId="0" borderId="72" xfId="0" applyFont="1" applyBorder="1"/>
    <xf numFmtId="0" fontId="11" fillId="0" borderId="86" xfId="0" applyFont="1" applyBorder="1"/>
    <xf numFmtId="0" fontId="11" fillId="0" borderId="87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22" zoomScale="70" zoomScaleNormal="70" workbookViewId="0">
      <selection activeCell="C29" sqref="C29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55" t="s">
        <v>0</v>
      </c>
      <c r="B1" s="35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55" t="s">
        <v>320</v>
      </c>
      <c r="I2" s="350"/>
      <c r="J2" s="35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55" t="s">
        <v>321</v>
      </c>
      <c r="I3" s="350"/>
      <c r="J3" s="35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323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324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325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326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327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328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56" t="s">
        <v>2</v>
      </c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56" t="s">
        <v>3</v>
      </c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57" t="s">
        <v>322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58"/>
      <c r="B23" s="351" t="s">
        <v>4</v>
      </c>
      <c r="C23" s="352"/>
      <c r="D23" s="361" t="s">
        <v>5</v>
      </c>
      <c r="E23" s="362"/>
      <c r="F23" s="362"/>
      <c r="G23" s="362"/>
      <c r="H23" s="362"/>
      <c r="I23" s="362"/>
      <c r="J23" s="363"/>
      <c r="K23" s="351" t="s">
        <v>6</v>
      </c>
      <c r="L23" s="352"/>
      <c r="M23" s="351" t="s">
        <v>7</v>
      </c>
      <c r="N23" s="35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59"/>
      <c r="B24" s="353"/>
      <c r="C24" s="354"/>
      <c r="D24" s="16" t="s">
        <v>8</v>
      </c>
      <c r="E24" s="17" t="s">
        <v>9</v>
      </c>
      <c r="F24" s="17" t="s">
        <v>10</v>
      </c>
      <c r="G24" s="17" t="s">
        <v>331</v>
      </c>
      <c r="H24" s="17" t="s">
        <v>11</v>
      </c>
      <c r="I24" s="364" t="s">
        <v>12</v>
      </c>
      <c r="J24" s="354"/>
      <c r="K24" s="353"/>
      <c r="L24" s="354"/>
      <c r="M24" s="353"/>
      <c r="N24" s="354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60"/>
      <c r="B25" s="19" t="s">
        <v>13</v>
      </c>
      <c r="C25" s="20" t="s">
        <v>14</v>
      </c>
      <c r="D25" s="19" t="s">
        <v>14</v>
      </c>
      <c r="E25" s="21" t="s">
        <v>14</v>
      </c>
      <c r="F25" s="21" t="s">
        <v>14</v>
      </c>
      <c r="G25" s="21" t="s">
        <v>14</v>
      </c>
      <c r="H25" s="21" t="s">
        <v>14</v>
      </c>
      <c r="I25" s="21" t="s">
        <v>13</v>
      </c>
      <c r="J25" s="22" t="s">
        <v>15</v>
      </c>
      <c r="K25" s="19" t="s">
        <v>13</v>
      </c>
      <c r="L25" s="20" t="s">
        <v>14</v>
      </c>
      <c r="M25" s="23" t="s">
        <v>13</v>
      </c>
      <c r="N25" s="24" t="s">
        <v>14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16</v>
      </c>
      <c r="B26" s="27" t="s">
        <v>17</v>
      </c>
      <c r="C26" s="28" t="s">
        <v>18</v>
      </c>
      <c r="D26" s="27" t="s">
        <v>19</v>
      </c>
      <c r="E26" s="29" t="s">
        <v>20</v>
      </c>
      <c r="F26" s="29" t="s">
        <v>21</v>
      </c>
      <c r="G26" s="29" t="s">
        <v>22</v>
      </c>
      <c r="H26" s="29" t="s">
        <v>23</v>
      </c>
      <c r="I26" s="29" t="s">
        <v>24</v>
      </c>
      <c r="J26" s="28" t="s">
        <v>25</v>
      </c>
      <c r="K26" s="27" t="s">
        <v>26</v>
      </c>
      <c r="L26" s="28" t="s">
        <v>27</v>
      </c>
      <c r="M26" s="27" t="s">
        <v>28</v>
      </c>
      <c r="N26" s="28" t="s">
        <v>29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30</v>
      </c>
      <c r="B27" s="33">
        <f t="shared" ref="B27:B29" si="0">C27/N27</f>
        <v>0.73117787977982185</v>
      </c>
      <c r="C27" s="34">
        <f>'Кошторис  витрат'!G225</f>
        <v>399830</v>
      </c>
      <c r="D27" s="35">
        <v>0</v>
      </c>
      <c r="E27" s="36">
        <v>0</v>
      </c>
      <c r="F27" s="36">
        <v>0</v>
      </c>
      <c r="G27" s="36">
        <v>30000</v>
      </c>
      <c r="H27" s="36">
        <v>80000</v>
      </c>
      <c r="I27" s="37">
        <f t="shared" ref="I27:I29" si="1">J27/N27</f>
        <v>0.20115940968856866</v>
      </c>
      <c r="J27" s="34">
        <f t="shared" ref="J27:J29" si="2">D27+E27+F27+G27+H27</f>
        <v>110000</v>
      </c>
      <c r="K27" s="33">
        <f t="shared" ref="K27:K29" si="3">L27/N27</f>
        <v>6.7662710531609452E-2</v>
      </c>
      <c r="L27" s="34">
        <v>37000</v>
      </c>
      <c r="M27" s="38">
        <v>1</v>
      </c>
      <c r="N27" s="39">
        <f t="shared" ref="N27:N29" si="4">C27+J27+L27</f>
        <v>546830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31</v>
      </c>
      <c r="B28" s="41">
        <f t="shared" si="0"/>
        <v>0.73117787977982185</v>
      </c>
      <c r="C28" s="42">
        <v>399830</v>
      </c>
      <c r="D28" s="43">
        <v>0</v>
      </c>
      <c r="E28" s="44">
        <v>0</v>
      </c>
      <c r="F28" s="44">
        <v>0</v>
      </c>
      <c r="G28" s="44">
        <v>30000</v>
      </c>
      <c r="H28" s="44">
        <v>80000</v>
      </c>
      <c r="I28" s="45">
        <f t="shared" si="1"/>
        <v>0.20115940968856866</v>
      </c>
      <c r="J28" s="42">
        <f t="shared" si="2"/>
        <v>110000</v>
      </c>
      <c r="K28" s="41">
        <f t="shared" si="3"/>
        <v>6.7662710531609452E-2</v>
      </c>
      <c r="L28" s="42">
        <v>37000</v>
      </c>
      <c r="M28" s="46">
        <v>1</v>
      </c>
      <c r="N28" s="47">
        <f t="shared" si="4"/>
        <v>546830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32</v>
      </c>
      <c r="B29" s="49">
        <f t="shared" si="0"/>
        <v>0.65564173622156996</v>
      </c>
      <c r="C29" s="50">
        <v>279881</v>
      </c>
      <c r="D29" s="51">
        <v>0</v>
      </c>
      <c r="E29" s="52">
        <v>0</v>
      </c>
      <c r="F29" s="52">
        <v>0</v>
      </c>
      <c r="G29" s="52">
        <v>30000</v>
      </c>
      <c r="H29" s="52">
        <v>80000</v>
      </c>
      <c r="I29" s="53">
        <f t="shared" si="1"/>
        <v>0.25768305452807694</v>
      </c>
      <c r="J29" s="50">
        <f t="shared" si="2"/>
        <v>110000</v>
      </c>
      <c r="K29" s="49">
        <f t="shared" si="3"/>
        <v>8.6675209250353144E-2</v>
      </c>
      <c r="L29" s="50">
        <v>37000</v>
      </c>
      <c r="M29" s="54">
        <f>(N29*M28)/N28</f>
        <v>0.78064663606605345</v>
      </c>
      <c r="N29" s="55">
        <f t="shared" si="4"/>
        <v>426881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33</v>
      </c>
      <c r="B30" s="57">
        <v>0.3</v>
      </c>
      <c r="C30" s="58">
        <v>119949</v>
      </c>
      <c r="D30" s="59">
        <f t="shared" ref="D30:N30" si="5">D28-D29</f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-5.652364483950828E-2</v>
      </c>
      <c r="J30" s="58">
        <f t="shared" si="5"/>
        <v>0</v>
      </c>
      <c r="K30" s="62">
        <f t="shared" si="5"/>
        <v>-1.9012498718743692E-2</v>
      </c>
      <c r="L30" s="58">
        <f t="shared" si="5"/>
        <v>0</v>
      </c>
      <c r="M30" s="63">
        <f t="shared" si="5"/>
        <v>0.21935336393394655</v>
      </c>
      <c r="N30" s="64">
        <f t="shared" si="5"/>
        <v>119949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34</v>
      </c>
      <c r="C32" s="365" t="s">
        <v>329</v>
      </c>
      <c r="D32" s="366"/>
      <c r="E32" s="366"/>
      <c r="F32" s="65"/>
      <c r="G32" s="66"/>
      <c r="H32" s="66"/>
      <c r="I32" s="67"/>
      <c r="J32" s="365" t="s">
        <v>330</v>
      </c>
      <c r="K32" s="366"/>
      <c r="L32" s="366"/>
      <c r="M32" s="366"/>
      <c r="N32" s="366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35</v>
      </c>
      <c r="E33" s="5"/>
      <c r="F33" s="69"/>
      <c r="G33" s="349" t="s">
        <v>36</v>
      </c>
      <c r="H33" s="350"/>
      <c r="I33" s="13"/>
      <c r="J33" s="349" t="s">
        <v>37</v>
      </c>
      <c r="K33" s="350"/>
      <c r="L33" s="350"/>
      <c r="M33" s="350"/>
      <c r="N33" s="35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49"/>
  <sheetViews>
    <sheetView tabSelected="1" view="pageBreakPreview" topLeftCell="A211" zoomScale="60" zoomScaleNormal="85" workbookViewId="0">
      <selection activeCell="P164" sqref="P164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368" t="s">
        <v>38</v>
      </c>
      <c r="B1" s="350"/>
      <c r="C1" s="350"/>
      <c r="D1" s="350"/>
      <c r="E1" s="35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 Харківський міський благодійний фонд "Тимур"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Вистава "ДИТЯЧА КАЗКА ДЛЯ ДОРОСЛИХ"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Серпень 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15.11.2025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69" t="s">
        <v>39</v>
      </c>
      <c r="B7" s="370" t="s">
        <v>40</v>
      </c>
      <c r="C7" s="372" t="s">
        <v>41</v>
      </c>
      <c r="D7" s="374" t="s">
        <v>42</v>
      </c>
      <c r="E7" s="367" t="s">
        <v>43</v>
      </c>
      <c r="F7" s="362"/>
      <c r="G7" s="362"/>
      <c r="H7" s="362"/>
      <c r="I7" s="362"/>
      <c r="J7" s="363"/>
      <c r="K7" s="367" t="s">
        <v>44</v>
      </c>
      <c r="L7" s="362"/>
      <c r="M7" s="362"/>
      <c r="N7" s="362"/>
      <c r="O7" s="362"/>
      <c r="P7" s="363"/>
      <c r="Q7" s="367" t="s">
        <v>45</v>
      </c>
      <c r="R7" s="362"/>
      <c r="S7" s="362"/>
      <c r="T7" s="362"/>
      <c r="U7" s="362"/>
      <c r="V7" s="363"/>
      <c r="W7" s="387" t="s">
        <v>46</v>
      </c>
      <c r="X7" s="362"/>
      <c r="Y7" s="362"/>
      <c r="Z7" s="363"/>
      <c r="AA7" s="388" t="s">
        <v>47</v>
      </c>
      <c r="AB7" s="1"/>
      <c r="AC7" s="1"/>
      <c r="AD7" s="1"/>
      <c r="AE7" s="1"/>
      <c r="AF7" s="1"/>
      <c r="AG7" s="1"/>
    </row>
    <row r="8" spans="1:33" ht="42" customHeight="1" x14ac:dyDescent="0.25">
      <c r="A8" s="359"/>
      <c r="B8" s="371"/>
      <c r="C8" s="373"/>
      <c r="D8" s="375"/>
      <c r="E8" s="381" t="s">
        <v>48</v>
      </c>
      <c r="F8" s="362"/>
      <c r="G8" s="363"/>
      <c r="H8" s="381" t="s">
        <v>49</v>
      </c>
      <c r="I8" s="362"/>
      <c r="J8" s="363"/>
      <c r="K8" s="381" t="s">
        <v>48</v>
      </c>
      <c r="L8" s="362"/>
      <c r="M8" s="363"/>
      <c r="N8" s="381" t="s">
        <v>49</v>
      </c>
      <c r="O8" s="362"/>
      <c r="P8" s="363"/>
      <c r="Q8" s="381" t="s">
        <v>48</v>
      </c>
      <c r="R8" s="362"/>
      <c r="S8" s="363"/>
      <c r="T8" s="381" t="s">
        <v>49</v>
      </c>
      <c r="U8" s="362"/>
      <c r="V8" s="363"/>
      <c r="W8" s="388" t="s">
        <v>50</v>
      </c>
      <c r="X8" s="388" t="s">
        <v>51</v>
      </c>
      <c r="Y8" s="387" t="s">
        <v>52</v>
      </c>
      <c r="Z8" s="363"/>
      <c r="AA8" s="359"/>
      <c r="AB8" s="1"/>
      <c r="AC8" s="1"/>
      <c r="AD8" s="1"/>
      <c r="AE8" s="1"/>
      <c r="AF8" s="1"/>
      <c r="AG8" s="1"/>
    </row>
    <row r="9" spans="1:33" ht="30" customHeight="1" x14ac:dyDescent="0.25">
      <c r="A9" s="359"/>
      <c r="B9" s="371"/>
      <c r="C9" s="373"/>
      <c r="D9" s="375"/>
      <c r="E9" s="84" t="s">
        <v>53</v>
      </c>
      <c r="F9" s="85" t="s">
        <v>54</v>
      </c>
      <c r="G9" s="86" t="s">
        <v>55</v>
      </c>
      <c r="H9" s="84" t="s">
        <v>53</v>
      </c>
      <c r="I9" s="85" t="s">
        <v>54</v>
      </c>
      <c r="J9" s="86" t="s">
        <v>56</v>
      </c>
      <c r="K9" s="84" t="s">
        <v>53</v>
      </c>
      <c r="L9" s="85" t="s">
        <v>57</v>
      </c>
      <c r="M9" s="86" t="s">
        <v>58</v>
      </c>
      <c r="N9" s="84" t="s">
        <v>53</v>
      </c>
      <c r="O9" s="85" t="s">
        <v>57</v>
      </c>
      <c r="P9" s="86" t="s">
        <v>59</v>
      </c>
      <c r="Q9" s="84" t="s">
        <v>53</v>
      </c>
      <c r="R9" s="85" t="s">
        <v>57</v>
      </c>
      <c r="S9" s="86" t="s">
        <v>60</v>
      </c>
      <c r="T9" s="84" t="s">
        <v>53</v>
      </c>
      <c r="U9" s="85" t="s">
        <v>57</v>
      </c>
      <c r="V9" s="86" t="s">
        <v>61</v>
      </c>
      <c r="W9" s="360"/>
      <c r="X9" s="360"/>
      <c r="Y9" s="87" t="s">
        <v>62</v>
      </c>
      <c r="Z9" s="88" t="s">
        <v>13</v>
      </c>
      <c r="AA9" s="360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63</v>
      </c>
      <c r="B11" s="94"/>
      <c r="C11" s="95" t="s">
        <v>64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65</v>
      </c>
      <c r="B12" s="102">
        <v>1</v>
      </c>
      <c r="C12" s="103" t="s">
        <v>66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67</v>
      </c>
      <c r="B13" s="109" t="s">
        <v>68</v>
      </c>
      <c r="C13" s="110" t="s">
        <v>69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2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5">
      <c r="A14" s="119" t="s">
        <v>70</v>
      </c>
      <c r="B14" s="120" t="s">
        <v>71</v>
      </c>
      <c r="C14" s="121" t="s">
        <v>72</v>
      </c>
      <c r="D14" s="122" t="s">
        <v>73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5">
      <c r="A15" s="119" t="s">
        <v>70</v>
      </c>
      <c r="B15" s="120" t="s">
        <v>74</v>
      </c>
      <c r="C15" s="121" t="s">
        <v>72</v>
      </c>
      <c r="D15" s="122" t="s">
        <v>73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5">
      <c r="A16" s="132" t="s">
        <v>70</v>
      </c>
      <c r="B16" s="133" t="s">
        <v>75</v>
      </c>
      <c r="C16" s="121" t="s">
        <v>72</v>
      </c>
      <c r="D16" s="134" t="s">
        <v>73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67</v>
      </c>
      <c r="B17" s="109" t="s">
        <v>76</v>
      </c>
      <c r="C17" s="140" t="s">
        <v>77</v>
      </c>
      <c r="D17" s="141"/>
      <c r="E17" s="142">
        <f>SUM(E18:E20)</f>
        <v>6</v>
      </c>
      <c r="F17" s="143"/>
      <c r="G17" s="144">
        <f t="shared" ref="G17:H17" si="16">SUM(G18:G20)</f>
        <v>90000</v>
      </c>
      <c r="H17" s="142">
        <f t="shared" si="16"/>
        <v>5.9285712000000004</v>
      </c>
      <c r="I17" s="143"/>
      <c r="J17" s="144">
        <f t="shared" ref="J17:K17" si="17">SUM(J18:J20)</f>
        <v>88999.996799999994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90000</v>
      </c>
      <c r="X17" s="145">
        <f t="shared" si="21"/>
        <v>88999.996799999994</v>
      </c>
      <c r="Y17" s="145">
        <f t="shared" si="6"/>
        <v>1000.0032000000065</v>
      </c>
      <c r="Z17" s="145">
        <f t="shared" si="7"/>
        <v>1.1111146666666738E-2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5">
      <c r="A18" s="119" t="s">
        <v>70</v>
      </c>
      <c r="B18" s="120" t="s">
        <v>78</v>
      </c>
      <c r="C18" s="121" t="s">
        <v>332</v>
      </c>
      <c r="D18" s="122" t="s">
        <v>73</v>
      </c>
      <c r="E18" s="123">
        <v>3</v>
      </c>
      <c r="F18" s="124">
        <v>16000</v>
      </c>
      <c r="G18" s="125">
        <f t="shared" ref="G18:G20" si="22">E18*F18</f>
        <v>48000</v>
      </c>
      <c r="H18" s="123">
        <v>3</v>
      </c>
      <c r="I18" s="124">
        <v>16000</v>
      </c>
      <c r="J18" s="125">
        <f t="shared" ref="J18:J20" si="23">H18*I18</f>
        <v>48000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48000</v>
      </c>
      <c r="X18" s="127">
        <f t="shared" ref="X18:X20" si="29">J18+P18+V18</f>
        <v>48000</v>
      </c>
      <c r="Y18" s="127">
        <f t="shared" si="6"/>
        <v>0</v>
      </c>
      <c r="Z18" s="128">
        <f t="shared" si="7"/>
        <v>0</v>
      </c>
      <c r="AA18" s="129"/>
      <c r="AB18" s="131"/>
      <c r="AC18" s="131"/>
      <c r="AD18" s="131"/>
      <c r="AE18" s="131"/>
      <c r="AF18" s="131"/>
      <c r="AG18" s="131"/>
    </row>
    <row r="19" spans="1:33" ht="129.75" customHeight="1" x14ac:dyDescent="0.25">
      <c r="A19" s="119" t="s">
        <v>70</v>
      </c>
      <c r="B19" s="120" t="s">
        <v>79</v>
      </c>
      <c r="C19" s="121" t="s">
        <v>333</v>
      </c>
      <c r="D19" s="122" t="s">
        <v>73</v>
      </c>
      <c r="E19" s="123">
        <v>3</v>
      </c>
      <c r="F19" s="124">
        <v>14000</v>
      </c>
      <c r="G19" s="125">
        <f t="shared" si="22"/>
        <v>42000</v>
      </c>
      <c r="H19" s="123">
        <v>2.9285711999999999</v>
      </c>
      <c r="I19" s="124">
        <v>14000</v>
      </c>
      <c r="J19" s="125">
        <f t="shared" si="23"/>
        <v>40999.996800000001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42000</v>
      </c>
      <c r="X19" s="127">
        <f t="shared" si="29"/>
        <v>40999.996800000001</v>
      </c>
      <c r="Y19" s="127">
        <f>W19-X19</f>
        <v>1000.0031999999992</v>
      </c>
      <c r="Z19" s="128">
        <f t="shared" si="7"/>
        <v>2.3809599999999979E-2</v>
      </c>
      <c r="AA19" s="129" t="s">
        <v>439</v>
      </c>
      <c r="AB19" s="131"/>
      <c r="AC19" s="131"/>
      <c r="AD19" s="131"/>
      <c r="AE19" s="131"/>
      <c r="AF19" s="131"/>
      <c r="AG19" s="131"/>
    </row>
    <row r="20" spans="1:33" ht="30" customHeight="1" x14ac:dyDescent="0.25">
      <c r="A20" s="147" t="s">
        <v>70</v>
      </c>
      <c r="B20" s="133" t="s">
        <v>80</v>
      </c>
      <c r="C20" s="121" t="s">
        <v>72</v>
      </c>
      <c r="D20" s="148" t="s">
        <v>73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67</v>
      </c>
      <c r="B21" s="109" t="s">
        <v>81</v>
      </c>
      <c r="C21" s="153" t="s">
        <v>82</v>
      </c>
      <c r="D21" s="141"/>
      <c r="E21" s="142">
        <f>SUM(E22:E24)</f>
        <v>3</v>
      </c>
      <c r="F21" s="143"/>
      <c r="G21" s="144">
        <f t="shared" ref="G21:H21" si="30">SUM(G22:G24)</f>
        <v>44000</v>
      </c>
      <c r="H21" s="142">
        <f t="shared" si="30"/>
        <v>3</v>
      </c>
      <c r="I21" s="143"/>
      <c r="J21" s="144">
        <f t="shared" ref="J21:K21" si="31">SUM(J22:J24)</f>
        <v>44000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44000</v>
      </c>
      <c r="X21" s="144">
        <f t="shared" si="35"/>
        <v>44000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70</v>
      </c>
      <c r="B22" s="120" t="s">
        <v>83</v>
      </c>
      <c r="C22" s="121" t="s">
        <v>334</v>
      </c>
      <c r="D22" s="122" t="s">
        <v>73</v>
      </c>
      <c r="E22" s="123">
        <v>1</v>
      </c>
      <c r="F22" s="124">
        <v>15000</v>
      </c>
      <c r="G22" s="125">
        <f t="shared" ref="G22:G24" si="36">E22*F22</f>
        <v>15000</v>
      </c>
      <c r="H22" s="123">
        <v>1</v>
      </c>
      <c r="I22" s="124">
        <v>15000</v>
      </c>
      <c r="J22" s="125">
        <f t="shared" ref="J22:J24" si="37">H22*I22</f>
        <v>15000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15000</v>
      </c>
      <c r="X22" s="127">
        <f t="shared" ref="X22:X24" si="43">J22+P22+V22</f>
        <v>15000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70</v>
      </c>
      <c r="B23" s="120" t="s">
        <v>85</v>
      </c>
      <c r="C23" s="121" t="s">
        <v>335</v>
      </c>
      <c r="D23" s="122" t="s">
        <v>73</v>
      </c>
      <c r="E23" s="123">
        <v>1</v>
      </c>
      <c r="F23" s="124">
        <v>12000</v>
      </c>
      <c r="G23" s="125">
        <f t="shared" si="36"/>
        <v>12000</v>
      </c>
      <c r="H23" s="123">
        <v>1</v>
      </c>
      <c r="I23" s="124">
        <v>12000</v>
      </c>
      <c r="J23" s="125">
        <f t="shared" si="37"/>
        <v>12000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12000</v>
      </c>
      <c r="X23" s="127">
        <f t="shared" si="43"/>
        <v>12000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32" t="s">
        <v>70</v>
      </c>
      <c r="B24" s="154" t="s">
        <v>86</v>
      </c>
      <c r="C24" s="121" t="s">
        <v>336</v>
      </c>
      <c r="D24" s="134" t="s">
        <v>73</v>
      </c>
      <c r="E24" s="135">
        <v>1</v>
      </c>
      <c r="F24" s="136">
        <v>17000</v>
      </c>
      <c r="G24" s="137">
        <f t="shared" si="36"/>
        <v>17000</v>
      </c>
      <c r="H24" s="135">
        <v>1</v>
      </c>
      <c r="I24" s="136">
        <v>17000</v>
      </c>
      <c r="J24" s="137">
        <f t="shared" si="37"/>
        <v>17000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17000</v>
      </c>
      <c r="X24" s="127">
        <f t="shared" si="43"/>
        <v>17000</v>
      </c>
      <c r="Y24" s="127">
        <f t="shared" si="6"/>
        <v>0</v>
      </c>
      <c r="Z24" s="128">
        <f t="shared" si="7"/>
        <v>0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08" t="s">
        <v>65</v>
      </c>
      <c r="B25" s="155" t="s">
        <v>87</v>
      </c>
      <c r="C25" s="140" t="s">
        <v>88</v>
      </c>
      <c r="D25" s="141"/>
      <c r="E25" s="142">
        <f>SUM(E26:E28)</f>
        <v>134000</v>
      </c>
      <c r="F25" s="143"/>
      <c r="G25" s="144">
        <f t="shared" ref="G25:H25" si="44">SUM(G26:G28)</f>
        <v>29480</v>
      </c>
      <c r="H25" s="142">
        <f t="shared" si="44"/>
        <v>132999.99679999999</v>
      </c>
      <c r="I25" s="143"/>
      <c r="J25" s="144">
        <f t="shared" ref="J25:K25" si="45">SUM(J26:J28)</f>
        <v>29259.999295999998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29480</v>
      </c>
      <c r="X25" s="144">
        <f t="shared" si="49"/>
        <v>29259.999295999998</v>
      </c>
      <c r="Y25" s="115">
        <f t="shared" si="6"/>
        <v>220.00070400000186</v>
      </c>
      <c r="Z25" s="116">
        <f t="shared" si="7"/>
        <v>7.4627104477612569E-3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5">
      <c r="A26" s="156" t="s">
        <v>70</v>
      </c>
      <c r="B26" s="157" t="s">
        <v>89</v>
      </c>
      <c r="C26" s="121" t="s">
        <v>90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5">
      <c r="A27" s="119" t="s">
        <v>70</v>
      </c>
      <c r="B27" s="120" t="s">
        <v>91</v>
      </c>
      <c r="C27" s="121" t="s">
        <v>92</v>
      </c>
      <c r="D27" s="122"/>
      <c r="E27" s="123">
        <f>G17</f>
        <v>90000</v>
      </c>
      <c r="F27" s="124">
        <v>0.22</v>
      </c>
      <c r="G27" s="125">
        <f t="shared" si="50"/>
        <v>19800</v>
      </c>
      <c r="H27" s="123">
        <f>J17</f>
        <v>88999.996799999994</v>
      </c>
      <c r="I27" s="124">
        <v>0.22</v>
      </c>
      <c r="J27" s="125">
        <f t="shared" si="51"/>
        <v>19579.999295999998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19800</v>
      </c>
      <c r="X27" s="127">
        <f t="shared" si="57"/>
        <v>19579.999295999998</v>
      </c>
      <c r="Y27" s="127">
        <f t="shared" si="6"/>
        <v>220.00070400000186</v>
      </c>
      <c r="Z27" s="128">
        <f t="shared" si="7"/>
        <v>1.1111146666666761E-2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5">
      <c r="A28" s="132" t="s">
        <v>70</v>
      </c>
      <c r="B28" s="154" t="s">
        <v>93</v>
      </c>
      <c r="C28" s="163" t="s">
        <v>82</v>
      </c>
      <c r="D28" s="134"/>
      <c r="E28" s="135">
        <f>G21</f>
        <v>44000</v>
      </c>
      <c r="F28" s="136">
        <v>0.22</v>
      </c>
      <c r="G28" s="137">
        <f t="shared" si="50"/>
        <v>9680</v>
      </c>
      <c r="H28" s="135">
        <f>J21</f>
        <v>44000</v>
      </c>
      <c r="I28" s="136">
        <v>0.22</v>
      </c>
      <c r="J28" s="137">
        <f t="shared" si="51"/>
        <v>9680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9680</v>
      </c>
      <c r="X28" s="127">
        <f t="shared" si="57"/>
        <v>9680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08" t="s">
        <v>67</v>
      </c>
      <c r="B29" s="155" t="s">
        <v>94</v>
      </c>
      <c r="C29" s="140" t="s">
        <v>95</v>
      </c>
      <c r="D29" s="141"/>
      <c r="E29" s="142">
        <f>SUM(E30:E32)</f>
        <v>3</v>
      </c>
      <c r="F29" s="143"/>
      <c r="G29" s="144">
        <f t="shared" ref="G29:H29" si="58">SUM(G30:G32)</f>
        <v>36000</v>
      </c>
      <c r="H29" s="142">
        <f t="shared" si="58"/>
        <v>3</v>
      </c>
      <c r="I29" s="143"/>
      <c r="J29" s="144">
        <f t="shared" ref="J29:K29" si="59">SUM(J30:J32)</f>
        <v>36000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36000</v>
      </c>
      <c r="X29" s="144">
        <f t="shared" si="63"/>
        <v>36000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78" customHeight="1" x14ac:dyDescent="0.25">
      <c r="A30" s="119" t="s">
        <v>70</v>
      </c>
      <c r="B30" s="157" t="s">
        <v>96</v>
      </c>
      <c r="C30" s="121" t="s">
        <v>337</v>
      </c>
      <c r="D30" s="122" t="s">
        <v>73</v>
      </c>
      <c r="E30" s="123">
        <v>3</v>
      </c>
      <c r="F30" s="124">
        <v>12000</v>
      </c>
      <c r="G30" s="125">
        <f t="shared" ref="G30:G32" si="64">E30*F30</f>
        <v>36000</v>
      </c>
      <c r="H30" s="123">
        <v>3</v>
      </c>
      <c r="I30" s="124">
        <v>12000</v>
      </c>
      <c r="J30" s="125">
        <f t="shared" ref="J30:J32" si="65">H30*I30</f>
        <v>36000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36000</v>
      </c>
      <c r="X30" s="127">
        <f t="shared" ref="X30:X32" si="71">J30+P30+V30</f>
        <v>36000</v>
      </c>
      <c r="Y30" s="127">
        <f t="shared" si="6"/>
        <v>0</v>
      </c>
      <c r="Z30" s="128">
        <f t="shared" si="7"/>
        <v>0</v>
      </c>
      <c r="AA30" s="129" t="s">
        <v>437</v>
      </c>
      <c r="AB30" s="7"/>
      <c r="AC30" s="7"/>
      <c r="AD30" s="7"/>
      <c r="AE30" s="7"/>
      <c r="AF30" s="7"/>
      <c r="AG30" s="7"/>
    </row>
    <row r="31" spans="1:33" ht="30" customHeight="1" x14ac:dyDescent="0.25">
      <c r="A31" s="119" t="s">
        <v>70</v>
      </c>
      <c r="B31" s="120" t="s">
        <v>97</v>
      </c>
      <c r="C31" s="121" t="s">
        <v>84</v>
      </c>
      <c r="D31" s="122" t="s">
        <v>73</v>
      </c>
      <c r="E31" s="123"/>
      <c r="F31" s="124"/>
      <c r="G31" s="125">
        <f t="shared" si="64"/>
        <v>0</v>
      </c>
      <c r="H31" s="123"/>
      <c r="I31" s="124"/>
      <c r="J31" s="125">
        <f t="shared" si="65"/>
        <v>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0</v>
      </c>
      <c r="X31" s="127">
        <f t="shared" si="71"/>
        <v>0</v>
      </c>
      <c r="Y31" s="127">
        <f t="shared" si="6"/>
        <v>0</v>
      </c>
      <c r="Z31" s="128" t="e">
        <f t="shared" si="7"/>
        <v>#DIV/0!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25">
      <c r="A32" s="132" t="s">
        <v>70</v>
      </c>
      <c r="B32" s="133" t="s">
        <v>98</v>
      </c>
      <c r="C32" s="164" t="s">
        <v>84</v>
      </c>
      <c r="D32" s="134" t="s">
        <v>73</v>
      </c>
      <c r="E32" s="135"/>
      <c r="F32" s="136"/>
      <c r="G32" s="137">
        <f t="shared" si="64"/>
        <v>0</v>
      </c>
      <c r="H32" s="123"/>
      <c r="I32" s="136"/>
      <c r="J32" s="137">
        <f t="shared" si="65"/>
        <v>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0</v>
      </c>
      <c r="X32" s="127">
        <f t="shared" si="71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25">
      <c r="A33" s="166" t="s">
        <v>99</v>
      </c>
      <c r="B33" s="167"/>
      <c r="C33" s="168"/>
      <c r="D33" s="169"/>
      <c r="E33" s="170"/>
      <c r="F33" s="171"/>
      <c r="G33" s="172">
        <f>G13+G17+G21+G25+G29</f>
        <v>199480</v>
      </c>
      <c r="H33" s="123"/>
      <c r="I33" s="171"/>
      <c r="J33" s="172">
        <f>J13+J17+J21+J25+J29</f>
        <v>198259.99609599999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>W13+W17+W21+W25+W29</f>
        <v>199480</v>
      </c>
      <c r="X33" s="174">
        <f t="shared" si="72"/>
        <v>198259.99609599999</v>
      </c>
      <c r="Y33" s="175">
        <f>W33-X33</f>
        <v>1220.003904000012</v>
      </c>
      <c r="Z33" s="176">
        <f t="shared" si="7"/>
        <v>6.1159209143774413E-3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25">
      <c r="A34" s="178" t="s">
        <v>65</v>
      </c>
      <c r="B34" s="179">
        <v>2</v>
      </c>
      <c r="C34" s="180" t="s">
        <v>100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5">
      <c r="A35" s="108" t="s">
        <v>67</v>
      </c>
      <c r="B35" s="155" t="s">
        <v>101</v>
      </c>
      <c r="C35" s="110" t="s">
        <v>102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5">
      <c r="A36" s="119" t="s">
        <v>70</v>
      </c>
      <c r="B36" s="120" t="s">
        <v>103</v>
      </c>
      <c r="C36" s="121" t="s">
        <v>104</v>
      </c>
      <c r="D36" s="122" t="s">
        <v>105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5">
      <c r="A37" s="119" t="s">
        <v>70</v>
      </c>
      <c r="B37" s="120" t="s">
        <v>106</v>
      </c>
      <c r="C37" s="121" t="s">
        <v>104</v>
      </c>
      <c r="D37" s="122" t="s">
        <v>105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5">
      <c r="A38" s="147" t="s">
        <v>70</v>
      </c>
      <c r="B38" s="154" t="s">
        <v>107</v>
      </c>
      <c r="C38" s="121" t="s">
        <v>104</v>
      </c>
      <c r="D38" s="148" t="s">
        <v>105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08" t="s">
        <v>67</v>
      </c>
      <c r="B39" s="155" t="s">
        <v>108</v>
      </c>
      <c r="C39" s="153" t="s">
        <v>109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5">
      <c r="A40" s="119" t="s">
        <v>70</v>
      </c>
      <c r="B40" s="120" t="s">
        <v>110</v>
      </c>
      <c r="C40" s="121" t="s">
        <v>111</v>
      </c>
      <c r="D40" s="122" t="s">
        <v>112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19" t="s">
        <v>70</v>
      </c>
      <c r="B41" s="120" t="s">
        <v>113</v>
      </c>
      <c r="C41" s="187" t="s">
        <v>111</v>
      </c>
      <c r="D41" s="122" t="s">
        <v>112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47" t="s">
        <v>70</v>
      </c>
      <c r="B42" s="154" t="s">
        <v>114</v>
      </c>
      <c r="C42" s="188" t="s">
        <v>111</v>
      </c>
      <c r="D42" s="148" t="s">
        <v>112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08" t="s">
        <v>67</v>
      </c>
      <c r="B43" s="155" t="s">
        <v>115</v>
      </c>
      <c r="C43" s="153" t="s">
        <v>116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5">
      <c r="A44" s="119" t="s">
        <v>70</v>
      </c>
      <c r="B44" s="120" t="s">
        <v>117</v>
      </c>
      <c r="C44" s="121" t="s">
        <v>118</v>
      </c>
      <c r="D44" s="122" t="s">
        <v>112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5">
      <c r="A45" s="119" t="s">
        <v>70</v>
      </c>
      <c r="B45" s="120" t="s">
        <v>119</v>
      </c>
      <c r="C45" s="121" t="s">
        <v>120</v>
      </c>
      <c r="D45" s="122" t="s">
        <v>112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32" t="s">
        <v>70</v>
      </c>
      <c r="B46" s="133" t="s">
        <v>121</v>
      </c>
      <c r="C46" s="164" t="s">
        <v>118</v>
      </c>
      <c r="D46" s="134" t="s">
        <v>112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66" t="s">
        <v>122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5">
      <c r="A48" s="178" t="s">
        <v>65</v>
      </c>
      <c r="B48" s="179">
        <v>3</v>
      </c>
      <c r="C48" s="180" t="s">
        <v>123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5">
      <c r="A49" s="108" t="s">
        <v>67</v>
      </c>
      <c r="B49" s="155" t="s">
        <v>124</v>
      </c>
      <c r="C49" s="110" t="s">
        <v>125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5">
      <c r="A50" s="119" t="s">
        <v>70</v>
      </c>
      <c r="B50" s="120" t="s">
        <v>126</v>
      </c>
      <c r="C50" s="187" t="s">
        <v>127</v>
      </c>
      <c r="D50" s="122" t="s">
        <v>105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5">
      <c r="A51" s="119" t="s">
        <v>70</v>
      </c>
      <c r="B51" s="120" t="s">
        <v>128</v>
      </c>
      <c r="C51" s="187" t="s">
        <v>129</v>
      </c>
      <c r="D51" s="122" t="s">
        <v>105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32" t="s">
        <v>70</v>
      </c>
      <c r="B52" s="133" t="s">
        <v>130</v>
      </c>
      <c r="C52" s="163" t="s">
        <v>131</v>
      </c>
      <c r="D52" s="134" t="s">
        <v>105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25">
      <c r="A53" s="108" t="s">
        <v>67</v>
      </c>
      <c r="B53" s="155" t="s">
        <v>132</v>
      </c>
      <c r="C53" s="140" t="s">
        <v>133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25">
      <c r="A54" s="119" t="s">
        <v>70</v>
      </c>
      <c r="B54" s="120" t="s">
        <v>134</v>
      </c>
      <c r="C54" s="187" t="s">
        <v>135</v>
      </c>
      <c r="D54" s="122" t="s">
        <v>136</v>
      </c>
      <c r="E54" s="382" t="s">
        <v>137</v>
      </c>
      <c r="F54" s="383"/>
      <c r="G54" s="384"/>
      <c r="H54" s="382" t="s">
        <v>137</v>
      </c>
      <c r="I54" s="383"/>
      <c r="J54" s="384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25">
      <c r="A55" s="132" t="s">
        <v>70</v>
      </c>
      <c r="B55" s="133" t="s">
        <v>138</v>
      </c>
      <c r="C55" s="163" t="s">
        <v>139</v>
      </c>
      <c r="D55" s="134" t="s">
        <v>136</v>
      </c>
      <c r="E55" s="353"/>
      <c r="F55" s="385"/>
      <c r="G55" s="354"/>
      <c r="H55" s="353"/>
      <c r="I55" s="385"/>
      <c r="J55" s="354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25">
      <c r="A56" s="166" t="s">
        <v>140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25">
      <c r="A57" s="178" t="s">
        <v>65</v>
      </c>
      <c r="B57" s="179">
        <v>4</v>
      </c>
      <c r="C57" s="180" t="s">
        <v>141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25">
      <c r="A58" s="108" t="s">
        <v>67</v>
      </c>
      <c r="B58" s="155" t="s">
        <v>142</v>
      </c>
      <c r="C58" s="192" t="s">
        <v>143</v>
      </c>
      <c r="D58" s="111"/>
      <c r="E58" s="112">
        <f>SUM(E59:E61)</f>
        <v>0</v>
      </c>
      <c r="F58" s="113"/>
      <c r="G58" s="114">
        <f t="shared" ref="G58:H58" si="154">SUM(G59:G61)</f>
        <v>0</v>
      </c>
      <c r="H58" s="112">
        <f t="shared" si="154"/>
        <v>0</v>
      </c>
      <c r="I58" s="113"/>
      <c r="J58" s="114">
        <f t="shared" ref="J58:K58" si="155">SUM(J59:J61)</f>
        <v>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0</v>
      </c>
      <c r="X58" s="114">
        <f t="shared" si="159"/>
        <v>0</v>
      </c>
      <c r="Y58" s="193">
        <f t="shared" ref="Y58:Y85" si="160">W58-X58</f>
        <v>0</v>
      </c>
      <c r="Z58" s="116" t="e">
        <f t="shared" ref="Z58:Z85" si="161">Y58/W58</f>
        <v>#DIV/0!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25">
      <c r="A59" s="119" t="s">
        <v>70</v>
      </c>
      <c r="B59" s="120" t="s">
        <v>144</v>
      </c>
      <c r="C59" s="187" t="s">
        <v>145</v>
      </c>
      <c r="D59" s="194" t="s">
        <v>146</v>
      </c>
      <c r="E59" s="195"/>
      <c r="F59" s="196"/>
      <c r="G59" s="197">
        <f t="shared" ref="G59:G61" si="162">E59*F59</f>
        <v>0</v>
      </c>
      <c r="H59" s="195"/>
      <c r="I59" s="196"/>
      <c r="J59" s="197">
        <f t="shared" ref="J59:J61" si="163">H59*I59</f>
        <v>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0</v>
      </c>
      <c r="X59" s="127">
        <f t="shared" ref="X59:X61" si="169">J59+P59+V59</f>
        <v>0</v>
      </c>
      <c r="Y59" s="127">
        <f t="shared" si="160"/>
        <v>0</v>
      </c>
      <c r="Z59" s="128" t="e">
        <f t="shared" si="161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25">
      <c r="A60" s="119" t="s">
        <v>70</v>
      </c>
      <c r="B60" s="120" t="s">
        <v>147</v>
      </c>
      <c r="C60" s="187" t="s">
        <v>145</v>
      </c>
      <c r="D60" s="194" t="s">
        <v>146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/>
      <c r="L60" s="196"/>
      <c r="M60" s="125">
        <f t="shared" si="164"/>
        <v>0</v>
      </c>
      <c r="N60" s="123"/>
      <c r="O60" s="196"/>
      <c r="P60" s="125">
        <f t="shared" si="165"/>
        <v>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0</v>
      </c>
      <c r="X60" s="127">
        <f t="shared" si="169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5">
      <c r="A61" s="147" t="s">
        <v>70</v>
      </c>
      <c r="B61" s="133" t="s">
        <v>148</v>
      </c>
      <c r="C61" s="163" t="s">
        <v>145</v>
      </c>
      <c r="D61" s="194" t="s">
        <v>146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08" t="s">
        <v>67</v>
      </c>
      <c r="B62" s="155" t="s">
        <v>149</v>
      </c>
      <c r="C62" s="153" t="s">
        <v>150</v>
      </c>
      <c r="D62" s="141"/>
      <c r="E62" s="142">
        <f>SUM(E63:E72)</f>
        <v>24</v>
      </c>
      <c r="F62" s="143"/>
      <c r="G62" s="144">
        <f t="shared" ref="G62:H62" si="170">SUM(G63:G72)</f>
        <v>75000</v>
      </c>
      <c r="H62" s="142">
        <f t="shared" si="170"/>
        <v>24</v>
      </c>
      <c r="I62" s="143"/>
      <c r="J62" s="144">
        <f t="shared" ref="J62:K62" si="171">SUM(J63:J72)</f>
        <v>75000</v>
      </c>
      <c r="K62" s="142">
        <f t="shared" si="171"/>
        <v>0</v>
      </c>
      <c r="L62" s="143"/>
      <c r="M62" s="144">
        <f t="shared" ref="M62:N62" si="172">SUM(M63:M72)</f>
        <v>0</v>
      </c>
      <c r="N62" s="142">
        <f t="shared" si="172"/>
        <v>0</v>
      </c>
      <c r="O62" s="143"/>
      <c r="P62" s="144">
        <f t="shared" ref="P62:Q62" si="173">SUM(P63:P72)</f>
        <v>0</v>
      </c>
      <c r="Q62" s="142">
        <f t="shared" si="173"/>
        <v>0</v>
      </c>
      <c r="R62" s="143"/>
      <c r="S62" s="144">
        <f t="shared" ref="S62:T62" si="174">SUM(S63:S72)</f>
        <v>0</v>
      </c>
      <c r="T62" s="142">
        <f t="shared" si="174"/>
        <v>0</v>
      </c>
      <c r="U62" s="143"/>
      <c r="V62" s="144">
        <f t="shared" ref="V62:X62" si="175">SUM(V63:V72)</f>
        <v>0</v>
      </c>
      <c r="W62" s="144">
        <f t="shared" si="175"/>
        <v>75000</v>
      </c>
      <c r="X62" s="144">
        <f t="shared" si="175"/>
        <v>75000</v>
      </c>
      <c r="Y62" s="144">
        <f t="shared" si="160"/>
        <v>0</v>
      </c>
      <c r="Z62" s="144">
        <f t="shared" si="161"/>
        <v>0</v>
      </c>
      <c r="AA62" s="146"/>
      <c r="AB62" s="118"/>
      <c r="AC62" s="118"/>
      <c r="AD62" s="118"/>
      <c r="AE62" s="118"/>
      <c r="AF62" s="118"/>
      <c r="AG62" s="118"/>
    </row>
    <row r="63" spans="1:33" ht="84" customHeight="1" x14ac:dyDescent="0.25">
      <c r="A63" s="119" t="s">
        <v>70</v>
      </c>
      <c r="B63" s="120" t="s">
        <v>151</v>
      </c>
      <c r="C63" s="201" t="s">
        <v>345</v>
      </c>
      <c r="D63" s="202" t="s">
        <v>355</v>
      </c>
      <c r="E63" s="123">
        <v>1</v>
      </c>
      <c r="F63" s="124">
        <v>7000</v>
      </c>
      <c r="G63" s="125">
        <f t="shared" ref="G63:G72" si="176">E63*F63</f>
        <v>7000</v>
      </c>
      <c r="H63" s="123">
        <v>1</v>
      </c>
      <c r="I63" s="124">
        <v>7000</v>
      </c>
      <c r="J63" s="125">
        <f t="shared" ref="J63:J72" si="177">H63*I63</f>
        <v>7000</v>
      </c>
      <c r="K63" s="123"/>
      <c r="L63" s="124"/>
      <c r="M63" s="125">
        <f t="shared" ref="M63:M72" si="178">K63*L63</f>
        <v>0</v>
      </c>
      <c r="N63" s="123"/>
      <c r="O63" s="124"/>
      <c r="P63" s="125">
        <f t="shared" ref="P63:P72" si="179">N63*O63</f>
        <v>0</v>
      </c>
      <c r="Q63" s="123"/>
      <c r="R63" s="124"/>
      <c r="S63" s="125">
        <f t="shared" ref="S63:S72" si="180">Q63*R63</f>
        <v>0</v>
      </c>
      <c r="T63" s="123"/>
      <c r="U63" s="124"/>
      <c r="V63" s="125">
        <f t="shared" ref="V63:V72" si="181">T63*U63</f>
        <v>0</v>
      </c>
      <c r="W63" s="126">
        <f t="shared" ref="W63:W72" si="182">G63+M63+S63</f>
        <v>7000</v>
      </c>
      <c r="X63" s="127">
        <f t="shared" ref="X63:X72" si="183">J63+P63+V63</f>
        <v>7000</v>
      </c>
      <c r="Y63" s="127">
        <f t="shared" si="160"/>
        <v>0</v>
      </c>
      <c r="Z63" s="128">
        <f t="shared" si="161"/>
        <v>0</v>
      </c>
      <c r="AA63" s="129" t="s">
        <v>437</v>
      </c>
      <c r="AB63" s="131"/>
      <c r="AC63" s="131"/>
      <c r="AD63" s="131"/>
      <c r="AE63" s="131"/>
      <c r="AF63" s="131"/>
      <c r="AG63" s="131"/>
    </row>
    <row r="64" spans="1:33" ht="82.5" customHeight="1" x14ac:dyDescent="0.25">
      <c r="A64" s="119" t="s">
        <v>70</v>
      </c>
      <c r="B64" s="120" t="s">
        <v>152</v>
      </c>
      <c r="C64" s="201" t="s">
        <v>346</v>
      </c>
      <c r="D64" s="202" t="s">
        <v>355</v>
      </c>
      <c r="E64" s="123">
        <v>2</v>
      </c>
      <c r="F64" s="124">
        <v>7500</v>
      </c>
      <c r="G64" s="125">
        <f t="shared" si="176"/>
        <v>15000</v>
      </c>
      <c r="H64" s="123">
        <v>2</v>
      </c>
      <c r="I64" s="124">
        <v>7500</v>
      </c>
      <c r="J64" s="125">
        <f t="shared" si="177"/>
        <v>15000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15000</v>
      </c>
      <c r="X64" s="127">
        <f t="shared" si="183"/>
        <v>15000</v>
      </c>
      <c r="Y64" s="127">
        <f t="shared" si="160"/>
        <v>0</v>
      </c>
      <c r="Z64" s="128">
        <f t="shared" si="161"/>
        <v>0</v>
      </c>
      <c r="AA64" s="129" t="s">
        <v>437</v>
      </c>
      <c r="AB64" s="131"/>
      <c r="AC64" s="131"/>
      <c r="AD64" s="131"/>
      <c r="AE64" s="131"/>
      <c r="AF64" s="131"/>
      <c r="AG64" s="131"/>
    </row>
    <row r="65" spans="1:33" s="335" customFormat="1" ht="77.25" customHeight="1" x14ac:dyDescent="0.25">
      <c r="A65" s="119" t="s">
        <v>70</v>
      </c>
      <c r="B65" s="120" t="s">
        <v>153</v>
      </c>
      <c r="C65" s="201" t="s">
        <v>347</v>
      </c>
      <c r="D65" s="202" t="s">
        <v>355</v>
      </c>
      <c r="E65" s="123">
        <v>2</v>
      </c>
      <c r="F65" s="124">
        <v>4000</v>
      </c>
      <c r="G65" s="125">
        <f t="shared" ref="G65:G71" si="184">E65*F65</f>
        <v>8000</v>
      </c>
      <c r="H65" s="123">
        <v>2</v>
      </c>
      <c r="I65" s="124">
        <v>4000</v>
      </c>
      <c r="J65" s="125">
        <f t="shared" si="177"/>
        <v>8000</v>
      </c>
      <c r="K65" s="135"/>
      <c r="L65" s="136"/>
      <c r="M65" s="125">
        <f t="shared" ref="M65:M71" si="185">K65*L65</f>
        <v>0</v>
      </c>
      <c r="N65" s="123"/>
      <c r="O65" s="124"/>
      <c r="P65" s="125">
        <f t="shared" ref="P65:P71" si="186">N65*O65</f>
        <v>0</v>
      </c>
      <c r="Q65" s="123"/>
      <c r="R65" s="124"/>
      <c r="S65" s="125">
        <f t="shared" ref="S65:S71" si="187">Q65*R65</f>
        <v>0</v>
      </c>
      <c r="T65" s="123"/>
      <c r="U65" s="124"/>
      <c r="V65" s="125">
        <f t="shared" ref="V65:V71" si="188">T65*U65</f>
        <v>0</v>
      </c>
      <c r="W65" s="126">
        <f t="shared" ref="W65:W71" si="189">G65+M65+S65</f>
        <v>8000</v>
      </c>
      <c r="X65" s="127">
        <f t="shared" ref="X65:X71" si="190">J65+P65+V65</f>
        <v>8000</v>
      </c>
      <c r="Y65" s="127">
        <f t="shared" ref="Y65:Y71" si="191">W65-X65</f>
        <v>0</v>
      </c>
      <c r="Z65" s="128">
        <f t="shared" ref="Z65:Z71" si="192">Y65/W65</f>
        <v>0</v>
      </c>
      <c r="AA65" s="129" t="s">
        <v>437</v>
      </c>
      <c r="AB65" s="131"/>
      <c r="AC65" s="131"/>
      <c r="AD65" s="131"/>
      <c r="AE65" s="131"/>
      <c r="AF65" s="131"/>
      <c r="AG65" s="131"/>
    </row>
    <row r="66" spans="1:33" s="335" customFormat="1" ht="78.75" customHeight="1" x14ac:dyDescent="0.25">
      <c r="A66" s="119" t="s">
        <v>70</v>
      </c>
      <c r="B66" s="120" t="s">
        <v>338</v>
      </c>
      <c r="C66" s="201" t="s">
        <v>348</v>
      </c>
      <c r="D66" s="202" t="s">
        <v>355</v>
      </c>
      <c r="E66" s="123">
        <v>4</v>
      </c>
      <c r="F66" s="124">
        <v>2000</v>
      </c>
      <c r="G66" s="125">
        <f t="shared" si="184"/>
        <v>8000</v>
      </c>
      <c r="H66" s="123">
        <v>4</v>
      </c>
      <c r="I66" s="124">
        <v>2000</v>
      </c>
      <c r="J66" s="125">
        <f t="shared" si="177"/>
        <v>8000</v>
      </c>
      <c r="K66" s="135"/>
      <c r="L66" s="136"/>
      <c r="M66" s="125">
        <f t="shared" si="185"/>
        <v>0</v>
      </c>
      <c r="N66" s="123"/>
      <c r="O66" s="124"/>
      <c r="P66" s="125">
        <f t="shared" si="186"/>
        <v>0</v>
      </c>
      <c r="Q66" s="123"/>
      <c r="R66" s="124"/>
      <c r="S66" s="125">
        <f t="shared" si="187"/>
        <v>0</v>
      </c>
      <c r="T66" s="123"/>
      <c r="U66" s="124"/>
      <c r="V66" s="125">
        <f t="shared" si="188"/>
        <v>0</v>
      </c>
      <c r="W66" s="126">
        <f t="shared" si="189"/>
        <v>8000</v>
      </c>
      <c r="X66" s="127">
        <f t="shared" si="190"/>
        <v>8000</v>
      </c>
      <c r="Y66" s="127">
        <f t="shared" si="191"/>
        <v>0</v>
      </c>
      <c r="Z66" s="128">
        <f t="shared" si="192"/>
        <v>0</v>
      </c>
      <c r="AA66" s="129" t="s">
        <v>437</v>
      </c>
      <c r="AB66" s="131"/>
      <c r="AC66" s="131"/>
      <c r="AD66" s="131"/>
      <c r="AE66" s="131"/>
      <c r="AF66" s="131"/>
      <c r="AG66" s="131"/>
    </row>
    <row r="67" spans="1:33" s="335" customFormat="1" ht="84.75" customHeight="1" x14ac:dyDescent="0.25">
      <c r="A67" s="119" t="s">
        <v>70</v>
      </c>
      <c r="B67" s="120" t="s">
        <v>339</v>
      </c>
      <c r="C67" s="201" t="s">
        <v>349</v>
      </c>
      <c r="D67" s="202" t="s">
        <v>355</v>
      </c>
      <c r="E67" s="123">
        <v>8</v>
      </c>
      <c r="F67" s="124">
        <v>750</v>
      </c>
      <c r="G67" s="125">
        <f t="shared" si="184"/>
        <v>6000</v>
      </c>
      <c r="H67" s="123">
        <v>8</v>
      </c>
      <c r="I67" s="124">
        <v>750</v>
      </c>
      <c r="J67" s="125">
        <f t="shared" si="177"/>
        <v>6000</v>
      </c>
      <c r="K67" s="135"/>
      <c r="L67" s="136"/>
      <c r="M67" s="125">
        <f t="shared" si="185"/>
        <v>0</v>
      </c>
      <c r="N67" s="123"/>
      <c r="O67" s="124"/>
      <c r="P67" s="125">
        <f t="shared" si="186"/>
        <v>0</v>
      </c>
      <c r="Q67" s="123"/>
      <c r="R67" s="124"/>
      <c r="S67" s="125">
        <f t="shared" si="187"/>
        <v>0</v>
      </c>
      <c r="T67" s="123"/>
      <c r="U67" s="124"/>
      <c r="V67" s="125">
        <f t="shared" si="188"/>
        <v>0</v>
      </c>
      <c r="W67" s="126">
        <f t="shared" si="189"/>
        <v>6000</v>
      </c>
      <c r="X67" s="127">
        <f t="shared" si="190"/>
        <v>6000</v>
      </c>
      <c r="Y67" s="127">
        <f t="shared" si="191"/>
        <v>0</v>
      </c>
      <c r="Z67" s="128">
        <f t="shared" si="192"/>
        <v>0</v>
      </c>
      <c r="AA67" s="129" t="s">
        <v>437</v>
      </c>
      <c r="AB67" s="131"/>
      <c r="AC67" s="131"/>
      <c r="AD67" s="131"/>
      <c r="AE67" s="131"/>
      <c r="AF67" s="131"/>
      <c r="AG67" s="131"/>
    </row>
    <row r="68" spans="1:33" s="335" customFormat="1" ht="81" customHeight="1" x14ac:dyDescent="0.25">
      <c r="A68" s="119" t="s">
        <v>70</v>
      </c>
      <c r="B68" s="120" t="s">
        <v>340</v>
      </c>
      <c r="C68" s="201" t="s">
        <v>350</v>
      </c>
      <c r="D68" s="202" t="s">
        <v>355</v>
      </c>
      <c r="E68" s="123">
        <v>3</v>
      </c>
      <c r="F68" s="124">
        <v>1500</v>
      </c>
      <c r="G68" s="125">
        <f t="shared" si="184"/>
        <v>4500</v>
      </c>
      <c r="H68" s="123">
        <v>3</v>
      </c>
      <c r="I68" s="124">
        <v>1500</v>
      </c>
      <c r="J68" s="125">
        <f t="shared" si="177"/>
        <v>4500</v>
      </c>
      <c r="K68" s="135"/>
      <c r="L68" s="136"/>
      <c r="M68" s="125">
        <f t="shared" si="185"/>
        <v>0</v>
      </c>
      <c r="N68" s="123"/>
      <c r="O68" s="124"/>
      <c r="P68" s="125">
        <f t="shared" si="186"/>
        <v>0</v>
      </c>
      <c r="Q68" s="123"/>
      <c r="R68" s="124"/>
      <c r="S68" s="125">
        <f t="shared" si="187"/>
        <v>0</v>
      </c>
      <c r="T68" s="123"/>
      <c r="U68" s="124"/>
      <c r="V68" s="125">
        <f t="shared" si="188"/>
        <v>0</v>
      </c>
      <c r="W68" s="126">
        <f t="shared" si="189"/>
        <v>4500</v>
      </c>
      <c r="X68" s="127">
        <f t="shared" si="190"/>
        <v>4500</v>
      </c>
      <c r="Y68" s="127">
        <f t="shared" si="191"/>
        <v>0</v>
      </c>
      <c r="Z68" s="128">
        <f t="shared" si="192"/>
        <v>0</v>
      </c>
      <c r="AA68" s="129" t="s">
        <v>437</v>
      </c>
      <c r="AB68" s="131"/>
      <c r="AC68" s="131"/>
      <c r="AD68" s="131"/>
      <c r="AE68" s="131"/>
      <c r="AF68" s="131"/>
      <c r="AG68" s="131"/>
    </row>
    <row r="69" spans="1:33" s="335" customFormat="1" ht="78" customHeight="1" x14ac:dyDescent="0.25">
      <c r="A69" s="119" t="s">
        <v>70</v>
      </c>
      <c r="B69" s="120" t="s">
        <v>341</v>
      </c>
      <c r="C69" s="201" t="s">
        <v>351</v>
      </c>
      <c r="D69" s="202" t="s">
        <v>355</v>
      </c>
      <c r="E69" s="123">
        <v>1</v>
      </c>
      <c r="F69" s="124">
        <v>2000</v>
      </c>
      <c r="G69" s="125">
        <f t="shared" si="184"/>
        <v>2000</v>
      </c>
      <c r="H69" s="123">
        <v>1</v>
      </c>
      <c r="I69" s="124">
        <v>2000</v>
      </c>
      <c r="J69" s="125">
        <f t="shared" si="177"/>
        <v>2000</v>
      </c>
      <c r="K69" s="135"/>
      <c r="L69" s="136"/>
      <c r="M69" s="125">
        <f t="shared" si="185"/>
        <v>0</v>
      </c>
      <c r="N69" s="123"/>
      <c r="O69" s="124"/>
      <c r="P69" s="125">
        <f t="shared" si="186"/>
        <v>0</v>
      </c>
      <c r="Q69" s="123"/>
      <c r="R69" s="124"/>
      <c r="S69" s="125">
        <f t="shared" si="187"/>
        <v>0</v>
      </c>
      <c r="T69" s="123"/>
      <c r="U69" s="124"/>
      <c r="V69" s="125">
        <f t="shared" si="188"/>
        <v>0</v>
      </c>
      <c r="W69" s="126">
        <f t="shared" si="189"/>
        <v>2000</v>
      </c>
      <c r="X69" s="127">
        <f t="shared" si="190"/>
        <v>2000</v>
      </c>
      <c r="Y69" s="127">
        <f t="shared" si="191"/>
        <v>0</v>
      </c>
      <c r="Z69" s="128">
        <f t="shared" si="192"/>
        <v>0</v>
      </c>
      <c r="AA69" s="129" t="s">
        <v>437</v>
      </c>
      <c r="AB69" s="131"/>
      <c r="AC69" s="131"/>
      <c r="AD69" s="131"/>
      <c r="AE69" s="131"/>
      <c r="AF69" s="131"/>
      <c r="AG69" s="131"/>
    </row>
    <row r="70" spans="1:33" s="335" customFormat="1" ht="78" customHeight="1" x14ac:dyDescent="0.25">
      <c r="A70" s="119" t="s">
        <v>70</v>
      </c>
      <c r="B70" s="120" t="s">
        <v>342</v>
      </c>
      <c r="C70" s="201" t="s">
        <v>352</v>
      </c>
      <c r="D70" s="202" t="s">
        <v>355</v>
      </c>
      <c r="E70" s="123">
        <v>1</v>
      </c>
      <c r="F70" s="124">
        <v>2000</v>
      </c>
      <c r="G70" s="125">
        <f t="shared" si="184"/>
        <v>2000</v>
      </c>
      <c r="H70" s="123">
        <v>1</v>
      </c>
      <c r="I70" s="124">
        <v>2000</v>
      </c>
      <c r="J70" s="125">
        <f t="shared" si="177"/>
        <v>2000</v>
      </c>
      <c r="K70" s="135"/>
      <c r="L70" s="136"/>
      <c r="M70" s="125">
        <f t="shared" si="185"/>
        <v>0</v>
      </c>
      <c r="N70" s="123"/>
      <c r="O70" s="124"/>
      <c r="P70" s="125">
        <f t="shared" si="186"/>
        <v>0</v>
      </c>
      <c r="Q70" s="123"/>
      <c r="R70" s="124"/>
      <c r="S70" s="125">
        <f t="shared" si="187"/>
        <v>0</v>
      </c>
      <c r="T70" s="123"/>
      <c r="U70" s="124"/>
      <c r="V70" s="125">
        <f t="shared" si="188"/>
        <v>0</v>
      </c>
      <c r="W70" s="126">
        <f t="shared" si="189"/>
        <v>2000</v>
      </c>
      <c r="X70" s="127">
        <f t="shared" si="190"/>
        <v>2000</v>
      </c>
      <c r="Y70" s="127">
        <f t="shared" si="191"/>
        <v>0</v>
      </c>
      <c r="Z70" s="128">
        <f t="shared" si="192"/>
        <v>0</v>
      </c>
      <c r="AA70" s="129" t="s">
        <v>437</v>
      </c>
      <c r="AB70" s="131"/>
      <c r="AC70" s="131"/>
      <c r="AD70" s="131"/>
      <c r="AE70" s="131"/>
      <c r="AF70" s="131"/>
      <c r="AG70" s="131"/>
    </row>
    <row r="71" spans="1:33" s="335" customFormat="1" ht="75.75" customHeight="1" x14ac:dyDescent="0.25">
      <c r="A71" s="119" t="s">
        <v>70</v>
      </c>
      <c r="B71" s="120" t="s">
        <v>343</v>
      </c>
      <c r="C71" s="203" t="s">
        <v>353</v>
      </c>
      <c r="D71" s="202" t="s">
        <v>355</v>
      </c>
      <c r="E71" s="123">
        <v>1</v>
      </c>
      <c r="F71" s="124">
        <v>20000</v>
      </c>
      <c r="G71" s="125">
        <f t="shared" si="184"/>
        <v>20000</v>
      </c>
      <c r="H71" s="123">
        <v>1</v>
      </c>
      <c r="I71" s="124">
        <v>20000</v>
      </c>
      <c r="J71" s="125">
        <f t="shared" si="177"/>
        <v>20000</v>
      </c>
      <c r="K71" s="135"/>
      <c r="L71" s="136"/>
      <c r="M71" s="125">
        <f t="shared" si="185"/>
        <v>0</v>
      </c>
      <c r="N71" s="123"/>
      <c r="O71" s="124"/>
      <c r="P71" s="125">
        <f t="shared" si="186"/>
        <v>0</v>
      </c>
      <c r="Q71" s="123"/>
      <c r="R71" s="124"/>
      <c r="S71" s="125">
        <f t="shared" si="187"/>
        <v>0</v>
      </c>
      <c r="T71" s="123"/>
      <c r="U71" s="124"/>
      <c r="V71" s="125">
        <f t="shared" si="188"/>
        <v>0</v>
      </c>
      <c r="W71" s="126">
        <f t="shared" si="189"/>
        <v>20000</v>
      </c>
      <c r="X71" s="127">
        <f t="shared" si="190"/>
        <v>20000</v>
      </c>
      <c r="Y71" s="127">
        <f t="shared" si="191"/>
        <v>0</v>
      </c>
      <c r="Z71" s="128">
        <f t="shared" si="192"/>
        <v>0</v>
      </c>
      <c r="AA71" s="129" t="s">
        <v>437</v>
      </c>
      <c r="AB71" s="131"/>
      <c r="AC71" s="131"/>
      <c r="AD71" s="131"/>
      <c r="AE71" s="131"/>
      <c r="AF71" s="131"/>
      <c r="AG71" s="131"/>
    </row>
    <row r="72" spans="1:33" ht="80.25" customHeight="1" x14ac:dyDescent="0.25">
      <c r="A72" s="132" t="s">
        <v>70</v>
      </c>
      <c r="B72" s="154" t="s">
        <v>344</v>
      </c>
      <c r="C72" s="203" t="s">
        <v>354</v>
      </c>
      <c r="D72" s="202" t="s">
        <v>355</v>
      </c>
      <c r="E72" s="135">
        <v>1</v>
      </c>
      <c r="F72" s="136">
        <v>2500</v>
      </c>
      <c r="G72" s="137">
        <f t="shared" si="176"/>
        <v>2500</v>
      </c>
      <c r="H72" s="123">
        <v>1</v>
      </c>
      <c r="I72" s="124">
        <v>2500</v>
      </c>
      <c r="J72" s="137">
        <f t="shared" si="177"/>
        <v>2500</v>
      </c>
      <c r="K72" s="135"/>
      <c r="L72" s="136"/>
      <c r="M72" s="137">
        <f t="shared" si="178"/>
        <v>0</v>
      </c>
      <c r="N72" s="135"/>
      <c r="O72" s="136"/>
      <c r="P72" s="137">
        <f t="shared" si="179"/>
        <v>0</v>
      </c>
      <c r="Q72" s="135"/>
      <c r="R72" s="136"/>
      <c r="S72" s="137">
        <f t="shared" si="180"/>
        <v>0</v>
      </c>
      <c r="T72" s="135"/>
      <c r="U72" s="136"/>
      <c r="V72" s="137">
        <f t="shared" si="181"/>
        <v>0</v>
      </c>
      <c r="W72" s="138">
        <f t="shared" si="182"/>
        <v>2500</v>
      </c>
      <c r="X72" s="127">
        <f t="shared" si="183"/>
        <v>2500</v>
      </c>
      <c r="Y72" s="127">
        <f t="shared" si="160"/>
        <v>0</v>
      </c>
      <c r="Z72" s="128">
        <f t="shared" si="161"/>
        <v>0</v>
      </c>
      <c r="AA72" s="139" t="s">
        <v>437</v>
      </c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08" t="s">
        <v>67</v>
      </c>
      <c r="B73" s="155" t="s">
        <v>154</v>
      </c>
      <c r="C73" s="153" t="s">
        <v>155</v>
      </c>
      <c r="D73" s="141"/>
      <c r="E73" s="142">
        <f>SUM(E74:E76)</f>
        <v>0</v>
      </c>
      <c r="F73" s="143"/>
      <c r="G73" s="144">
        <f t="shared" ref="G73:H73" si="193">SUM(G74:G76)</f>
        <v>0</v>
      </c>
      <c r="H73" s="142">
        <f t="shared" si="193"/>
        <v>0</v>
      </c>
      <c r="I73" s="143"/>
      <c r="J73" s="144">
        <f t="shared" ref="J73:K73" si="194">SUM(J74:J76)</f>
        <v>0</v>
      </c>
      <c r="K73" s="142">
        <f t="shared" si="194"/>
        <v>0</v>
      </c>
      <c r="L73" s="143"/>
      <c r="M73" s="144">
        <f t="shared" ref="M73:N73" si="195">SUM(M74:M76)</f>
        <v>0</v>
      </c>
      <c r="N73" s="142">
        <f t="shared" si="195"/>
        <v>0</v>
      </c>
      <c r="O73" s="143"/>
      <c r="P73" s="144">
        <f t="shared" ref="P73:Q73" si="196">SUM(P74:P76)</f>
        <v>0</v>
      </c>
      <c r="Q73" s="142">
        <f t="shared" si="196"/>
        <v>0</v>
      </c>
      <c r="R73" s="143"/>
      <c r="S73" s="144">
        <f t="shared" ref="S73:T73" si="197">SUM(S74:S76)</f>
        <v>0</v>
      </c>
      <c r="T73" s="142">
        <f t="shared" si="197"/>
        <v>0</v>
      </c>
      <c r="U73" s="143"/>
      <c r="V73" s="144">
        <f t="shared" ref="V73:X73" si="198">SUM(V74:V76)</f>
        <v>0</v>
      </c>
      <c r="W73" s="144">
        <f t="shared" si="198"/>
        <v>0</v>
      </c>
      <c r="X73" s="144">
        <f t="shared" si="198"/>
        <v>0</v>
      </c>
      <c r="Y73" s="144">
        <f t="shared" si="160"/>
        <v>0</v>
      </c>
      <c r="Z73" s="144" t="e">
        <f t="shared" si="161"/>
        <v>#DIV/0!</v>
      </c>
      <c r="AA73" s="146"/>
      <c r="AB73" s="118"/>
      <c r="AC73" s="118"/>
      <c r="AD73" s="118"/>
      <c r="AE73" s="118"/>
      <c r="AF73" s="118"/>
      <c r="AG73" s="118"/>
    </row>
    <row r="74" spans="1:33" ht="30" customHeight="1" x14ac:dyDescent="0.25">
      <c r="A74" s="119" t="s">
        <v>70</v>
      </c>
      <c r="B74" s="120" t="s">
        <v>156</v>
      </c>
      <c r="C74" s="201" t="s">
        <v>157</v>
      </c>
      <c r="D74" s="202" t="s">
        <v>158</v>
      </c>
      <c r="E74" s="123"/>
      <c r="F74" s="124"/>
      <c r="G74" s="125">
        <f t="shared" ref="G74:G76" si="199">E74*F74</f>
        <v>0</v>
      </c>
      <c r="H74" s="123"/>
      <c r="I74" s="124"/>
      <c r="J74" s="125">
        <f t="shared" ref="J74:J76" si="200">H74*I74</f>
        <v>0</v>
      </c>
      <c r="K74" s="123"/>
      <c r="L74" s="124"/>
      <c r="M74" s="125">
        <f t="shared" ref="M74:M76" si="201">K74*L74</f>
        <v>0</v>
      </c>
      <c r="N74" s="123"/>
      <c r="O74" s="124"/>
      <c r="P74" s="125">
        <f t="shared" ref="P74:P76" si="202">N74*O74</f>
        <v>0</v>
      </c>
      <c r="Q74" s="123"/>
      <c r="R74" s="124"/>
      <c r="S74" s="125">
        <f t="shared" ref="S74:S76" si="203">Q74*R74</f>
        <v>0</v>
      </c>
      <c r="T74" s="123"/>
      <c r="U74" s="124"/>
      <c r="V74" s="125">
        <f t="shared" ref="V74:V76" si="204">T74*U74</f>
        <v>0</v>
      </c>
      <c r="W74" s="126">
        <f t="shared" ref="W74:W76" si="205">G74+M74+S74</f>
        <v>0</v>
      </c>
      <c r="X74" s="127">
        <f t="shared" ref="X74:X76" si="206">J74+P74+V74</f>
        <v>0</v>
      </c>
      <c r="Y74" s="127">
        <f t="shared" si="160"/>
        <v>0</v>
      </c>
      <c r="Z74" s="128" t="e">
        <f t="shared" si="161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25">
      <c r="A75" s="119" t="s">
        <v>70</v>
      </c>
      <c r="B75" s="120" t="s">
        <v>159</v>
      </c>
      <c r="C75" s="201" t="s">
        <v>160</v>
      </c>
      <c r="D75" s="202" t="s">
        <v>158</v>
      </c>
      <c r="E75" s="123"/>
      <c r="F75" s="124"/>
      <c r="G75" s="125">
        <f t="shared" si="199"/>
        <v>0</v>
      </c>
      <c r="H75" s="123"/>
      <c r="I75" s="124"/>
      <c r="J75" s="125">
        <f t="shared" si="200"/>
        <v>0</v>
      </c>
      <c r="K75" s="123"/>
      <c r="L75" s="124"/>
      <c r="M75" s="125">
        <f t="shared" si="201"/>
        <v>0</v>
      </c>
      <c r="N75" s="123"/>
      <c r="O75" s="124"/>
      <c r="P75" s="125">
        <f t="shared" si="202"/>
        <v>0</v>
      </c>
      <c r="Q75" s="123"/>
      <c r="R75" s="124"/>
      <c r="S75" s="125">
        <f t="shared" si="203"/>
        <v>0</v>
      </c>
      <c r="T75" s="123"/>
      <c r="U75" s="124"/>
      <c r="V75" s="125">
        <f t="shared" si="204"/>
        <v>0</v>
      </c>
      <c r="W75" s="126">
        <f t="shared" si="205"/>
        <v>0</v>
      </c>
      <c r="X75" s="127">
        <f t="shared" si="206"/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25">
      <c r="A76" s="132" t="s">
        <v>70</v>
      </c>
      <c r="B76" s="154" t="s">
        <v>161</v>
      </c>
      <c r="C76" s="203" t="s">
        <v>162</v>
      </c>
      <c r="D76" s="204" t="s">
        <v>158</v>
      </c>
      <c r="E76" s="135"/>
      <c r="F76" s="136"/>
      <c r="G76" s="137">
        <f t="shared" si="199"/>
        <v>0</v>
      </c>
      <c r="H76" s="135"/>
      <c r="I76" s="136"/>
      <c r="J76" s="137">
        <f t="shared" si="200"/>
        <v>0</v>
      </c>
      <c r="K76" s="135"/>
      <c r="L76" s="136"/>
      <c r="M76" s="137">
        <f t="shared" si="201"/>
        <v>0</v>
      </c>
      <c r="N76" s="135"/>
      <c r="O76" s="136"/>
      <c r="P76" s="137">
        <f t="shared" si="202"/>
        <v>0</v>
      </c>
      <c r="Q76" s="135"/>
      <c r="R76" s="136"/>
      <c r="S76" s="137">
        <f t="shared" si="203"/>
        <v>0</v>
      </c>
      <c r="T76" s="135"/>
      <c r="U76" s="136"/>
      <c r="V76" s="137">
        <f t="shared" si="204"/>
        <v>0</v>
      </c>
      <c r="W76" s="138">
        <f t="shared" si="205"/>
        <v>0</v>
      </c>
      <c r="X76" s="127">
        <f t="shared" si="206"/>
        <v>0</v>
      </c>
      <c r="Y76" s="127">
        <f t="shared" si="160"/>
        <v>0</v>
      </c>
      <c r="Z76" s="128" t="e">
        <f t="shared" si="161"/>
        <v>#DIV/0!</v>
      </c>
      <c r="AA76" s="13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08" t="s">
        <v>67</v>
      </c>
      <c r="B77" s="155" t="s">
        <v>163</v>
      </c>
      <c r="C77" s="153" t="s">
        <v>164</v>
      </c>
      <c r="D77" s="141"/>
      <c r="E77" s="142">
        <f>SUM(E78:E80)</f>
        <v>0</v>
      </c>
      <c r="F77" s="143"/>
      <c r="G77" s="144">
        <f t="shared" ref="G77:H77" si="207">SUM(G78:G80)</f>
        <v>0</v>
      </c>
      <c r="H77" s="142">
        <f t="shared" si="207"/>
        <v>0</v>
      </c>
      <c r="I77" s="143"/>
      <c r="J77" s="144">
        <f t="shared" ref="J77:K77" si="208">SUM(J78:J80)</f>
        <v>0</v>
      </c>
      <c r="K77" s="142">
        <f t="shared" si="208"/>
        <v>0</v>
      </c>
      <c r="L77" s="143"/>
      <c r="M77" s="144">
        <f t="shared" ref="M77:N77" si="209">SUM(M78:M80)</f>
        <v>0</v>
      </c>
      <c r="N77" s="142">
        <f t="shared" si="209"/>
        <v>0</v>
      </c>
      <c r="O77" s="143"/>
      <c r="P77" s="144">
        <f t="shared" ref="P77:Q77" si="210">SUM(P78:P80)</f>
        <v>0</v>
      </c>
      <c r="Q77" s="142">
        <f t="shared" si="210"/>
        <v>0</v>
      </c>
      <c r="R77" s="143"/>
      <c r="S77" s="144">
        <f t="shared" ref="S77:T77" si="211">SUM(S78:S80)</f>
        <v>0</v>
      </c>
      <c r="T77" s="142">
        <f t="shared" si="211"/>
        <v>0</v>
      </c>
      <c r="U77" s="143"/>
      <c r="V77" s="144">
        <f t="shared" ref="V77:X77" si="212">SUM(V78:V80)</f>
        <v>0</v>
      </c>
      <c r="W77" s="144">
        <f t="shared" si="212"/>
        <v>0</v>
      </c>
      <c r="X77" s="144">
        <f t="shared" si="212"/>
        <v>0</v>
      </c>
      <c r="Y77" s="144">
        <f t="shared" si="160"/>
        <v>0</v>
      </c>
      <c r="Z77" s="144" t="e">
        <f t="shared" si="161"/>
        <v>#DIV/0!</v>
      </c>
      <c r="AA77" s="146"/>
      <c r="AB77" s="118"/>
      <c r="AC77" s="118"/>
      <c r="AD77" s="118"/>
      <c r="AE77" s="118"/>
      <c r="AF77" s="118"/>
      <c r="AG77" s="118"/>
    </row>
    <row r="78" spans="1:33" ht="30" customHeight="1" x14ac:dyDescent="0.25">
      <c r="A78" s="119" t="s">
        <v>70</v>
      </c>
      <c r="B78" s="120" t="s">
        <v>165</v>
      </c>
      <c r="C78" s="187" t="s">
        <v>166</v>
      </c>
      <c r="D78" s="202" t="s">
        <v>105</v>
      </c>
      <c r="E78" s="123"/>
      <c r="F78" s="124"/>
      <c r="G78" s="125">
        <f t="shared" ref="G78:G80" si="213">E78*F78</f>
        <v>0</v>
      </c>
      <c r="H78" s="123"/>
      <c r="I78" s="124"/>
      <c r="J78" s="125">
        <f t="shared" ref="J78:J80" si="214">H78*I78</f>
        <v>0</v>
      </c>
      <c r="K78" s="123"/>
      <c r="L78" s="124"/>
      <c r="M78" s="125">
        <f t="shared" ref="M78:M80" si="215">K78*L78</f>
        <v>0</v>
      </c>
      <c r="N78" s="123"/>
      <c r="O78" s="124"/>
      <c r="P78" s="125">
        <f t="shared" ref="P78:P80" si="216">N78*O78</f>
        <v>0</v>
      </c>
      <c r="Q78" s="123"/>
      <c r="R78" s="124"/>
      <c r="S78" s="125">
        <f t="shared" ref="S78:S80" si="217">Q78*R78</f>
        <v>0</v>
      </c>
      <c r="T78" s="123"/>
      <c r="U78" s="124"/>
      <c r="V78" s="125">
        <f t="shared" ref="V78:V80" si="218">T78*U78</f>
        <v>0</v>
      </c>
      <c r="W78" s="126">
        <f t="shared" ref="W78:W80" si="219">G78+M78+S78</f>
        <v>0</v>
      </c>
      <c r="X78" s="127">
        <f t="shared" ref="X78:X80" si="220">J78+P78+V78</f>
        <v>0</v>
      </c>
      <c r="Y78" s="127">
        <f t="shared" si="160"/>
        <v>0</v>
      </c>
      <c r="Z78" s="128" t="e">
        <f t="shared" si="161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19" t="s">
        <v>70</v>
      </c>
      <c r="B79" s="120" t="s">
        <v>167</v>
      </c>
      <c r="C79" s="187" t="s">
        <v>166</v>
      </c>
      <c r="D79" s="202" t="s">
        <v>105</v>
      </c>
      <c r="E79" s="123"/>
      <c r="F79" s="124"/>
      <c r="G79" s="125">
        <f t="shared" si="213"/>
        <v>0</v>
      </c>
      <c r="H79" s="123"/>
      <c r="I79" s="124"/>
      <c r="J79" s="125">
        <f t="shared" si="214"/>
        <v>0</v>
      </c>
      <c r="K79" s="123"/>
      <c r="L79" s="124"/>
      <c r="M79" s="125">
        <f t="shared" si="215"/>
        <v>0</v>
      </c>
      <c r="N79" s="123"/>
      <c r="O79" s="124"/>
      <c r="P79" s="125">
        <f t="shared" si="216"/>
        <v>0</v>
      </c>
      <c r="Q79" s="123"/>
      <c r="R79" s="124"/>
      <c r="S79" s="125">
        <f t="shared" si="217"/>
        <v>0</v>
      </c>
      <c r="T79" s="123"/>
      <c r="U79" s="124"/>
      <c r="V79" s="125">
        <f t="shared" si="218"/>
        <v>0</v>
      </c>
      <c r="W79" s="126">
        <f t="shared" si="219"/>
        <v>0</v>
      </c>
      <c r="X79" s="127">
        <f t="shared" si="220"/>
        <v>0</v>
      </c>
      <c r="Y79" s="127">
        <f t="shared" si="160"/>
        <v>0</v>
      </c>
      <c r="Z79" s="128" t="e">
        <f t="shared" si="161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25">
      <c r="A80" s="132" t="s">
        <v>70</v>
      </c>
      <c r="B80" s="133" t="s">
        <v>168</v>
      </c>
      <c r="C80" s="163" t="s">
        <v>166</v>
      </c>
      <c r="D80" s="204" t="s">
        <v>105</v>
      </c>
      <c r="E80" s="135"/>
      <c r="F80" s="136"/>
      <c r="G80" s="137">
        <f t="shared" si="213"/>
        <v>0</v>
      </c>
      <c r="H80" s="135"/>
      <c r="I80" s="136"/>
      <c r="J80" s="137">
        <f t="shared" si="214"/>
        <v>0</v>
      </c>
      <c r="K80" s="135"/>
      <c r="L80" s="136"/>
      <c r="M80" s="137">
        <f t="shared" si="215"/>
        <v>0</v>
      </c>
      <c r="N80" s="135"/>
      <c r="O80" s="136"/>
      <c r="P80" s="137">
        <f t="shared" si="216"/>
        <v>0</v>
      </c>
      <c r="Q80" s="135"/>
      <c r="R80" s="136"/>
      <c r="S80" s="137">
        <f t="shared" si="217"/>
        <v>0</v>
      </c>
      <c r="T80" s="135"/>
      <c r="U80" s="136"/>
      <c r="V80" s="137">
        <f t="shared" si="218"/>
        <v>0</v>
      </c>
      <c r="W80" s="138">
        <f t="shared" si="219"/>
        <v>0</v>
      </c>
      <c r="X80" s="127">
        <f t="shared" si="220"/>
        <v>0</v>
      </c>
      <c r="Y80" s="127">
        <f t="shared" si="160"/>
        <v>0</v>
      </c>
      <c r="Z80" s="128" t="e">
        <f t="shared" si="161"/>
        <v>#DIV/0!</v>
      </c>
      <c r="AA80" s="139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08" t="s">
        <v>67</v>
      </c>
      <c r="B81" s="155" t="s">
        <v>169</v>
      </c>
      <c r="C81" s="153" t="s">
        <v>170</v>
      </c>
      <c r="D81" s="141"/>
      <c r="E81" s="142">
        <f>SUM(E82:E84)</f>
        <v>0</v>
      </c>
      <c r="F81" s="143"/>
      <c r="G81" s="144">
        <f t="shared" ref="G81:H81" si="221">SUM(G82:G84)</f>
        <v>0</v>
      </c>
      <c r="H81" s="142">
        <f t="shared" si="221"/>
        <v>0</v>
      </c>
      <c r="I81" s="143"/>
      <c r="J81" s="144">
        <f t="shared" ref="J81:K81" si="222">SUM(J82:J84)</f>
        <v>0</v>
      </c>
      <c r="K81" s="142">
        <f t="shared" si="222"/>
        <v>0</v>
      </c>
      <c r="L81" s="143"/>
      <c r="M81" s="144">
        <f t="shared" ref="M81:N81" si="223">SUM(M82:M84)</f>
        <v>0</v>
      </c>
      <c r="N81" s="142">
        <f t="shared" si="223"/>
        <v>0</v>
      </c>
      <c r="O81" s="143"/>
      <c r="P81" s="144">
        <f t="shared" ref="P81:Q81" si="224">SUM(P82:P84)</f>
        <v>0</v>
      </c>
      <c r="Q81" s="142">
        <f t="shared" si="224"/>
        <v>0</v>
      </c>
      <c r="R81" s="143"/>
      <c r="S81" s="144">
        <f t="shared" ref="S81:T81" si="225">SUM(S82:S84)</f>
        <v>0</v>
      </c>
      <c r="T81" s="142">
        <f t="shared" si="225"/>
        <v>0</v>
      </c>
      <c r="U81" s="143"/>
      <c r="V81" s="144">
        <f t="shared" ref="V81:X81" si="226">SUM(V82:V84)</f>
        <v>0</v>
      </c>
      <c r="W81" s="144">
        <f t="shared" si="226"/>
        <v>0</v>
      </c>
      <c r="X81" s="144">
        <f t="shared" si="226"/>
        <v>0</v>
      </c>
      <c r="Y81" s="144">
        <f t="shared" si="160"/>
        <v>0</v>
      </c>
      <c r="Z81" s="144" t="e">
        <f t="shared" si="161"/>
        <v>#DIV/0!</v>
      </c>
      <c r="AA81" s="146"/>
      <c r="AB81" s="118"/>
      <c r="AC81" s="118"/>
      <c r="AD81" s="118"/>
      <c r="AE81" s="118"/>
      <c r="AF81" s="118"/>
      <c r="AG81" s="118"/>
    </row>
    <row r="82" spans="1:33" ht="30" customHeight="1" x14ac:dyDescent="0.25">
      <c r="A82" s="119" t="s">
        <v>70</v>
      </c>
      <c r="B82" s="120" t="s">
        <v>171</v>
      </c>
      <c r="C82" s="187" t="s">
        <v>166</v>
      </c>
      <c r="D82" s="202" t="s">
        <v>105</v>
      </c>
      <c r="E82" s="123"/>
      <c r="F82" s="124"/>
      <c r="G82" s="125">
        <f t="shared" ref="G82:G84" si="227">E82*F82</f>
        <v>0</v>
      </c>
      <c r="H82" s="123"/>
      <c r="I82" s="124"/>
      <c r="J82" s="125">
        <f t="shared" ref="J82:J84" si="228">H82*I82</f>
        <v>0</v>
      </c>
      <c r="K82" s="123"/>
      <c r="L82" s="124"/>
      <c r="M82" s="125">
        <f t="shared" ref="M82:M84" si="229">K82*L82</f>
        <v>0</v>
      </c>
      <c r="N82" s="123"/>
      <c r="O82" s="124"/>
      <c r="P82" s="125">
        <f t="shared" ref="P82:P84" si="230">N82*O82</f>
        <v>0</v>
      </c>
      <c r="Q82" s="123"/>
      <c r="R82" s="124"/>
      <c r="S82" s="125">
        <f t="shared" ref="S82:S84" si="231">Q82*R82</f>
        <v>0</v>
      </c>
      <c r="T82" s="123"/>
      <c r="U82" s="124"/>
      <c r="V82" s="125">
        <f t="shared" ref="V82:V84" si="232">T82*U82</f>
        <v>0</v>
      </c>
      <c r="W82" s="126">
        <f t="shared" ref="W82:W84" si="233">G82+M82+S82</f>
        <v>0</v>
      </c>
      <c r="X82" s="127">
        <f t="shared" ref="X82:X84" si="234">J82+P82+V82</f>
        <v>0</v>
      </c>
      <c r="Y82" s="127">
        <f t="shared" si="160"/>
        <v>0</v>
      </c>
      <c r="Z82" s="128" t="e">
        <f t="shared" si="161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19" t="s">
        <v>70</v>
      </c>
      <c r="B83" s="120" t="s">
        <v>172</v>
      </c>
      <c r="C83" s="187" t="s">
        <v>166</v>
      </c>
      <c r="D83" s="202" t="s">
        <v>105</v>
      </c>
      <c r="E83" s="123"/>
      <c r="F83" s="124"/>
      <c r="G83" s="125">
        <f t="shared" si="227"/>
        <v>0</v>
      </c>
      <c r="H83" s="123"/>
      <c r="I83" s="124"/>
      <c r="J83" s="125">
        <f t="shared" si="228"/>
        <v>0</v>
      </c>
      <c r="K83" s="123"/>
      <c r="L83" s="124"/>
      <c r="M83" s="125">
        <f t="shared" si="229"/>
        <v>0</v>
      </c>
      <c r="N83" s="123"/>
      <c r="O83" s="124"/>
      <c r="P83" s="125">
        <f t="shared" si="230"/>
        <v>0</v>
      </c>
      <c r="Q83" s="123"/>
      <c r="R83" s="124"/>
      <c r="S83" s="125">
        <f t="shared" si="231"/>
        <v>0</v>
      </c>
      <c r="T83" s="123"/>
      <c r="U83" s="124"/>
      <c r="V83" s="125">
        <f t="shared" si="232"/>
        <v>0</v>
      </c>
      <c r="W83" s="126">
        <f t="shared" si="233"/>
        <v>0</v>
      </c>
      <c r="X83" s="127">
        <f t="shared" si="234"/>
        <v>0</v>
      </c>
      <c r="Y83" s="127">
        <f t="shared" si="160"/>
        <v>0</v>
      </c>
      <c r="Z83" s="128" t="e">
        <f t="shared" si="161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32" t="s">
        <v>70</v>
      </c>
      <c r="B84" s="154" t="s">
        <v>173</v>
      </c>
      <c r="C84" s="163" t="s">
        <v>166</v>
      </c>
      <c r="D84" s="204" t="s">
        <v>105</v>
      </c>
      <c r="E84" s="135"/>
      <c r="F84" s="136"/>
      <c r="G84" s="137">
        <f t="shared" si="227"/>
        <v>0</v>
      </c>
      <c r="H84" s="135"/>
      <c r="I84" s="136"/>
      <c r="J84" s="137">
        <f t="shared" si="228"/>
        <v>0</v>
      </c>
      <c r="K84" s="135"/>
      <c r="L84" s="136"/>
      <c r="M84" s="137">
        <f t="shared" si="229"/>
        <v>0</v>
      </c>
      <c r="N84" s="135"/>
      <c r="O84" s="136"/>
      <c r="P84" s="137">
        <f t="shared" si="230"/>
        <v>0</v>
      </c>
      <c r="Q84" s="135"/>
      <c r="R84" s="136"/>
      <c r="S84" s="137">
        <f t="shared" si="231"/>
        <v>0</v>
      </c>
      <c r="T84" s="135"/>
      <c r="U84" s="136"/>
      <c r="V84" s="137">
        <f t="shared" si="232"/>
        <v>0</v>
      </c>
      <c r="W84" s="138">
        <f t="shared" si="233"/>
        <v>0</v>
      </c>
      <c r="X84" s="127">
        <f t="shared" si="234"/>
        <v>0</v>
      </c>
      <c r="Y84" s="165">
        <f t="shared" si="160"/>
        <v>0</v>
      </c>
      <c r="Z84" s="128" t="e">
        <f t="shared" si="161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66" t="s">
        <v>174</v>
      </c>
      <c r="B85" s="167"/>
      <c r="C85" s="168"/>
      <c r="D85" s="169"/>
      <c r="E85" s="173">
        <f>E81+E77+E73+E62+E58</f>
        <v>24</v>
      </c>
      <c r="F85" s="189"/>
      <c r="G85" s="172">
        <f t="shared" ref="G85:H85" si="235">G81+G77+G73+G62+G58</f>
        <v>75000</v>
      </c>
      <c r="H85" s="173">
        <f t="shared" si="235"/>
        <v>24</v>
      </c>
      <c r="I85" s="189"/>
      <c r="J85" s="172">
        <f t="shared" ref="J85:K85" si="236">J81+J77+J73+J62+J58</f>
        <v>75000</v>
      </c>
      <c r="K85" s="190">
        <f t="shared" si="236"/>
        <v>0</v>
      </c>
      <c r="L85" s="189"/>
      <c r="M85" s="172">
        <f t="shared" ref="M85:N85" si="237">M81+M77+M73+M62+M58</f>
        <v>0</v>
      </c>
      <c r="N85" s="190">
        <f t="shared" si="237"/>
        <v>0</v>
      </c>
      <c r="O85" s="189"/>
      <c r="P85" s="172">
        <f t="shared" ref="P85:Q85" si="238">P81+P77+P73+P62+P58</f>
        <v>0</v>
      </c>
      <c r="Q85" s="190">
        <f t="shared" si="238"/>
        <v>0</v>
      </c>
      <c r="R85" s="189"/>
      <c r="S85" s="172">
        <f t="shared" ref="S85:T85" si="239">S81+S77+S73+S62+S58</f>
        <v>0</v>
      </c>
      <c r="T85" s="190">
        <f t="shared" si="239"/>
        <v>0</v>
      </c>
      <c r="U85" s="189"/>
      <c r="V85" s="172">
        <f t="shared" ref="V85:X85" si="240">V81+V77+V73+V62+V58</f>
        <v>0</v>
      </c>
      <c r="W85" s="191">
        <f t="shared" si="240"/>
        <v>75000</v>
      </c>
      <c r="X85" s="205">
        <f t="shared" si="240"/>
        <v>75000</v>
      </c>
      <c r="Y85" s="206">
        <f t="shared" si="160"/>
        <v>0</v>
      </c>
      <c r="Z85" s="206">
        <f t="shared" si="161"/>
        <v>0</v>
      </c>
      <c r="AA85" s="177"/>
      <c r="AB85" s="7"/>
      <c r="AC85" s="7"/>
      <c r="AD85" s="7"/>
      <c r="AE85" s="7"/>
      <c r="AF85" s="7"/>
      <c r="AG85" s="7"/>
    </row>
    <row r="86" spans="1:33" ht="30" customHeight="1" x14ac:dyDescent="0.25">
      <c r="A86" s="207" t="s">
        <v>65</v>
      </c>
      <c r="B86" s="208">
        <v>5</v>
      </c>
      <c r="C86" s="209" t="s">
        <v>175</v>
      </c>
      <c r="D86" s="104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210"/>
      <c r="Z86" s="106"/>
      <c r="AA86" s="107"/>
      <c r="AB86" s="7"/>
      <c r="AC86" s="7"/>
      <c r="AD86" s="7"/>
      <c r="AE86" s="7"/>
      <c r="AF86" s="7"/>
      <c r="AG86" s="7"/>
    </row>
    <row r="87" spans="1:33" ht="30" customHeight="1" x14ac:dyDescent="0.25">
      <c r="A87" s="108" t="s">
        <v>67</v>
      </c>
      <c r="B87" s="155" t="s">
        <v>176</v>
      </c>
      <c r="C87" s="140" t="s">
        <v>177</v>
      </c>
      <c r="D87" s="141"/>
      <c r="E87" s="142">
        <f>SUM(E88:E90)</f>
        <v>0</v>
      </c>
      <c r="F87" s="143"/>
      <c r="G87" s="144">
        <f t="shared" ref="G87:H87" si="241">SUM(G88:G90)</f>
        <v>0</v>
      </c>
      <c r="H87" s="142">
        <f t="shared" si="241"/>
        <v>0</v>
      </c>
      <c r="I87" s="143"/>
      <c r="J87" s="144">
        <f t="shared" ref="J87:K87" si="242">SUM(J88:J90)</f>
        <v>0</v>
      </c>
      <c r="K87" s="142">
        <f t="shared" si="242"/>
        <v>0</v>
      </c>
      <c r="L87" s="143"/>
      <c r="M87" s="144">
        <f t="shared" ref="M87:N87" si="243">SUM(M88:M90)</f>
        <v>0</v>
      </c>
      <c r="N87" s="142">
        <f t="shared" si="243"/>
        <v>0</v>
      </c>
      <c r="O87" s="143"/>
      <c r="P87" s="144">
        <f t="shared" ref="P87:Q87" si="244">SUM(P88:P90)</f>
        <v>0</v>
      </c>
      <c r="Q87" s="142">
        <f t="shared" si="244"/>
        <v>0</v>
      </c>
      <c r="R87" s="143"/>
      <c r="S87" s="144">
        <f t="shared" ref="S87:T87" si="245">SUM(S88:S90)</f>
        <v>0</v>
      </c>
      <c r="T87" s="142">
        <f t="shared" si="245"/>
        <v>0</v>
      </c>
      <c r="U87" s="143"/>
      <c r="V87" s="144">
        <f t="shared" ref="V87:X87" si="246">SUM(V88:V90)</f>
        <v>0</v>
      </c>
      <c r="W87" s="211">
        <f t="shared" si="246"/>
        <v>0</v>
      </c>
      <c r="X87" s="211">
        <f t="shared" si="246"/>
        <v>0</v>
      </c>
      <c r="Y87" s="211">
        <f t="shared" ref="Y87:Y99" si="247">W87-X87</f>
        <v>0</v>
      </c>
      <c r="Z87" s="116" t="e">
        <f t="shared" ref="Z87:Z99" si="248">Y87/W87</f>
        <v>#DIV/0!</v>
      </c>
      <c r="AA87" s="146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19" t="s">
        <v>70</v>
      </c>
      <c r="B88" s="120" t="s">
        <v>178</v>
      </c>
      <c r="C88" s="212" t="s">
        <v>179</v>
      </c>
      <c r="D88" s="202" t="s">
        <v>180</v>
      </c>
      <c r="E88" s="123"/>
      <c r="F88" s="124"/>
      <c r="G88" s="125">
        <f t="shared" ref="G88:G90" si="249">E88*F88</f>
        <v>0</v>
      </c>
      <c r="H88" s="123"/>
      <c r="I88" s="124"/>
      <c r="J88" s="125">
        <f t="shared" ref="J88:J90" si="250">H88*I88</f>
        <v>0</v>
      </c>
      <c r="K88" s="123"/>
      <c r="L88" s="124"/>
      <c r="M88" s="125">
        <f t="shared" ref="M88:M90" si="251">K88*L88</f>
        <v>0</v>
      </c>
      <c r="N88" s="123"/>
      <c r="O88" s="124"/>
      <c r="P88" s="125">
        <f t="shared" ref="P88:P90" si="252">N88*O88</f>
        <v>0</v>
      </c>
      <c r="Q88" s="123"/>
      <c r="R88" s="124"/>
      <c r="S88" s="125">
        <f t="shared" ref="S88:S90" si="253">Q88*R88</f>
        <v>0</v>
      </c>
      <c r="T88" s="123"/>
      <c r="U88" s="124"/>
      <c r="V88" s="125">
        <f t="shared" ref="V88:V90" si="254">T88*U88</f>
        <v>0</v>
      </c>
      <c r="W88" s="126">
        <f t="shared" ref="W88:W90" si="255">G88+M88+S88</f>
        <v>0</v>
      </c>
      <c r="X88" s="127">
        <f t="shared" ref="X88:X90" si="256">J88+P88+V88</f>
        <v>0</v>
      </c>
      <c r="Y88" s="127">
        <f t="shared" si="247"/>
        <v>0</v>
      </c>
      <c r="Z88" s="128" t="e">
        <f t="shared" si="248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19" t="s">
        <v>70</v>
      </c>
      <c r="B89" s="120" t="s">
        <v>181</v>
      </c>
      <c r="C89" s="212" t="s">
        <v>179</v>
      </c>
      <c r="D89" s="202" t="s">
        <v>180</v>
      </c>
      <c r="E89" s="123"/>
      <c r="F89" s="124"/>
      <c r="G89" s="125">
        <f t="shared" si="249"/>
        <v>0</v>
      </c>
      <c r="H89" s="123"/>
      <c r="I89" s="124"/>
      <c r="J89" s="125">
        <f t="shared" si="250"/>
        <v>0</v>
      </c>
      <c r="K89" s="123"/>
      <c r="L89" s="124"/>
      <c r="M89" s="125">
        <f t="shared" si="251"/>
        <v>0</v>
      </c>
      <c r="N89" s="123"/>
      <c r="O89" s="124"/>
      <c r="P89" s="125">
        <f t="shared" si="252"/>
        <v>0</v>
      </c>
      <c r="Q89" s="123"/>
      <c r="R89" s="124"/>
      <c r="S89" s="125">
        <f t="shared" si="253"/>
        <v>0</v>
      </c>
      <c r="T89" s="123"/>
      <c r="U89" s="124"/>
      <c r="V89" s="125">
        <f t="shared" si="254"/>
        <v>0</v>
      </c>
      <c r="W89" s="126">
        <f t="shared" si="255"/>
        <v>0</v>
      </c>
      <c r="X89" s="127">
        <f t="shared" si="256"/>
        <v>0</v>
      </c>
      <c r="Y89" s="127">
        <f t="shared" si="247"/>
        <v>0</v>
      </c>
      <c r="Z89" s="128" t="e">
        <f t="shared" si="248"/>
        <v>#DIV/0!</v>
      </c>
      <c r="AA89" s="129"/>
      <c r="AB89" s="131"/>
      <c r="AC89" s="131"/>
      <c r="AD89" s="131"/>
      <c r="AE89" s="131"/>
      <c r="AF89" s="131"/>
      <c r="AG89" s="131"/>
    </row>
    <row r="90" spans="1:33" ht="30" customHeight="1" x14ac:dyDescent="0.25">
      <c r="A90" s="132" t="s">
        <v>70</v>
      </c>
      <c r="B90" s="133" t="s">
        <v>182</v>
      </c>
      <c r="C90" s="212" t="s">
        <v>179</v>
      </c>
      <c r="D90" s="204" t="s">
        <v>180</v>
      </c>
      <c r="E90" s="135"/>
      <c r="F90" s="136"/>
      <c r="G90" s="137">
        <f t="shared" si="249"/>
        <v>0</v>
      </c>
      <c r="H90" s="135"/>
      <c r="I90" s="136"/>
      <c r="J90" s="137">
        <f t="shared" si="250"/>
        <v>0</v>
      </c>
      <c r="K90" s="135"/>
      <c r="L90" s="136"/>
      <c r="M90" s="137">
        <f t="shared" si="251"/>
        <v>0</v>
      </c>
      <c r="N90" s="135"/>
      <c r="O90" s="136"/>
      <c r="P90" s="137">
        <f t="shared" si="252"/>
        <v>0</v>
      </c>
      <c r="Q90" s="135"/>
      <c r="R90" s="136"/>
      <c r="S90" s="137">
        <f t="shared" si="253"/>
        <v>0</v>
      </c>
      <c r="T90" s="135"/>
      <c r="U90" s="136"/>
      <c r="V90" s="137">
        <f t="shared" si="254"/>
        <v>0</v>
      </c>
      <c r="W90" s="138">
        <f t="shared" si="255"/>
        <v>0</v>
      </c>
      <c r="X90" s="127">
        <f t="shared" si="256"/>
        <v>0</v>
      </c>
      <c r="Y90" s="127">
        <f t="shared" si="247"/>
        <v>0</v>
      </c>
      <c r="Z90" s="128" t="e">
        <f t="shared" si="248"/>
        <v>#DIV/0!</v>
      </c>
      <c r="AA90" s="139"/>
      <c r="AB90" s="131"/>
      <c r="AC90" s="131"/>
      <c r="AD90" s="131"/>
      <c r="AE90" s="131"/>
      <c r="AF90" s="131"/>
      <c r="AG90" s="131"/>
    </row>
    <row r="91" spans="1:33" ht="30" customHeight="1" x14ac:dyDescent="0.25">
      <c r="A91" s="108" t="s">
        <v>67</v>
      </c>
      <c r="B91" s="155" t="s">
        <v>183</v>
      </c>
      <c r="C91" s="140" t="s">
        <v>184</v>
      </c>
      <c r="D91" s="213"/>
      <c r="E91" s="214">
        <f>SUM(E92:E94)</f>
        <v>0</v>
      </c>
      <c r="F91" s="143"/>
      <c r="G91" s="144">
        <f t="shared" ref="G91:H91" si="257">SUM(G92:G94)</f>
        <v>0</v>
      </c>
      <c r="H91" s="214">
        <f t="shared" si="257"/>
        <v>0</v>
      </c>
      <c r="I91" s="143"/>
      <c r="J91" s="144">
        <f t="shared" ref="J91:K91" si="258">SUM(J92:J94)</f>
        <v>0</v>
      </c>
      <c r="K91" s="214">
        <f t="shared" si="258"/>
        <v>0</v>
      </c>
      <c r="L91" s="143"/>
      <c r="M91" s="144">
        <f t="shared" ref="M91:N91" si="259">SUM(M92:M94)</f>
        <v>0</v>
      </c>
      <c r="N91" s="214">
        <f t="shared" si="259"/>
        <v>0</v>
      </c>
      <c r="O91" s="143"/>
      <c r="P91" s="144">
        <f t="shared" ref="P91:Q91" si="260">SUM(P92:P94)</f>
        <v>0</v>
      </c>
      <c r="Q91" s="214">
        <f t="shared" si="260"/>
        <v>0</v>
      </c>
      <c r="R91" s="143"/>
      <c r="S91" s="144">
        <f t="shared" ref="S91:T91" si="261">SUM(S92:S94)</f>
        <v>0</v>
      </c>
      <c r="T91" s="214">
        <f t="shared" si="261"/>
        <v>0</v>
      </c>
      <c r="U91" s="143"/>
      <c r="V91" s="144">
        <f t="shared" ref="V91:X91" si="262">SUM(V92:V94)</f>
        <v>0</v>
      </c>
      <c r="W91" s="211">
        <f t="shared" si="262"/>
        <v>0</v>
      </c>
      <c r="X91" s="211">
        <f t="shared" si="262"/>
        <v>0</v>
      </c>
      <c r="Y91" s="211">
        <f t="shared" si="247"/>
        <v>0</v>
      </c>
      <c r="Z91" s="211" t="e">
        <f t="shared" si="248"/>
        <v>#DIV/0!</v>
      </c>
      <c r="AA91" s="146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19" t="s">
        <v>70</v>
      </c>
      <c r="B92" s="120" t="s">
        <v>185</v>
      </c>
      <c r="C92" s="212" t="s">
        <v>186</v>
      </c>
      <c r="D92" s="215" t="s">
        <v>105</v>
      </c>
      <c r="E92" s="123"/>
      <c r="F92" s="124"/>
      <c r="G92" s="125">
        <f t="shared" ref="G92:G94" si="263">E92*F92</f>
        <v>0</v>
      </c>
      <c r="H92" s="123"/>
      <c r="I92" s="124"/>
      <c r="J92" s="125">
        <f t="shared" ref="J92:J94" si="264">H92*I92</f>
        <v>0</v>
      </c>
      <c r="K92" s="123"/>
      <c r="L92" s="124"/>
      <c r="M92" s="125">
        <f t="shared" ref="M92:M94" si="265">K92*L92</f>
        <v>0</v>
      </c>
      <c r="N92" s="123"/>
      <c r="O92" s="124"/>
      <c r="P92" s="125">
        <f t="shared" ref="P92:P94" si="266">N92*O92</f>
        <v>0</v>
      </c>
      <c r="Q92" s="123"/>
      <c r="R92" s="124"/>
      <c r="S92" s="125">
        <f t="shared" ref="S92:S94" si="267">Q92*R92</f>
        <v>0</v>
      </c>
      <c r="T92" s="123"/>
      <c r="U92" s="124"/>
      <c r="V92" s="125">
        <f t="shared" ref="V92:V94" si="268">T92*U92</f>
        <v>0</v>
      </c>
      <c r="W92" s="126">
        <f t="shared" ref="W92:W94" si="269">G92+M92+S92</f>
        <v>0</v>
      </c>
      <c r="X92" s="127">
        <f t="shared" ref="X92:X94" si="270">J92+P92+V92</f>
        <v>0</v>
      </c>
      <c r="Y92" s="127">
        <f t="shared" si="247"/>
        <v>0</v>
      </c>
      <c r="Z92" s="128" t="e">
        <f t="shared" si="248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25">
      <c r="A93" s="119" t="s">
        <v>70</v>
      </c>
      <c r="B93" s="120" t="s">
        <v>187</v>
      </c>
      <c r="C93" s="187" t="s">
        <v>186</v>
      </c>
      <c r="D93" s="202" t="s">
        <v>105</v>
      </c>
      <c r="E93" s="123"/>
      <c r="F93" s="124"/>
      <c r="G93" s="125">
        <f t="shared" si="263"/>
        <v>0</v>
      </c>
      <c r="H93" s="123"/>
      <c r="I93" s="124"/>
      <c r="J93" s="125">
        <f t="shared" si="264"/>
        <v>0</v>
      </c>
      <c r="K93" s="123"/>
      <c r="L93" s="124"/>
      <c r="M93" s="125">
        <f t="shared" si="265"/>
        <v>0</v>
      </c>
      <c r="N93" s="123"/>
      <c r="O93" s="124"/>
      <c r="P93" s="125">
        <f t="shared" si="266"/>
        <v>0</v>
      </c>
      <c r="Q93" s="123"/>
      <c r="R93" s="124"/>
      <c r="S93" s="125">
        <f t="shared" si="267"/>
        <v>0</v>
      </c>
      <c r="T93" s="123"/>
      <c r="U93" s="124"/>
      <c r="V93" s="125">
        <f t="shared" si="268"/>
        <v>0</v>
      </c>
      <c r="W93" s="126">
        <f t="shared" si="269"/>
        <v>0</v>
      </c>
      <c r="X93" s="127">
        <f t="shared" si="270"/>
        <v>0</v>
      </c>
      <c r="Y93" s="127">
        <f t="shared" si="247"/>
        <v>0</v>
      </c>
      <c r="Z93" s="128" t="e">
        <f t="shared" si="248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 x14ac:dyDescent="0.25">
      <c r="A94" s="132" t="s">
        <v>70</v>
      </c>
      <c r="B94" s="133" t="s">
        <v>188</v>
      </c>
      <c r="C94" s="163" t="s">
        <v>186</v>
      </c>
      <c r="D94" s="204" t="s">
        <v>105</v>
      </c>
      <c r="E94" s="135"/>
      <c r="F94" s="136"/>
      <c r="G94" s="137">
        <f t="shared" si="263"/>
        <v>0</v>
      </c>
      <c r="H94" s="135"/>
      <c r="I94" s="136"/>
      <c r="J94" s="137">
        <f t="shared" si="264"/>
        <v>0</v>
      </c>
      <c r="K94" s="135"/>
      <c r="L94" s="136"/>
      <c r="M94" s="137">
        <f t="shared" si="265"/>
        <v>0</v>
      </c>
      <c r="N94" s="135"/>
      <c r="O94" s="136"/>
      <c r="P94" s="137">
        <f t="shared" si="266"/>
        <v>0</v>
      </c>
      <c r="Q94" s="135"/>
      <c r="R94" s="136"/>
      <c r="S94" s="137">
        <f t="shared" si="267"/>
        <v>0</v>
      </c>
      <c r="T94" s="135"/>
      <c r="U94" s="136"/>
      <c r="V94" s="137">
        <f t="shared" si="268"/>
        <v>0</v>
      </c>
      <c r="W94" s="138">
        <f t="shared" si="269"/>
        <v>0</v>
      </c>
      <c r="X94" s="127">
        <f t="shared" si="270"/>
        <v>0</v>
      </c>
      <c r="Y94" s="127">
        <f t="shared" si="247"/>
        <v>0</v>
      </c>
      <c r="Z94" s="128" t="e">
        <f t="shared" si="248"/>
        <v>#DIV/0!</v>
      </c>
      <c r="AA94" s="139"/>
      <c r="AB94" s="131"/>
      <c r="AC94" s="131"/>
      <c r="AD94" s="131"/>
      <c r="AE94" s="131"/>
      <c r="AF94" s="131"/>
      <c r="AG94" s="131"/>
    </row>
    <row r="95" spans="1:33" ht="30" customHeight="1" x14ac:dyDescent="0.25">
      <c r="A95" s="108" t="s">
        <v>67</v>
      </c>
      <c r="B95" s="155" t="s">
        <v>189</v>
      </c>
      <c r="C95" s="216" t="s">
        <v>190</v>
      </c>
      <c r="D95" s="217"/>
      <c r="E95" s="214">
        <f>SUM(E96:E98)</f>
        <v>0</v>
      </c>
      <c r="F95" s="143"/>
      <c r="G95" s="144">
        <f t="shared" ref="G95:H95" si="271">SUM(G96:G98)</f>
        <v>0</v>
      </c>
      <c r="H95" s="214">
        <f t="shared" si="271"/>
        <v>0</v>
      </c>
      <c r="I95" s="143"/>
      <c r="J95" s="144">
        <f t="shared" ref="J95:K95" si="272">SUM(J96:J98)</f>
        <v>0</v>
      </c>
      <c r="K95" s="214">
        <f t="shared" si="272"/>
        <v>0</v>
      </c>
      <c r="L95" s="143"/>
      <c r="M95" s="144">
        <f t="shared" ref="M95:N95" si="273">SUM(M96:M98)</f>
        <v>0</v>
      </c>
      <c r="N95" s="214">
        <f t="shared" si="273"/>
        <v>0</v>
      </c>
      <c r="O95" s="143"/>
      <c r="P95" s="144">
        <f t="shared" ref="P95:Q95" si="274">SUM(P96:P98)</f>
        <v>0</v>
      </c>
      <c r="Q95" s="214">
        <f t="shared" si="274"/>
        <v>0</v>
      </c>
      <c r="R95" s="143"/>
      <c r="S95" s="144">
        <f t="shared" ref="S95:T95" si="275">SUM(S96:S98)</f>
        <v>0</v>
      </c>
      <c r="T95" s="214">
        <f t="shared" si="275"/>
        <v>0</v>
      </c>
      <c r="U95" s="143"/>
      <c r="V95" s="144">
        <f t="shared" ref="V95:X95" si="276">SUM(V96:V98)</f>
        <v>0</v>
      </c>
      <c r="W95" s="211">
        <f t="shared" si="276"/>
        <v>0</v>
      </c>
      <c r="X95" s="211">
        <f t="shared" si="276"/>
        <v>0</v>
      </c>
      <c r="Y95" s="211">
        <f t="shared" si="247"/>
        <v>0</v>
      </c>
      <c r="Z95" s="211" t="e">
        <f t="shared" si="248"/>
        <v>#DIV/0!</v>
      </c>
      <c r="AA95" s="146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19" t="s">
        <v>70</v>
      </c>
      <c r="B96" s="120" t="s">
        <v>191</v>
      </c>
      <c r="C96" s="218" t="s">
        <v>111</v>
      </c>
      <c r="D96" s="219" t="s">
        <v>112</v>
      </c>
      <c r="E96" s="123"/>
      <c r="F96" s="124"/>
      <c r="G96" s="125">
        <f t="shared" ref="G96:G98" si="277">E96*F96</f>
        <v>0</v>
      </c>
      <c r="H96" s="123"/>
      <c r="I96" s="124"/>
      <c r="J96" s="125">
        <f t="shared" ref="J96:J98" si="278">H96*I96</f>
        <v>0</v>
      </c>
      <c r="K96" s="123"/>
      <c r="L96" s="124"/>
      <c r="M96" s="125">
        <f t="shared" ref="M96:M98" si="279">K96*L96</f>
        <v>0</v>
      </c>
      <c r="N96" s="123"/>
      <c r="O96" s="124"/>
      <c r="P96" s="125">
        <f t="shared" ref="P96:P98" si="280">N96*O96</f>
        <v>0</v>
      </c>
      <c r="Q96" s="123"/>
      <c r="R96" s="124"/>
      <c r="S96" s="125">
        <f t="shared" ref="S96:S98" si="281">Q96*R96</f>
        <v>0</v>
      </c>
      <c r="T96" s="123"/>
      <c r="U96" s="124"/>
      <c r="V96" s="125">
        <f t="shared" ref="V96:V98" si="282">T96*U96</f>
        <v>0</v>
      </c>
      <c r="W96" s="126">
        <f t="shared" ref="W96:W98" si="283">G96+M96+S96</f>
        <v>0</v>
      </c>
      <c r="X96" s="127">
        <f t="shared" ref="X96:X98" si="284">J96+P96+V96</f>
        <v>0</v>
      </c>
      <c r="Y96" s="127">
        <f t="shared" si="247"/>
        <v>0</v>
      </c>
      <c r="Z96" s="128" t="e">
        <f t="shared" si="248"/>
        <v>#DIV/0!</v>
      </c>
      <c r="AA96" s="129"/>
      <c r="AB96" s="130"/>
      <c r="AC96" s="131"/>
      <c r="AD96" s="131"/>
      <c r="AE96" s="131"/>
      <c r="AF96" s="131"/>
      <c r="AG96" s="131"/>
    </row>
    <row r="97" spans="1:33" ht="30" customHeight="1" x14ac:dyDescent="0.25">
      <c r="A97" s="119" t="s">
        <v>70</v>
      </c>
      <c r="B97" s="120" t="s">
        <v>192</v>
      </c>
      <c r="C97" s="218" t="s">
        <v>111</v>
      </c>
      <c r="D97" s="219" t="s">
        <v>112</v>
      </c>
      <c r="E97" s="123"/>
      <c r="F97" s="124"/>
      <c r="G97" s="125">
        <f t="shared" si="277"/>
        <v>0</v>
      </c>
      <c r="H97" s="123"/>
      <c r="I97" s="124"/>
      <c r="J97" s="125">
        <f t="shared" si="278"/>
        <v>0</v>
      </c>
      <c r="K97" s="123"/>
      <c r="L97" s="124"/>
      <c r="M97" s="125">
        <f t="shared" si="279"/>
        <v>0</v>
      </c>
      <c r="N97" s="123"/>
      <c r="O97" s="124"/>
      <c r="P97" s="125">
        <f t="shared" si="280"/>
        <v>0</v>
      </c>
      <c r="Q97" s="123"/>
      <c r="R97" s="124"/>
      <c r="S97" s="125">
        <f t="shared" si="281"/>
        <v>0</v>
      </c>
      <c r="T97" s="123"/>
      <c r="U97" s="124"/>
      <c r="V97" s="125">
        <f t="shared" si="282"/>
        <v>0</v>
      </c>
      <c r="W97" s="126">
        <f t="shared" si="283"/>
        <v>0</v>
      </c>
      <c r="X97" s="127">
        <f t="shared" si="284"/>
        <v>0</v>
      </c>
      <c r="Y97" s="127">
        <f t="shared" si="247"/>
        <v>0</v>
      </c>
      <c r="Z97" s="128" t="e">
        <f t="shared" si="248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25">
      <c r="A98" s="132" t="s">
        <v>70</v>
      </c>
      <c r="B98" s="133" t="s">
        <v>193</v>
      </c>
      <c r="C98" s="220" t="s">
        <v>111</v>
      </c>
      <c r="D98" s="219" t="s">
        <v>112</v>
      </c>
      <c r="E98" s="149"/>
      <c r="F98" s="150"/>
      <c r="G98" s="151">
        <f t="shared" si="277"/>
        <v>0</v>
      </c>
      <c r="H98" s="149"/>
      <c r="I98" s="150"/>
      <c r="J98" s="151">
        <f t="shared" si="278"/>
        <v>0</v>
      </c>
      <c r="K98" s="149"/>
      <c r="L98" s="150"/>
      <c r="M98" s="151">
        <f t="shared" si="279"/>
        <v>0</v>
      </c>
      <c r="N98" s="149"/>
      <c r="O98" s="150"/>
      <c r="P98" s="151">
        <f t="shared" si="280"/>
        <v>0</v>
      </c>
      <c r="Q98" s="149"/>
      <c r="R98" s="150"/>
      <c r="S98" s="151">
        <f t="shared" si="281"/>
        <v>0</v>
      </c>
      <c r="T98" s="149"/>
      <c r="U98" s="150"/>
      <c r="V98" s="151">
        <f t="shared" si="282"/>
        <v>0</v>
      </c>
      <c r="W98" s="138">
        <f t="shared" si="283"/>
        <v>0</v>
      </c>
      <c r="X98" s="127">
        <f t="shared" si="284"/>
        <v>0</v>
      </c>
      <c r="Y98" s="127">
        <f t="shared" si="247"/>
        <v>0</v>
      </c>
      <c r="Z98" s="128" t="e">
        <f t="shared" si="248"/>
        <v>#DIV/0!</v>
      </c>
      <c r="AA98" s="152"/>
      <c r="AB98" s="131"/>
      <c r="AC98" s="131"/>
      <c r="AD98" s="131"/>
      <c r="AE98" s="131"/>
      <c r="AF98" s="131"/>
      <c r="AG98" s="131"/>
    </row>
    <row r="99" spans="1:33" ht="39.75" customHeight="1" x14ac:dyDescent="0.25">
      <c r="A99" s="386" t="s">
        <v>194</v>
      </c>
      <c r="B99" s="362"/>
      <c r="C99" s="362"/>
      <c r="D99" s="363"/>
      <c r="E99" s="189"/>
      <c r="F99" s="189"/>
      <c r="G99" s="172">
        <f>G87+G91+G95</f>
        <v>0</v>
      </c>
      <c r="H99" s="189"/>
      <c r="I99" s="189"/>
      <c r="J99" s="172">
        <f>J87+J91+J95</f>
        <v>0</v>
      </c>
      <c r="K99" s="189"/>
      <c r="L99" s="189"/>
      <c r="M99" s="172">
        <f>M87+M91+M95</f>
        <v>0</v>
      </c>
      <c r="N99" s="189"/>
      <c r="O99" s="189"/>
      <c r="P99" s="172">
        <f>P87+P91+P95</f>
        <v>0</v>
      </c>
      <c r="Q99" s="189"/>
      <c r="R99" s="189"/>
      <c r="S99" s="172">
        <f>S87+S91+S95</f>
        <v>0</v>
      </c>
      <c r="T99" s="189"/>
      <c r="U99" s="189"/>
      <c r="V99" s="172">
        <f t="shared" ref="V99:X99" si="285">V87+V91+V95</f>
        <v>0</v>
      </c>
      <c r="W99" s="191">
        <f t="shared" si="285"/>
        <v>0</v>
      </c>
      <c r="X99" s="191">
        <f t="shared" si="285"/>
        <v>0</v>
      </c>
      <c r="Y99" s="191">
        <f t="shared" si="247"/>
        <v>0</v>
      </c>
      <c r="Z99" s="191" t="e">
        <f t="shared" si="248"/>
        <v>#DIV/0!</v>
      </c>
      <c r="AA99" s="177"/>
      <c r="AB99" s="5"/>
      <c r="AC99" s="7"/>
      <c r="AD99" s="7"/>
      <c r="AE99" s="7"/>
      <c r="AF99" s="7"/>
      <c r="AG99" s="7"/>
    </row>
    <row r="100" spans="1:33" ht="30" customHeight="1" x14ac:dyDescent="0.25">
      <c r="A100" s="178" t="s">
        <v>65</v>
      </c>
      <c r="B100" s="179">
        <v>6</v>
      </c>
      <c r="C100" s="180" t="s">
        <v>195</v>
      </c>
      <c r="D100" s="181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6"/>
      <c r="X100" s="106"/>
      <c r="Y100" s="210"/>
      <c r="Z100" s="106"/>
      <c r="AA100" s="107"/>
      <c r="AB100" s="7"/>
      <c r="AC100" s="7"/>
      <c r="AD100" s="7"/>
      <c r="AE100" s="7"/>
      <c r="AF100" s="7"/>
      <c r="AG100" s="7"/>
    </row>
    <row r="101" spans="1:33" ht="30" customHeight="1" x14ac:dyDescent="0.25">
      <c r="A101" s="108" t="s">
        <v>67</v>
      </c>
      <c r="B101" s="155" t="s">
        <v>196</v>
      </c>
      <c r="C101" s="221" t="s">
        <v>197</v>
      </c>
      <c r="D101" s="111"/>
      <c r="E101" s="112">
        <f>SUM(E102:E142)</f>
        <v>1570.1</v>
      </c>
      <c r="F101" s="113"/>
      <c r="G101" s="114">
        <f>SUM(G102:G142)</f>
        <v>125350</v>
      </c>
      <c r="H101" s="112">
        <f>SUM(H102:H142)</f>
        <v>1434</v>
      </c>
      <c r="I101" s="113"/>
      <c r="J101" s="114">
        <f>SUM(J102:J142)</f>
        <v>126570.00000000001</v>
      </c>
      <c r="K101" s="112">
        <f>SUM(K102:K142)</f>
        <v>0</v>
      </c>
      <c r="L101" s="113"/>
      <c r="M101" s="114">
        <f>SUM(M102:M142)</f>
        <v>0</v>
      </c>
      <c r="N101" s="112">
        <f>SUM(N102:N142)</f>
        <v>36</v>
      </c>
      <c r="O101" s="113"/>
      <c r="P101" s="114">
        <f>SUM(P102:P142)</f>
        <v>2129.3000000000002</v>
      </c>
      <c r="Q101" s="112">
        <f>SUM(Q102:Q142)</f>
        <v>0</v>
      </c>
      <c r="R101" s="113"/>
      <c r="S101" s="114">
        <f>SUM(S102:S142)</f>
        <v>0</v>
      </c>
      <c r="T101" s="112">
        <f>SUM(T102:T142)</f>
        <v>0</v>
      </c>
      <c r="U101" s="113"/>
      <c r="V101" s="114">
        <f>SUM(V102:V142)</f>
        <v>0</v>
      </c>
      <c r="W101" s="114">
        <f>SUM(W102:W142)</f>
        <v>125350</v>
      </c>
      <c r="X101" s="114">
        <f>SUM(X102:X142)</f>
        <v>128699.30000000002</v>
      </c>
      <c r="Y101" s="114">
        <f t="shared" ref="Y101:Y151" si="286">W101-X101</f>
        <v>-3349.3000000000175</v>
      </c>
      <c r="Z101" s="116">
        <f t="shared" ref="Z101:Z151" si="287">Y101/W101</f>
        <v>-2.6719585161547807E-2</v>
      </c>
      <c r="AA101" s="117"/>
      <c r="AB101" s="118"/>
      <c r="AC101" s="118"/>
      <c r="AD101" s="118"/>
      <c r="AE101" s="118"/>
      <c r="AF101" s="118"/>
      <c r="AG101" s="118"/>
    </row>
    <row r="102" spans="1:33" ht="252" customHeight="1" x14ac:dyDescent="0.25">
      <c r="A102" s="119" t="s">
        <v>70</v>
      </c>
      <c r="B102" s="120" t="s">
        <v>198</v>
      </c>
      <c r="C102" s="187" t="s">
        <v>447</v>
      </c>
      <c r="D102" s="122" t="s">
        <v>105</v>
      </c>
      <c r="E102" s="123">
        <v>68</v>
      </c>
      <c r="F102" s="124">
        <v>50</v>
      </c>
      <c r="G102" s="125">
        <f t="shared" ref="G102:G103" si="288">E102*F102</f>
        <v>3400</v>
      </c>
      <c r="H102" s="341" t="s">
        <v>452</v>
      </c>
      <c r="I102" s="342" t="s">
        <v>453</v>
      </c>
      <c r="J102" s="343">
        <v>9820.2000000000007</v>
      </c>
      <c r="K102" s="344"/>
      <c r="L102" s="345"/>
      <c r="M102" s="343">
        <f t="shared" ref="M102:M103" si="289">K102*L102</f>
        <v>0</v>
      </c>
      <c r="N102" s="344"/>
      <c r="O102" s="345"/>
      <c r="P102" s="343">
        <f t="shared" ref="P102:P103" si="290">N102*O102</f>
        <v>0</v>
      </c>
      <c r="Q102" s="123"/>
      <c r="R102" s="124"/>
      <c r="S102" s="125">
        <f t="shared" ref="S102:S103" si="291">Q102*R102</f>
        <v>0</v>
      </c>
      <c r="T102" s="123"/>
      <c r="U102" s="124"/>
      <c r="V102" s="125">
        <f t="shared" ref="V102:V103" si="292">T102*U102</f>
        <v>0</v>
      </c>
      <c r="W102" s="126">
        <f t="shared" ref="W102:W103" si="293">G102+M102+S102</f>
        <v>3400</v>
      </c>
      <c r="X102" s="127">
        <f t="shared" ref="X102:X103" si="294">J102+P102+V102</f>
        <v>9820.2000000000007</v>
      </c>
      <c r="Y102" s="127">
        <f t="shared" si="286"/>
        <v>-6420.2000000000007</v>
      </c>
      <c r="Z102" s="128">
        <f t="shared" si="287"/>
        <v>-1.8882941176470591</v>
      </c>
      <c r="AA102" s="129" t="s">
        <v>450</v>
      </c>
      <c r="AB102" s="131"/>
      <c r="AC102" s="131"/>
      <c r="AD102" s="131"/>
      <c r="AE102" s="131"/>
      <c r="AF102" s="131"/>
      <c r="AG102" s="131"/>
    </row>
    <row r="103" spans="1:33" s="335" customFormat="1" ht="139.5" customHeight="1" x14ac:dyDescent="0.25">
      <c r="A103" s="119" t="s">
        <v>70</v>
      </c>
      <c r="B103" s="120" t="s">
        <v>200</v>
      </c>
      <c r="C103" s="187" t="s">
        <v>394</v>
      </c>
      <c r="D103" s="122" t="s">
        <v>105</v>
      </c>
      <c r="E103" s="123">
        <v>5</v>
      </c>
      <c r="F103" s="124">
        <v>950</v>
      </c>
      <c r="G103" s="125">
        <f t="shared" si="288"/>
        <v>4750</v>
      </c>
      <c r="H103" s="123">
        <v>5</v>
      </c>
      <c r="I103" s="345">
        <v>1000</v>
      </c>
      <c r="J103" s="125">
        <f t="shared" ref="J103" si="295">H103*I103</f>
        <v>5000</v>
      </c>
      <c r="K103" s="123"/>
      <c r="L103" s="124"/>
      <c r="M103" s="125">
        <f t="shared" si="289"/>
        <v>0</v>
      </c>
      <c r="N103" s="123"/>
      <c r="O103" s="124"/>
      <c r="P103" s="125">
        <f t="shared" si="290"/>
        <v>0</v>
      </c>
      <c r="Q103" s="123"/>
      <c r="R103" s="124"/>
      <c r="S103" s="125">
        <f t="shared" si="291"/>
        <v>0</v>
      </c>
      <c r="T103" s="123"/>
      <c r="U103" s="124"/>
      <c r="V103" s="125">
        <f t="shared" si="292"/>
        <v>0</v>
      </c>
      <c r="W103" s="126">
        <f t="shared" si="293"/>
        <v>4750</v>
      </c>
      <c r="X103" s="127">
        <f t="shared" si="294"/>
        <v>5000</v>
      </c>
      <c r="Y103" s="127">
        <f t="shared" si="286"/>
        <v>-250</v>
      </c>
      <c r="Z103" s="128">
        <f t="shared" si="287"/>
        <v>-5.2631578947368418E-2</v>
      </c>
      <c r="AA103" s="129" t="s">
        <v>441</v>
      </c>
      <c r="AB103" s="131"/>
      <c r="AC103" s="131"/>
      <c r="AD103" s="131"/>
      <c r="AE103" s="131"/>
      <c r="AF103" s="131"/>
      <c r="AG103" s="131"/>
    </row>
    <row r="104" spans="1:33" s="335" customFormat="1" ht="148.5" customHeight="1" x14ac:dyDescent="0.25">
      <c r="A104" s="119" t="s">
        <v>70</v>
      </c>
      <c r="B104" s="120" t="s">
        <v>201</v>
      </c>
      <c r="C104" s="187" t="s">
        <v>395</v>
      </c>
      <c r="D104" s="122" t="s">
        <v>105</v>
      </c>
      <c r="E104" s="123">
        <v>12</v>
      </c>
      <c r="F104" s="124">
        <v>420</v>
      </c>
      <c r="G104" s="125">
        <f t="shared" ref="G104:G142" si="296">E104*F104</f>
        <v>5040</v>
      </c>
      <c r="H104" s="123">
        <v>12</v>
      </c>
      <c r="I104" s="345">
        <v>420</v>
      </c>
      <c r="J104" s="125">
        <f t="shared" ref="J104:J142" si="297">H104*I104</f>
        <v>5040</v>
      </c>
      <c r="K104" s="123"/>
      <c r="L104" s="124"/>
      <c r="M104" s="125">
        <f t="shared" ref="M104:M142" si="298">K104*L104</f>
        <v>0</v>
      </c>
      <c r="N104" s="123"/>
      <c r="O104" s="124"/>
      <c r="P104" s="125">
        <f t="shared" ref="P104:P142" si="299">N104*O104</f>
        <v>0</v>
      </c>
      <c r="Q104" s="123"/>
      <c r="R104" s="124"/>
      <c r="S104" s="125">
        <f t="shared" ref="S104:S142" si="300">Q104*R104</f>
        <v>0</v>
      </c>
      <c r="T104" s="123"/>
      <c r="U104" s="124"/>
      <c r="V104" s="125">
        <f t="shared" ref="V104:V142" si="301">T104*U104</f>
        <v>0</v>
      </c>
      <c r="W104" s="126">
        <f t="shared" ref="W104:W142" si="302">G104+M104+S104</f>
        <v>5040</v>
      </c>
      <c r="X104" s="127">
        <f t="shared" ref="X104:X142" si="303">J104+P104+V104</f>
        <v>5040</v>
      </c>
      <c r="Y104" s="127">
        <f t="shared" ref="Y104:Y142" si="304">W104-X104</f>
        <v>0</v>
      </c>
      <c r="Z104" s="128">
        <f t="shared" ref="Z104:Z142" si="305">Y104/W104</f>
        <v>0</v>
      </c>
      <c r="AA104" s="129"/>
      <c r="AB104" s="131"/>
      <c r="AC104" s="131"/>
      <c r="AD104" s="131"/>
      <c r="AE104" s="131"/>
      <c r="AF104" s="131"/>
      <c r="AG104" s="131"/>
    </row>
    <row r="105" spans="1:33" ht="119.25" customHeight="1" x14ac:dyDescent="0.25">
      <c r="A105" s="119" t="s">
        <v>70</v>
      </c>
      <c r="B105" s="120" t="s">
        <v>356</v>
      </c>
      <c r="C105" s="187" t="s">
        <v>396</v>
      </c>
      <c r="D105" s="122" t="s">
        <v>105</v>
      </c>
      <c r="E105" s="123">
        <v>10</v>
      </c>
      <c r="F105" s="124">
        <v>75</v>
      </c>
      <c r="G105" s="125">
        <f t="shared" si="296"/>
        <v>750</v>
      </c>
      <c r="H105" s="123">
        <v>4</v>
      </c>
      <c r="I105" s="345">
        <v>323.39999999999998</v>
      </c>
      <c r="J105" s="125">
        <f t="shared" si="297"/>
        <v>1293.5999999999999</v>
      </c>
      <c r="K105" s="123"/>
      <c r="L105" s="124"/>
      <c r="M105" s="125">
        <f t="shared" si="298"/>
        <v>0</v>
      </c>
      <c r="N105" s="123"/>
      <c r="O105" s="124"/>
      <c r="P105" s="125">
        <f t="shared" si="299"/>
        <v>0</v>
      </c>
      <c r="Q105" s="123"/>
      <c r="R105" s="124"/>
      <c r="S105" s="125">
        <f t="shared" si="300"/>
        <v>0</v>
      </c>
      <c r="T105" s="123"/>
      <c r="U105" s="124"/>
      <c r="V105" s="125">
        <f t="shared" si="301"/>
        <v>0</v>
      </c>
      <c r="W105" s="126">
        <f t="shared" si="302"/>
        <v>750</v>
      </c>
      <c r="X105" s="127">
        <f t="shared" si="303"/>
        <v>1293.5999999999999</v>
      </c>
      <c r="Y105" s="127">
        <f t="shared" si="304"/>
        <v>-543.59999999999991</v>
      </c>
      <c r="Z105" s="128">
        <f t="shared" si="305"/>
        <v>-0.72479999999999989</v>
      </c>
      <c r="AA105" s="129" t="s">
        <v>441</v>
      </c>
      <c r="AB105" s="131"/>
      <c r="AC105" s="131"/>
      <c r="AD105" s="131"/>
      <c r="AE105" s="131"/>
      <c r="AF105" s="131"/>
      <c r="AG105" s="131"/>
    </row>
    <row r="106" spans="1:33" s="335" customFormat="1" ht="30" customHeight="1" x14ac:dyDescent="0.25">
      <c r="A106" s="119" t="s">
        <v>70</v>
      </c>
      <c r="B106" s="120" t="s">
        <v>357</v>
      </c>
      <c r="C106" s="187" t="s">
        <v>397</v>
      </c>
      <c r="D106" s="122" t="s">
        <v>105</v>
      </c>
      <c r="E106" s="123">
        <v>1</v>
      </c>
      <c r="F106" s="124">
        <v>1200</v>
      </c>
      <c r="G106" s="125">
        <f t="shared" si="296"/>
        <v>1200</v>
      </c>
      <c r="H106" s="123">
        <v>1</v>
      </c>
      <c r="I106" s="345">
        <v>1210</v>
      </c>
      <c r="J106" s="125">
        <f t="shared" si="297"/>
        <v>1210</v>
      </c>
      <c r="K106" s="123"/>
      <c r="L106" s="124"/>
      <c r="M106" s="125">
        <f t="shared" si="298"/>
        <v>0</v>
      </c>
      <c r="N106" s="123"/>
      <c r="O106" s="124"/>
      <c r="P106" s="125">
        <f t="shared" si="299"/>
        <v>0</v>
      </c>
      <c r="Q106" s="123"/>
      <c r="R106" s="124"/>
      <c r="S106" s="125">
        <f t="shared" si="300"/>
        <v>0</v>
      </c>
      <c r="T106" s="123"/>
      <c r="U106" s="124"/>
      <c r="V106" s="125">
        <f t="shared" si="301"/>
        <v>0</v>
      </c>
      <c r="W106" s="126">
        <f t="shared" si="302"/>
        <v>1200</v>
      </c>
      <c r="X106" s="127">
        <f t="shared" si="303"/>
        <v>1210</v>
      </c>
      <c r="Y106" s="127">
        <f t="shared" si="304"/>
        <v>-10</v>
      </c>
      <c r="Z106" s="128">
        <f t="shared" si="305"/>
        <v>-8.3333333333333332E-3</v>
      </c>
      <c r="AA106" s="129" t="s">
        <v>440</v>
      </c>
      <c r="AB106" s="131"/>
      <c r="AC106" s="131"/>
      <c r="AD106" s="131"/>
      <c r="AE106" s="131"/>
      <c r="AF106" s="131"/>
      <c r="AG106" s="131"/>
    </row>
    <row r="107" spans="1:33" s="335" customFormat="1" ht="116.25" customHeight="1" x14ac:dyDescent="0.25">
      <c r="A107" s="119" t="s">
        <v>70</v>
      </c>
      <c r="B107" s="120" t="s">
        <v>358</v>
      </c>
      <c r="C107" s="187" t="s">
        <v>398</v>
      </c>
      <c r="D107" s="122" t="s">
        <v>105</v>
      </c>
      <c r="E107" s="123">
        <v>1</v>
      </c>
      <c r="F107" s="124">
        <v>550</v>
      </c>
      <c r="G107" s="125">
        <f t="shared" si="296"/>
        <v>550</v>
      </c>
      <c r="H107" s="123">
        <v>1</v>
      </c>
      <c r="I107" s="345">
        <v>549</v>
      </c>
      <c r="J107" s="125">
        <f t="shared" si="297"/>
        <v>549</v>
      </c>
      <c r="K107" s="123"/>
      <c r="L107" s="124"/>
      <c r="M107" s="125">
        <f t="shared" si="298"/>
        <v>0</v>
      </c>
      <c r="N107" s="123"/>
      <c r="O107" s="124"/>
      <c r="P107" s="125">
        <f t="shared" si="299"/>
        <v>0</v>
      </c>
      <c r="Q107" s="123"/>
      <c r="R107" s="124"/>
      <c r="S107" s="125">
        <f t="shared" si="300"/>
        <v>0</v>
      </c>
      <c r="T107" s="123"/>
      <c r="U107" s="124"/>
      <c r="V107" s="125">
        <f t="shared" si="301"/>
        <v>0</v>
      </c>
      <c r="W107" s="126">
        <f t="shared" si="302"/>
        <v>550</v>
      </c>
      <c r="X107" s="127">
        <f t="shared" si="303"/>
        <v>549</v>
      </c>
      <c r="Y107" s="127">
        <f t="shared" si="304"/>
        <v>1</v>
      </c>
      <c r="Z107" s="128">
        <f t="shared" si="305"/>
        <v>1.8181818181818182E-3</v>
      </c>
      <c r="AA107" s="129" t="s">
        <v>440</v>
      </c>
      <c r="AB107" s="131"/>
      <c r="AC107" s="131"/>
      <c r="AD107" s="131"/>
      <c r="AE107" s="131"/>
      <c r="AF107" s="131"/>
      <c r="AG107" s="131"/>
    </row>
    <row r="108" spans="1:33" s="335" customFormat="1" ht="107.25" customHeight="1" x14ac:dyDescent="0.25">
      <c r="A108" s="119" t="s">
        <v>70</v>
      </c>
      <c r="B108" s="120" t="s">
        <v>359</v>
      </c>
      <c r="C108" s="187" t="s">
        <v>399</v>
      </c>
      <c r="D108" s="122" t="s">
        <v>105</v>
      </c>
      <c r="E108" s="123">
        <v>16</v>
      </c>
      <c r="F108" s="124">
        <v>50</v>
      </c>
      <c r="G108" s="125">
        <f t="shared" si="296"/>
        <v>800</v>
      </c>
      <c r="H108" s="123">
        <v>16</v>
      </c>
      <c r="I108" s="345">
        <v>49</v>
      </c>
      <c r="J108" s="125">
        <f t="shared" si="297"/>
        <v>784</v>
      </c>
      <c r="K108" s="123"/>
      <c r="L108" s="124"/>
      <c r="M108" s="125">
        <f t="shared" si="298"/>
        <v>0</v>
      </c>
      <c r="N108" s="123"/>
      <c r="O108" s="124"/>
      <c r="P108" s="125">
        <f t="shared" si="299"/>
        <v>0</v>
      </c>
      <c r="Q108" s="123"/>
      <c r="R108" s="124"/>
      <c r="S108" s="125">
        <f t="shared" si="300"/>
        <v>0</v>
      </c>
      <c r="T108" s="123"/>
      <c r="U108" s="124"/>
      <c r="V108" s="125">
        <f t="shared" si="301"/>
        <v>0</v>
      </c>
      <c r="W108" s="126">
        <f t="shared" si="302"/>
        <v>800</v>
      </c>
      <c r="X108" s="127">
        <f t="shared" si="303"/>
        <v>784</v>
      </c>
      <c r="Y108" s="127">
        <f t="shared" si="304"/>
        <v>16</v>
      </c>
      <c r="Z108" s="128">
        <f t="shared" si="305"/>
        <v>0.02</v>
      </c>
      <c r="AA108" s="129" t="s">
        <v>440</v>
      </c>
      <c r="AB108" s="131"/>
      <c r="AC108" s="131"/>
      <c r="AD108" s="131"/>
      <c r="AE108" s="131"/>
      <c r="AF108" s="131"/>
      <c r="AG108" s="131"/>
    </row>
    <row r="109" spans="1:33" s="335" customFormat="1" ht="114" customHeight="1" x14ac:dyDescent="0.25">
      <c r="A109" s="119" t="s">
        <v>70</v>
      </c>
      <c r="B109" s="120" t="s">
        <v>360</v>
      </c>
      <c r="C109" s="187" t="s">
        <v>400</v>
      </c>
      <c r="D109" s="122" t="s">
        <v>105</v>
      </c>
      <c r="E109" s="123">
        <v>30</v>
      </c>
      <c r="F109" s="124">
        <v>22</v>
      </c>
      <c r="G109" s="125">
        <f t="shared" si="296"/>
        <v>660</v>
      </c>
      <c r="H109" s="123"/>
      <c r="I109" s="345"/>
      <c r="J109" s="125">
        <f t="shared" si="297"/>
        <v>0</v>
      </c>
      <c r="K109" s="123"/>
      <c r="L109" s="124"/>
      <c r="M109" s="125">
        <f t="shared" si="298"/>
        <v>0</v>
      </c>
      <c r="N109" s="123">
        <v>22</v>
      </c>
      <c r="O109" s="124">
        <v>22</v>
      </c>
      <c r="P109" s="125">
        <f t="shared" si="299"/>
        <v>484</v>
      </c>
      <c r="Q109" s="123"/>
      <c r="R109" s="124"/>
      <c r="S109" s="125">
        <f t="shared" si="300"/>
        <v>0</v>
      </c>
      <c r="T109" s="123"/>
      <c r="U109" s="124"/>
      <c r="V109" s="125">
        <f t="shared" si="301"/>
        <v>0</v>
      </c>
      <c r="W109" s="126">
        <f t="shared" si="302"/>
        <v>660</v>
      </c>
      <c r="X109" s="127">
        <f t="shared" si="303"/>
        <v>484</v>
      </c>
      <c r="Y109" s="127">
        <f t="shared" si="304"/>
        <v>176</v>
      </c>
      <c r="Z109" s="128">
        <f t="shared" si="305"/>
        <v>0.26666666666666666</v>
      </c>
      <c r="AA109" s="129" t="s">
        <v>438</v>
      </c>
      <c r="AB109" s="131"/>
      <c r="AC109" s="131"/>
      <c r="AD109" s="131"/>
      <c r="AE109" s="131"/>
      <c r="AF109" s="131"/>
      <c r="AG109" s="131"/>
    </row>
    <row r="110" spans="1:33" s="335" customFormat="1" ht="114.6" customHeight="1" x14ac:dyDescent="0.25">
      <c r="A110" s="119" t="s">
        <v>70</v>
      </c>
      <c r="B110" s="120" t="s">
        <v>361</v>
      </c>
      <c r="C110" s="187" t="s">
        <v>401</v>
      </c>
      <c r="D110" s="122" t="s">
        <v>105</v>
      </c>
      <c r="E110" s="123">
        <v>16</v>
      </c>
      <c r="F110" s="124">
        <v>93.75</v>
      </c>
      <c r="G110" s="125">
        <f t="shared" si="296"/>
        <v>1500</v>
      </c>
      <c r="H110" s="123"/>
      <c r="I110" s="345"/>
      <c r="J110" s="125">
        <f t="shared" si="297"/>
        <v>0</v>
      </c>
      <c r="K110" s="123"/>
      <c r="L110" s="124"/>
      <c r="M110" s="125">
        <f t="shared" si="298"/>
        <v>0</v>
      </c>
      <c r="N110" s="123">
        <v>12</v>
      </c>
      <c r="O110" s="124">
        <v>93.75</v>
      </c>
      <c r="P110" s="125">
        <f t="shared" si="299"/>
        <v>1125</v>
      </c>
      <c r="Q110" s="123"/>
      <c r="R110" s="124"/>
      <c r="S110" s="125">
        <f t="shared" si="300"/>
        <v>0</v>
      </c>
      <c r="T110" s="123"/>
      <c r="U110" s="124"/>
      <c r="V110" s="125">
        <f t="shared" si="301"/>
        <v>0</v>
      </c>
      <c r="W110" s="126">
        <f t="shared" si="302"/>
        <v>1500</v>
      </c>
      <c r="X110" s="127">
        <f t="shared" si="303"/>
        <v>1125</v>
      </c>
      <c r="Y110" s="127">
        <f t="shared" si="304"/>
        <v>375</v>
      </c>
      <c r="Z110" s="128">
        <f t="shared" si="305"/>
        <v>0.25</v>
      </c>
      <c r="AA110" s="129" t="s">
        <v>438</v>
      </c>
      <c r="AB110" s="131"/>
      <c r="AC110" s="131"/>
      <c r="AD110" s="131"/>
      <c r="AE110" s="131"/>
      <c r="AF110" s="131"/>
      <c r="AG110" s="131"/>
    </row>
    <row r="111" spans="1:33" s="335" customFormat="1" ht="143.25" customHeight="1" x14ac:dyDescent="0.25">
      <c r="A111" s="119" t="s">
        <v>70</v>
      </c>
      <c r="B111" s="120" t="s">
        <v>362</v>
      </c>
      <c r="C111" s="187" t="s">
        <v>444</v>
      </c>
      <c r="D111" s="122" t="s">
        <v>442</v>
      </c>
      <c r="E111" s="123">
        <v>45</v>
      </c>
      <c r="F111" s="124">
        <v>230</v>
      </c>
      <c r="G111" s="125">
        <f t="shared" si="296"/>
        <v>10350</v>
      </c>
      <c r="H111" s="123">
        <v>45</v>
      </c>
      <c r="I111" s="124">
        <v>220</v>
      </c>
      <c r="J111" s="125">
        <f t="shared" si="297"/>
        <v>9900</v>
      </c>
      <c r="K111" s="123"/>
      <c r="L111" s="124"/>
      <c r="M111" s="125">
        <f t="shared" si="298"/>
        <v>0</v>
      </c>
      <c r="N111" s="123"/>
      <c r="O111" s="124"/>
      <c r="P111" s="125">
        <f t="shared" si="299"/>
        <v>0</v>
      </c>
      <c r="Q111" s="123"/>
      <c r="R111" s="124"/>
      <c r="S111" s="125">
        <f t="shared" si="300"/>
        <v>0</v>
      </c>
      <c r="T111" s="123"/>
      <c r="U111" s="124"/>
      <c r="V111" s="125">
        <f t="shared" si="301"/>
        <v>0</v>
      </c>
      <c r="W111" s="126">
        <f t="shared" si="302"/>
        <v>10350</v>
      </c>
      <c r="X111" s="127">
        <f t="shared" si="303"/>
        <v>9900</v>
      </c>
      <c r="Y111" s="127">
        <f t="shared" si="304"/>
        <v>450</v>
      </c>
      <c r="Z111" s="128">
        <f t="shared" si="305"/>
        <v>4.3478260869565216E-2</v>
      </c>
      <c r="AA111" s="129" t="s">
        <v>448</v>
      </c>
      <c r="AB111" s="131"/>
      <c r="AC111" s="131"/>
      <c r="AD111" s="131"/>
      <c r="AE111" s="131"/>
      <c r="AF111" s="131"/>
      <c r="AG111" s="131"/>
    </row>
    <row r="112" spans="1:33" s="335" customFormat="1" ht="154.5" customHeight="1" x14ac:dyDescent="0.25">
      <c r="A112" s="119" t="s">
        <v>70</v>
      </c>
      <c r="B112" s="120" t="s">
        <v>363</v>
      </c>
      <c r="C112" s="187" t="s">
        <v>445</v>
      </c>
      <c r="D112" s="122" t="s">
        <v>442</v>
      </c>
      <c r="E112" s="123">
        <v>64.099999999999994</v>
      </c>
      <c r="F112" s="124">
        <v>150</v>
      </c>
      <c r="G112" s="125">
        <f t="shared" si="296"/>
        <v>9615</v>
      </c>
      <c r="H112" s="123">
        <v>60</v>
      </c>
      <c r="I112" s="124">
        <v>120</v>
      </c>
      <c r="J112" s="125">
        <f t="shared" si="297"/>
        <v>7200</v>
      </c>
      <c r="K112" s="123"/>
      <c r="L112" s="124"/>
      <c r="M112" s="125">
        <f t="shared" si="298"/>
        <v>0</v>
      </c>
      <c r="N112" s="123"/>
      <c r="O112" s="124"/>
      <c r="P112" s="125">
        <f t="shared" si="299"/>
        <v>0</v>
      </c>
      <c r="Q112" s="123"/>
      <c r="R112" s="124"/>
      <c r="S112" s="125">
        <f t="shared" si="300"/>
        <v>0</v>
      </c>
      <c r="T112" s="123"/>
      <c r="U112" s="124"/>
      <c r="V112" s="125">
        <f t="shared" si="301"/>
        <v>0</v>
      </c>
      <c r="W112" s="126">
        <f t="shared" si="302"/>
        <v>9615</v>
      </c>
      <c r="X112" s="127">
        <f t="shared" si="303"/>
        <v>7200</v>
      </c>
      <c r="Y112" s="127">
        <f t="shared" si="304"/>
        <v>2415</v>
      </c>
      <c r="Z112" s="128">
        <f t="shared" si="305"/>
        <v>0.25117004680187205</v>
      </c>
      <c r="AA112" s="129" t="s">
        <v>449</v>
      </c>
      <c r="AB112" s="131"/>
      <c r="AC112" s="131"/>
      <c r="AD112" s="131"/>
      <c r="AE112" s="131"/>
      <c r="AF112" s="131"/>
      <c r="AG112" s="131"/>
    </row>
    <row r="113" spans="1:33" s="335" customFormat="1" ht="30" customHeight="1" x14ac:dyDescent="0.25">
      <c r="A113" s="119" t="s">
        <v>70</v>
      </c>
      <c r="B113" s="120" t="s">
        <v>364</v>
      </c>
      <c r="C113" s="347" t="s">
        <v>443</v>
      </c>
      <c r="D113" s="122" t="s">
        <v>442</v>
      </c>
      <c r="E113" s="123">
        <v>25</v>
      </c>
      <c r="F113" s="124">
        <v>415</v>
      </c>
      <c r="G113" s="125">
        <f t="shared" si="296"/>
        <v>10375</v>
      </c>
      <c r="H113" s="123">
        <v>25</v>
      </c>
      <c r="I113" s="124">
        <v>415</v>
      </c>
      <c r="J113" s="125">
        <f t="shared" si="297"/>
        <v>10375</v>
      </c>
      <c r="K113" s="123"/>
      <c r="L113" s="124"/>
      <c r="M113" s="125">
        <f t="shared" si="298"/>
        <v>0</v>
      </c>
      <c r="N113" s="123"/>
      <c r="O113" s="124"/>
      <c r="P113" s="125">
        <f t="shared" si="299"/>
        <v>0</v>
      </c>
      <c r="Q113" s="123"/>
      <c r="R113" s="124"/>
      <c r="S113" s="125">
        <f t="shared" si="300"/>
        <v>0</v>
      </c>
      <c r="T113" s="123"/>
      <c r="U113" s="124"/>
      <c r="V113" s="125">
        <f t="shared" si="301"/>
        <v>0</v>
      </c>
      <c r="W113" s="126">
        <f t="shared" si="302"/>
        <v>10375</v>
      </c>
      <c r="X113" s="127">
        <f t="shared" si="303"/>
        <v>10375</v>
      </c>
      <c r="Y113" s="127">
        <f t="shared" si="304"/>
        <v>0</v>
      </c>
      <c r="Z113" s="128">
        <f t="shared" si="305"/>
        <v>0</v>
      </c>
      <c r="AA113" s="129"/>
      <c r="AB113" s="131"/>
      <c r="AC113" s="131"/>
      <c r="AD113" s="131"/>
      <c r="AE113" s="131"/>
      <c r="AF113" s="131"/>
      <c r="AG113" s="131"/>
    </row>
    <row r="114" spans="1:33" s="337" customFormat="1" ht="30" customHeight="1" x14ac:dyDescent="0.25">
      <c r="A114" s="119" t="s">
        <v>70</v>
      </c>
      <c r="B114" s="120" t="s">
        <v>365</v>
      </c>
      <c r="C114" s="347" t="s">
        <v>402</v>
      </c>
      <c r="D114" s="122" t="s">
        <v>442</v>
      </c>
      <c r="E114" s="123">
        <v>38</v>
      </c>
      <c r="F114" s="124">
        <v>70</v>
      </c>
      <c r="G114" s="125">
        <f t="shared" si="296"/>
        <v>2660</v>
      </c>
      <c r="H114" s="123">
        <v>38</v>
      </c>
      <c r="I114" s="124">
        <v>70</v>
      </c>
      <c r="J114" s="125">
        <f t="shared" si="297"/>
        <v>2660</v>
      </c>
      <c r="K114" s="123"/>
      <c r="L114" s="124"/>
      <c r="M114" s="125">
        <f t="shared" si="298"/>
        <v>0</v>
      </c>
      <c r="N114" s="123"/>
      <c r="O114" s="124"/>
      <c r="P114" s="125">
        <f t="shared" si="299"/>
        <v>0</v>
      </c>
      <c r="Q114" s="123"/>
      <c r="R114" s="124"/>
      <c r="S114" s="125">
        <f t="shared" si="300"/>
        <v>0</v>
      </c>
      <c r="T114" s="123"/>
      <c r="U114" s="124"/>
      <c r="V114" s="125">
        <f t="shared" si="301"/>
        <v>0</v>
      </c>
      <c r="W114" s="126">
        <f t="shared" si="302"/>
        <v>2660</v>
      </c>
      <c r="X114" s="127">
        <f t="shared" si="303"/>
        <v>2660</v>
      </c>
      <c r="Y114" s="127">
        <f t="shared" si="304"/>
        <v>0</v>
      </c>
      <c r="Z114" s="128">
        <f t="shared" si="305"/>
        <v>0</v>
      </c>
      <c r="AA114" s="129"/>
      <c r="AB114" s="131"/>
      <c r="AC114" s="131"/>
      <c r="AD114" s="131"/>
      <c r="AE114" s="131"/>
      <c r="AF114" s="131"/>
      <c r="AG114" s="131"/>
    </row>
    <row r="115" spans="1:33" s="335" customFormat="1" ht="262.5" customHeight="1" x14ac:dyDescent="0.25">
      <c r="A115" s="119" t="s">
        <v>70</v>
      </c>
      <c r="B115" s="120" t="s">
        <v>366</v>
      </c>
      <c r="C115" s="348" t="s">
        <v>446</v>
      </c>
      <c r="D115" s="122" t="s">
        <v>442</v>
      </c>
      <c r="E115" s="123">
        <v>32</v>
      </c>
      <c r="F115" s="124">
        <v>330</v>
      </c>
      <c r="G115" s="125">
        <f t="shared" si="296"/>
        <v>10560</v>
      </c>
      <c r="H115" s="344">
        <v>48</v>
      </c>
      <c r="I115" s="345">
        <v>260</v>
      </c>
      <c r="J115" s="343">
        <f t="shared" si="297"/>
        <v>12480</v>
      </c>
      <c r="K115" s="344"/>
      <c r="L115" s="345"/>
      <c r="M115" s="343">
        <f t="shared" si="298"/>
        <v>0</v>
      </c>
      <c r="N115" s="344"/>
      <c r="O115" s="345"/>
      <c r="P115" s="343">
        <f t="shared" si="299"/>
        <v>0</v>
      </c>
      <c r="Q115" s="344"/>
      <c r="R115" s="124"/>
      <c r="S115" s="125">
        <f t="shared" si="300"/>
        <v>0</v>
      </c>
      <c r="T115" s="123"/>
      <c r="U115" s="124"/>
      <c r="V115" s="125">
        <f t="shared" si="301"/>
        <v>0</v>
      </c>
      <c r="W115" s="126">
        <f t="shared" si="302"/>
        <v>10560</v>
      </c>
      <c r="X115" s="127">
        <f t="shared" si="303"/>
        <v>12480</v>
      </c>
      <c r="Y115" s="127">
        <f t="shared" si="304"/>
        <v>-1920</v>
      </c>
      <c r="Z115" s="128">
        <f t="shared" si="305"/>
        <v>-0.18181818181818182</v>
      </c>
      <c r="AA115" s="129" t="s">
        <v>451</v>
      </c>
      <c r="AB115" s="131"/>
      <c r="AC115" s="131"/>
      <c r="AD115" s="131"/>
      <c r="AE115" s="131"/>
      <c r="AF115" s="131"/>
      <c r="AG115" s="131"/>
    </row>
    <row r="116" spans="1:33" s="335" customFormat="1" ht="30" customHeight="1" x14ac:dyDescent="0.25">
      <c r="A116" s="119" t="s">
        <v>70</v>
      </c>
      <c r="B116" s="120" t="s">
        <v>367</v>
      </c>
      <c r="C116" s="347" t="s">
        <v>403</v>
      </c>
      <c r="D116" s="122" t="s">
        <v>442</v>
      </c>
      <c r="E116" s="123">
        <v>15</v>
      </c>
      <c r="F116" s="124">
        <v>370</v>
      </c>
      <c r="G116" s="125">
        <f t="shared" si="296"/>
        <v>5550</v>
      </c>
      <c r="H116" s="123">
        <v>15</v>
      </c>
      <c r="I116" s="124">
        <v>370</v>
      </c>
      <c r="J116" s="125">
        <f t="shared" si="297"/>
        <v>5550</v>
      </c>
      <c r="K116" s="123"/>
      <c r="L116" s="124"/>
      <c r="M116" s="125">
        <f t="shared" si="298"/>
        <v>0</v>
      </c>
      <c r="N116" s="123"/>
      <c r="O116" s="124"/>
      <c r="P116" s="125">
        <f t="shared" si="299"/>
        <v>0</v>
      </c>
      <c r="Q116" s="123"/>
      <c r="R116" s="124"/>
      <c r="S116" s="125">
        <f t="shared" si="300"/>
        <v>0</v>
      </c>
      <c r="T116" s="123"/>
      <c r="U116" s="124"/>
      <c r="V116" s="125">
        <f t="shared" si="301"/>
        <v>0</v>
      </c>
      <c r="W116" s="126">
        <f t="shared" si="302"/>
        <v>5550</v>
      </c>
      <c r="X116" s="127">
        <f t="shared" si="303"/>
        <v>5550</v>
      </c>
      <c r="Y116" s="127">
        <f t="shared" si="304"/>
        <v>0</v>
      </c>
      <c r="Z116" s="128">
        <f t="shared" si="305"/>
        <v>0</v>
      </c>
      <c r="AA116" s="129"/>
      <c r="AB116" s="131"/>
      <c r="AC116" s="131"/>
      <c r="AD116" s="131"/>
      <c r="AE116" s="131"/>
      <c r="AF116" s="131"/>
      <c r="AG116" s="131"/>
    </row>
    <row r="117" spans="1:33" s="337" customFormat="1" ht="30" customHeight="1" x14ac:dyDescent="0.25">
      <c r="A117" s="119" t="s">
        <v>70</v>
      </c>
      <c r="B117" s="120" t="s">
        <v>368</v>
      </c>
      <c r="C117" s="347" t="s">
        <v>404</v>
      </c>
      <c r="D117" s="122" t="s">
        <v>442</v>
      </c>
      <c r="E117" s="123">
        <v>20</v>
      </c>
      <c r="F117" s="124">
        <v>99</v>
      </c>
      <c r="G117" s="125">
        <f t="shared" si="296"/>
        <v>1980</v>
      </c>
      <c r="H117" s="123">
        <v>20</v>
      </c>
      <c r="I117" s="124">
        <v>99</v>
      </c>
      <c r="J117" s="125">
        <f t="shared" si="297"/>
        <v>1980</v>
      </c>
      <c r="K117" s="123"/>
      <c r="L117" s="124"/>
      <c r="M117" s="125">
        <f t="shared" si="298"/>
        <v>0</v>
      </c>
      <c r="N117" s="123"/>
      <c r="O117" s="124"/>
      <c r="P117" s="125">
        <f t="shared" si="299"/>
        <v>0</v>
      </c>
      <c r="Q117" s="123"/>
      <c r="R117" s="124"/>
      <c r="S117" s="125">
        <f t="shared" si="300"/>
        <v>0</v>
      </c>
      <c r="T117" s="123"/>
      <c r="U117" s="124"/>
      <c r="V117" s="125">
        <f t="shared" si="301"/>
        <v>0</v>
      </c>
      <c r="W117" s="126">
        <f t="shared" si="302"/>
        <v>1980</v>
      </c>
      <c r="X117" s="127">
        <f t="shared" si="303"/>
        <v>1980</v>
      </c>
      <c r="Y117" s="127">
        <f t="shared" si="304"/>
        <v>0</v>
      </c>
      <c r="Z117" s="128">
        <f t="shared" si="305"/>
        <v>0</v>
      </c>
      <c r="AA117" s="129"/>
      <c r="AB117" s="131"/>
      <c r="AC117" s="131"/>
      <c r="AD117" s="131"/>
      <c r="AE117" s="131"/>
      <c r="AF117" s="131"/>
      <c r="AG117" s="131"/>
    </row>
    <row r="118" spans="1:33" s="335" customFormat="1" ht="30" customHeight="1" x14ac:dyDescent="0.25">
      <c r="A118" s="119" t="s">
        <v>70</v>
      </c>
      <c r="B118" s="120" t="s">
        <v>369</v>
      </c>
      <c r="C118" s="347" t="s">
        <v>405</v>
      </c>
      <c r="D118" s="122" t="s">
        <v>442</v>
      </c>
      <c r="E118" s="123">
        <v>12</v>
      </c>
      <c r="F118" s="124">
        <v>240</v>
      </c>
      <c r="G118" s="125">
        <f t="shared" si="296"/>
        <v>2880</v>
      </c>
      <c r="H118" s="123">
        <v>12</v>
      </c>
      <c r="I118" s="124">
        <v>240</v>
      </c>
      <c r="J118" s="125">
        <f t="shared" si="297"/>
        <v>2880</v>
      </c>
      <c r="K118" s="123"/>
      <c r="L118" s="124"/>
      <c r="M118" s="125">
        <f t="shared" si="298"/>
        <v>0</v>
      </c>
      <c r="N118" s="123"/>
      <c r="O118" s="124"/>
      <c r="P118" s="125">
        <f t="shared" si="299"/>
        <v>0</v>
      </c>
      <c r="Q118" s="123"/>
      <c r="R118" s="124"/>
      <c r="S118" s="125">
        <f t="shared" si="300"/>
        <v>0</v>
      </c>
      <c r="T118" s="123"/>
      <c r="U118" s="124"/>
      <c r="V118" s="125">
        <f t="shared" si="301"/>
        <v>0</v>
      </c>
      <c r="W118" s="126">
        <f t="shared" si="302"/>
        <v>2880</v>
      </c>
      <c r="X118" s="127">
        <f t="shared" si="303"/>
        <v>2880</v>
      </c>
      <c r="Y118" s="127">
        <f t="shared" si="304"/>
        <v>0</v>
      </c>
      <c r="Z118" s="128">
        <f t="shared" si="305"/>
        <v>0</v>
      </c>
      <c r="AA118" s="129"/>
      <c r="AB118" s="131"/>
      <c r="AC118" s="131"/>
      <c r="AD118" s="131"/>
      <c r="AE118" s="131"/>
      <c r="AF118" s="131"/>
      <c r="AG118" s="131"/>
    </row>
    <row r="119" spans="1:33" s="335" customFormat="1" ht="30" customHeight="1" x14ac:dyDescent="0.25">
      <c r="A119" s="119" t="s">
        <v>70</v>
      </c>
      <c r="B119" s="120" t="s">
        <v>370</v>
      </c>
      <c r="C119" s="347" t="s">
        <v>406</v>
      </c>
      <c r="D119" s="122" t="s">
        <v>442</v>
      </c>
      <c r="E119" s="123">
        <v>38</v>
      </c>
      <c r="F119" s="124">
        <v>80</v>
      </c>
      <c r="G119" s="125">
        <f t="shared" si="296"/>
        <v>3040</v>
      </c>
      <c r="H119" s="123">
        <v>48</v>
      </c>
      <c r="I119" s="124">
        <v>110</v>
      </c>
      <c r="J119" s="125">
        <f t="shared" si="297"/>
        <v>5280</v>
      </c>
      <c r="K119" s="123"/>
      <c r="L119" s="124"/>
      <c r="M119" s="125">
        <f t="shared" si="298"/>
        <v>0</v>
      </c>
      <c r="N119" s="123"/>
      <c r="O119" s="124"/>
      <c r="P119" s="125">
        <f t="shared" si="299"/>
        <v>0</v>
      </c>
      <c r="Q119" s="123"/>
      <c r="R119" s="124"/>
      <c r="S119" s="125">
        <f t="shared" si="300"/>
        <v>0</v>
      </c>
      <c r="T119" s="123"/>
      <c r="U119" s="124"/>
      <c r="V119" s="125">
        <f t="shared" si="301"/>
        <v>0</v>
      </c>
      <c r="W119" s="126">
        <f t="shared" si="302"/>
        <v>3040</v>
      </c>
      <c r="X119" s="127">
        <f t="shared" si="303"/>
        <v>5280</v>
      </c>
      <c r="Y119" s="127">
        <f t="shared" si="304"/>
        <v>-2240</v>
      </c>
      <c r="Z119" s="128">
        <f t="shared" si="305"/>
        <v>-0.73684210526315785</v>
      </c>
      <c r="AA119" s="129"/>
      <c r="AB119" s="131"/>
      <c r="AC119" s="131"/>
      <c r="AD119" s="131"/>
      <c r="AE119" s="131"/>
      <c r="AF119" s="131"/>
      <c r="AG119" s="131"/>
    </row>
    <row r="120" spans="1:33" s="335" customFormat="1" ht="30" customHeight="1" x14ac:dyDescent="0.25">
      <c r="A120" s="119" t="s">
        <v>70</v>
      </c>
      <c r="B120" s="120" t="s">
        <v>371</v>
      </c>
      <c r="C120" s="347" t="s">
        <v>407</v>
      </c>
      <c r="D120" s="122" t="s">
        <v>442</v>
      </c>
      <c r="E120" s="123">
        <v>41</v>
      </c>
      <c r="F120" s="124">
        <v>130</v>
      </c>
      <c r="G120" s="125">
        <f t="shared" si="296"/>
        <v>5330</v>
      </c>
      <c r="H120" s="123">
        <v>20</v>
      </c>
      <c r="I120" s="124">
        <v>130</v>
      </c>
      <c r="J120" s="125">
        <f t="shared" si="297"/>
        <v>2600</v>
      </c>
      <c r="K120" s="123"/>
      <c r="L120" s="124"/>
      <c r="M120" s="125">
        <f t="shared" si="298"/>
        <v>0</v>
      </c>
      <c r="N120" s="123"/>
      <c r="O120" s="124"/>
      <c r="P120" s="125">
        <f t="shared" si="299"/>
        <v>0</v>
      </c>
      <c r="Q120" s="123"/>
      <c r="R120" s="124"/>
      <c r="S120" s="125">
        <f t="shared" si="300"/>
        <v>0</v>
      </c>
      <c r="T120" s="123"/>
      <c r="U120" s="124"/>
      <c r="V120" s="125">
        <f t="shared" si="301"/>
        <v>0</v>
      </c>
      <c r="W120" s="126">
        <f t="shared" si="302"/>
        <v>5330</v>
      </c>
      <c r="X120" s="127">
        <f t="shared" si="303"/>
        <v>2600</v>
      </c>
      <c r="Y120" s="127">
        <f t="shared" si="304"/>
        <v>2730</v>
      </c>
      <c r="Z120" s="128">
        <f t="shared" si="305"/>
        <v>0.51219512195121952</v>
      </c>
      <c r="AA120" s="129"/>
      <c r="AB120" s="131"/>
      <c r="AC120" s="131"/>
      <c r="AD120" s="131"/>
      <c r="AE120" s="131"/>
      <c r="AF120" s="131"/>
      <c r="AG120" s="131"/>
    </row>
    <row r="121" spans="1:33" s="335" customFormat="1" ht="30" customHeight="1" x14ac:dyDescent="0.25">
      <c r="A121" s="119" t="s">
        <v>70</v>
      </c>
      <c r="B121" s="120" t="s">
        <v>372</v>
      </c>
      <c r="C121" s="347" t="s">
        <v>408</v>
      </c>
      <c r="D121" s="122" t="s">
        <v>442</v>
      </c>
      <c r="E121" s="123">
        <v>52</v>
      </c>
      <c r="F121" s="124">
        <v>180</v>
      </c>
      <c r="G121" s="125">
        <f t="shared" si="296"/>
        <v>9360</v>
      </c>
      <c r="H121" s="123">
        <v>52</v>
      </c>
      <c r="I121" s="124">
        <v>180</v>
      </c>
      <c r="J121" s="125">
        <f t="shared" si="297"/>
        <v>9360</v>
      </c>
      <c r="K121" s="123"/>
      <c r="L121" s="124"/>
      <c r="M121" s="125">
        <f t="shared" si="298"/>
        <v>0</v>
      </c>
      <c r="N121" s="123"/>
      <c r="O121" s="124"/>
      <c r="P121" s="125">
        <f t="shared" si="299"/>
        <v>0</v>
      </c>
      <c r="Q121" s="123"/>
      <c r="R121" s="124"/>
      <c r="S121" s="125">
        <f t="shared" si="300"/>
        <v>0</v>
      </c>
      <c r="T121" s="123"/>
      <c r="U121" s="124"/>
      <c r="V121" s="125">
        <f t="shared" si="301"/>
        <v>0</v>
      </c>
      <c r="W121" s="126">
        <f t="shared" si="302"/>
        <v>9360</v>
      </c>
      <c r="X121" s="127">
        <f t="shared" si="303"/>
        <v>9360</v>
      </c>
      <c r="Y121" s="127">
        <f t="shared" si="304"/>
        <v>0</v>
      </c>
      <c r="Z121" s="128">
        <f t="shared" si="305"/>
        <v>0</v>
      </c>
      <c r="AA121" s="129"/>
      <c r="AB121" s="131"/>
      <c r="AC121" s="131"/>
      <c r="AD121" s="131"/>
      <c r="AE121" s="131"/>
      <c r="AF121" s="131"/>
      <c r="AG121" s="131"/>
    </row>
    <row r="122" spans="1:33" s="335" customFormat="1" ht="30" customHeight="1" x14ac:dyDescent="0.25">
      <c r="A122" s="119" t="s">
        <v>70</v>
      </c>
      <c r="B122" s="120" t="s">
        <v>373</v>
      </c>
      <c r="C122" s="187" t="s">
        <v>409</v>
      </c>
      <c r="D122" s="122" t="s">
        <v>105</v>
      </c>
      <c r="E122" s="123">
        <v>100</v>
      </c>
      <c r="F122" s="124">
        <v>1.45</v>
      </c>
      <c r="G122" s="125">
        <f t="shared" si="296"/>
        <v>145</v>
      </c>
      <c r="H122" s="123">
        <v>100</v>
      </c>
      <c r="I122" s="124">
        <v>1.45</v>
      </c>
      <c r="J122" s="125">
        <f t="shared" si="297"/>
        <v>145</v>
      </c>
      <c r="K122" s="123"/>
      <c r="L122" s="124"/>
      <c r="M122" s="125">
        <f t="shared" si="298"/>
        <v>0</v>
      </c>
      <c r="N122" s="123"/>
      <c r="O122" s="124"/>
      <c r="P122" s="125">
        <f t="shared" si="299"/>
        <v>0</v>
      </c>
      <c r="Q122" s="123"/>
      <c r="R122" s="124"/>
      <c r="S122" s="125">
        <f t="shared" si="300"/>
        <v>0</v>
      </c>
      <c r="T122" s="123"/>
      <c r="U122" s="124"/>
      <c r="V122" s="125">
        <f t="shared" si="301"/>
        <v>0</v>
      </c>
      <c r="W122" s="126">
        <f t="shared" si="302"/>
        <v>145</v>
      </c>
      <c r="X122" s="127">
        <f t="shared" si="303"/>
        <v>145</v>
      </c>
      <c r="Y122" s="127">
        <f t="shared" si="304"/>
        <v>0</v>
      </c>
      <c r="Z122" s="128">
        <f t="shared" si="305"/>
        <v>0</v>
      </c>
      <c r="AA122" s="129"/>
      <c r="AB122" s="131"/>
      <c r="AC122" s="131"/>
      <c r="AD122" s="131"/>
      <c r="AE122" s="131"/>
      <c r="AF122" s="131"/>
      <c r="AG122" s="131"/>
    </row>
    <row r="123" spans="1:33" s="335" customFormat="1" ht="30" customHeight="1" x14ac:dyDescent="0.25">
      <c r="A123" s="119" t="s">
        <v>70</v>
      </c>
      <c r="B123" s="120" t="s">
        <v>374</v>
      </c>
      <c r="C123" s="163" t="s">
        <v>410</v>
      </c>
      <c r="D123" s="122" t="s">
        <v>105</v>
      </c>
      <c r="E123" s="123">
        <v>190</v>
      </c>
      <c r="F123" s="124">
        <v>1</v>
      </c>
      <c r="G123" s="125">
        <f t="shared" si="296"/>
        <v>190</v>
      </c>
      <c r="H123" s="123">
        <v>190</v>
      </c>
      <c r="I123" s="124">
        <v>1</v>
      </c>
      <c r="J123" s="125">
        <f t="shared" si="297"/>
        <v>190</v>
      </c>
      <c r="K123" s="123"/>
      <c r="L123" s="124"/>
      <c r="M123" s="125">
        <f t="shared" si="298"/>
        <v>0</v>
      </c>
      <c r="N123" s="123"/>
      <c r="O123" s="124"/>
      <c r="P123" s="125">
        <f t="shared" si="299"/>
        <v>0</v>
      </c>
      <c r="Q123" s="123"/>
      <c r="R123" s="124"/>
      <c r="S123" s="125">
        <f t="shared" si="300"/>
        <v>0</v>
      </c>
      <c r="T123" s="123"/>
      <c r="U123" s="124"/>
      <c r="V123" s="125">
        <f t="shared" si="301"/>
        <v>0</v>
      </c>
      <c r="W123" s="126">
        <f t="shared" si="302"/>
        <v>190</v>
      </c>
      <c r="X123" s="127">
        <f t="shared" si="303"/>
        <v>190</v>
      </c>
      <c r="Y123" s="127">
        <f t="shared" si="304"/>
        <v>0</v>
      </c>
      <c r="Z123" s="128">
        <f t="shared" si="305"/>
        <v>0</v>
      </c>
      <c r="AA123" s="129"/>
      <c r="AB123" s="131"/>
      <c r="AC123" s="131"/>
      <c r="AD123" s="131"/>
      <c r="AE123" s="131"/>
      <c r="AF123" s="131"/>
      <c r="AG123" s="131"/>
    </row>
    <row r="124" spans="1:33" s="335" customFormat="1" ht="30" customHeight="1" x14ac:dyDescent="0.25">
      <c r="A124" s="119" t="s">
        <v>70</v>
      </c>
      <c r="B124" s="120" t="s">
        <v>375</v>
      </c>
      <c r="C124" s="163" t="s">
        <v>411</v>
      </c>
      <c r="D124" s="122" t="s">
        <v>105</v>
      </c>
      <c r="E124" s="123">
        <v>30</v>
      </c>
      <c r="F124" s="124">
        <v>40</v>
      </c>
      <c r="G124" s="125">
        <f t="shared" si="296"/>
        <v>1200</v>
      </c>
      <c r="H124" s="123">
        <v>30</v>
      </c>
      <c r="I124" s="124">
        <v>40</v>
      </c>
      <c r="J124" s="125">
        <f t="shared" si="297"/>
        <v>1200</v>
      </c>
      <c r="K124" s="123"/>
      <c r="L124" s="124"/>
      <c r="M124" s="125">
        <f t="shared" si="298"/>
        <v>0</v>
      </c>
      <c r="N124" s="123"/>
      <c r="O124" s="124"/>
      <c r="P124" s="125">
        <f t="shared" si="299"/>
        <v>0</v>
      </c>
      <c r="Q124" s="123"/>
      <c r="R124" s="124"/>
      <c r="S124" s="125">
        <f t="shared" si="300"/>
        <v>0</v>
      </c>
      <c r="T124" s="123"/>
      <c r="U124" s="124"/>
      <c r="V124" s="125">
        <f t="shared" si="301"/>
        <v>0</v>
      </c>
      <c r="W124" s="126">
        <f t="shared" si="302"/>
        <v>1200</v>
      </c>
      <c r="X124" s="127">
        <f t="shared" si="303"/>
        <v>1200</v>
      </c>
      <c r="Y124" s="127">
        <f t="shared" si="304"/>
        <v>0</v>
      </c>
      <c r="Z124" s="128">
        <f t="shared" si="305"/>
        <v>0</v>
      </c>
      <c r="AA124" s="129"/>
      <c r="AB124" s="131"/>
      <c r="AC124" s="131"/>
      <c r="AD124" s="131"/>
      <c r="AE124" s="131"/>
      <c r="AF124" s="131"/>
      <c r="AG124" s="131"/>
    </row>
    <row r="125" spans="1:33" s="335" customFormat="1" ht="30" customHeight="1" x14ac:dyDescent="0.25">
      <c r="A125" s="119" t="s">
        <v>70</v>
      </c>
      <c r="B125" s="120" t="s">
        <v>376</v>
      </c>
      <c r="C125" s="163" t="s">
        <v>412</v>
      </c>
      <c r="D125" s="122" t="s">
        <v>105</v>
      </c>
      <c r="E125" s="123">
        <v>30</v>
      </c>
      <c r="F125" s="124">
        <v>5.5</v>
      </c>
      <c r="G125" s="125">
        <f t="shared" si="296"/>
        <v>165</v>
      </c>
      <c r="H125" s="123">
        <v>30</v>
      </c>
      <c r="I125" s="124">
        <v>5.5</v>
      </c>
      <c r="J125" s="125">
        <f t="shared" si="297"/>
        <v>165</v>
      </c>
      <c r="K125" s="123"/>
      <c r="L125" s="124"/>
      <c r="M125" s="125">
        <f t="shared" si="298"/>
        <v>0</v>
      </c>
      <c r="N125" s="123"/>
      <c r="O125" s="124"/>
      <c r="P125" s="125">
        <f t="shared" si="299"/>
        <v>0</v>
      </c>
      <c r="Q125" s="123"/>
      <c r="R125" s="124"/>
      <c r="S125" s="125">
        <f t="shared" si="300"/>
        <v>0</v>
      </c>
      <c r="T125" s="123"/>
      <c r="U125" s="124"/>
      <c r="V125" s="125">
        <f t="shared" si="301"/>
        <v>0</v>
      </c>
      <c r="W125" s="126">
        <f t="shared" si="302"/>
        <v>165</v>
      </c>
      <c r="X125" s="127">
        <f t="shared" si="303"/>
        <v>165</v>
      </c>
      <c r="Y125" s="127">
        <f t="shared" si="304"/>
        <v>0</v>
      </c>
      <c r="Z125" s="128">
        <f t="shared" si="305"/>
        <v>0</v>
      </c>
      <c r="AA125" s="129"/>
      <c r="AB125" s="131"/>
      <c r="AC125" s="131"/>
      <c r="AD125" s="131"/>
      <c r="AE125" s="131"/>
      <c r="AF125" s="131"/>
      <c r="AG125" s="131"/>
    </row>
    <row r="126" spans="1:33" s="335" customFormat="1" ht="30" customHeight="1" x14ac:dyDescent="0.25">
      <c r="A126" s="119" t="s">
        <v>70</v>
      </c>
      <c r="B126" s="120" t="s">
        <v>377</v>
      </c>
      <c r="C126" s="163" t="s">
        <v>413</v>
      </c>
      <c r="D126" s="122" t="s">
        <v>105</v>
      </c>
      <c r="E126" s="123">
        <v>4</v>
      </c>
      <c r="F126" s="124">
        <v>162</v>
      </c>
      <c r="G126" s="125">
        <f t="shared" si="296"/>
        <v>648</v>
      </c>
      <c r="H126" s="123">
        <v>4</v>
      </c>
      <c r="I126" s="124">
        <v>162</v>
      </c>
      <c r="J126" s="125">
        <f t="shared" si="297"/>
        <v>648</v>
      </c>
      <c r="K126" s="123"/>
      <c r="L126" s="124"/>
      <c r="M126" s="125">
        <f t="shared" si="298"/>
        <v>0</v>
      </c>
      <c r="N126" s="123"/>
      <c r="O126" s="124"/>
      <c r="P126" s="125">
        <f t="shared" si="299"/>
        <v>0</v>
      </c>
      <c r="Q126" s="123"/>
      <c r="R126" s="124"/>
      <c r="S126" s="125">
        <f t="shared" si="300"/>
        <v>0</v>
      </c>
      <c r="T126" s="123"/>
      <c r="U126" s="124"/>
      <c r="V126" s="125">
        <f t="shared" si="301"/>
        <v>0</v>
      </c>
      <c r="W126" s="126">
        <f t="shared" si="302"/>
        <v>648</v>
      </c>
      <c r="X126" s="127">
        <f t="shared" si="303"/>
        <v>648</v>
      </c>
      <c r="Y126" s="127">
        <f t="shared" si="304"/>
        <v>0</v>
      </c>
      <c r="Z126" s="128">
        <f t="shared" si="305"/>
        <v>0</v>
      </c>
      <c r="AA126" s="129"/>
      <c r="AB126" s="131"/>
      <c r="AC126" s="131"/>
      <c r="AD126" s="131"/>
      <c r="AE126" s="131"/>
      <c r="AF126" s="131"/>
      <c r="AG126" s="131"/>
    </row>
    <row r="127" spans="1:33" s="335" customFormat="1" ht="30" customHeight="1" x14ac:dyDescent="0.25">
      <c r="A127" s="119" t="s">
        <v>70</v>
      </c>
      <c r="B127" s="120" t="s">
        <v>378</v>
      </c>
      <c r="C127" s="163" t="s">
        <v>414</v>
      </c>
      <c r="D127" s="122" t="s">
        <v>105</v>
      </c>
      <c r="E127" s="123">
        <v>80</v>
      </c>
      <c r="F127" s="124">
        <v>16.8</v>
      </c>
      <c r="G127" s="125">
        <f t="shared" si="296"/>
        <v>1344</v>
      </c>
      <c r="H127" s="123">
        <v>80</v>
      </c>
      <c r="I127" s="124">
        <v>16.8</v>
      </c>
      <c r="J127" s="125">
        <f t="shared" si="297"/>
        <v>1344</v>
      </c>
      <c r="K127" s="123"/>
      <c r="L127" s="124"/>
      <c r="M127" s="125">
        <f t="shared" si="298"/>
        <v>0</v>
      </c>
      <c r="N127" s="123"/>
      <c r="O127" s="124"/>
      <c r="P127" s="125">
        <f t="shared" si="299"/>
        <v>0</v>
      </c>
      <c r="Q127" s="123"/>
      <c r="R127" s="124"/>
      <c r="S127" s="125">
        <f t="shared" si="300"/>
        <v>0</v>
      </c>
      <c r="T127" s="123"/>
      <c r="U127" s="124"/>
      <c r="V127" s="125">
        <f t="shared" si="301"/>
        <v>0</v>
      </c>
      <c r="W127" s="126">
        <f t="shared" si="302"/>
        <v>1344</v>
      </c>
      <c r="X127" s="127">
        <f t="shared" si="303"/>
        <v>1344</v>
      </c>
      <c r="Y127" s="127">
        <f t="shared" si="304"/>
        <v>0</v>
      </c>
      <c r="Z127" s="128">
        <f t="shared" si="305"/>
        <v>0</v>
      </c>
      <c r="AA127" s="129"/>
      <c r="AB127" s="131"/>
      <c r="AC127" s="131"/>
      <c r="AD127" s="131"/>
      <c r="AE127" s="131"/>
      <c r="AF127" s="131"/>
      <c r="AG127" s="131"/>
    </row>
    <row r="128" spans="1:33" s="335" customFormat="1" ht="30" customHeight="1" x14ac:dyDescent="0.25">
      <c r="A128" s="119" t="s">
        <v>70</v>
      </c>
      <c r="B128" s="120" t="s">
        <v>379</v>
      </c>
      <c r="C128" s="163" t="s">
        <v>415</v>
      </c>
      <c r="D128" s="122" t="s">
        <v>105</v>
      </c>
      <c r="E128" s="123">
        <v>30</v>
      </c>
      <c r="F128" s="124">
        <v>12</v>
      </c>
      <c r="G128" s="125">
        <f t="shared" si="296"/>
        <v>360</v>
      </c>
      <c r="H128" s="123">
        <v>30</v>
      </c>
      <c r="I128" s="124">
        <v>12</v>
      </c>
      <c r="J128" s="125">
        <f t="shared" si="297"/>
        <v>360</v>
      </c>
      <c r="K128" s="123"/>
      <c r="L128" s="124"/>
      <c r="M128" s="125">
        <f t="shared" si="298"/>
        <v>0</v>
      </c>
      <c r="N128" s="123"/>
      <c r="O128" s="124"/>
      <c r="P128" s="125">
        <f t="shared" si="299"/>
        <v>0</v>
      </c>
      <c r="Q128" s="123"/>
      <c r="R128" s="124"/>
      <c r="S128" s="125">
        <f t="shared" si="300"/>
        <v>0</v>
      </c>
      <c r="T128" s="123"/>
      <c r="U128" s="124"/>
      <c r="V128" s="125">
        <f t="shared" si="301"/>
        <v>0</v>
      </c>
      <c r="W128" s="126">
        <f t="shared" si="302"/>
        <v>360</v>
      </c>
      <c r="X128" s="127">
        <f t="shared" si="303"/>
        <v>360</v>
      </c>
      <c r="Y128" s="127">
        <f t="shared" si="304"/>
        <v>0</v>
      </c>
      <c r="Z128" s="128">
        <f t="shared" si="305"/>
        <v>0</v>
      </c>
      <c r="AA128" s="129"/>
      <c r="AB128" s="131"/>
      <c r="AC128" s="131"/>
      <c r="AD128" s="131"/>
      <c r="AE128" s="131"/>
      <c r="AF128" s="131"/>
      <c r="AG128" s="131"/>
    </row>
    <row r="129" spans="1:33" s="335" customFormat="1" ht="30" customHeight="1" x14ac:dyDescent="0.25">
      <c r="A129" s="119" t="s">
        <v>70</v>
      </c>
      <c r="B129" s="120" t="s">
        <v>380</v>
      </c>
      <c r="C129" s="163" t="s">
        <v>416</v>
      </c>
      <c r="D129" s="122" t="s">
        <v>105</v>
      </c>
      <c r="E129" s="123">
        <v>140</v>
      </c>
      <c r="F129" s="124">
        <v>18.5</v>
      </c>
      <c r="G129" s="125">
        <f t="shared" si="296"/>
        <v>2590</v>
      </c>
      <c r="H129" s="123">
        <v>140</v>
      </c>
      <c r="I129" s="124">
        <v>18.5</v>
      </c>
      <c r="J129" s="125">
        <f t="shared" si="297"/>
        <v>2590</v>
      </c>
      <c r="K129" s="123"/>
      <c r="L129" s="124"/>
      <c r="M129" s="125">
        <f t="shared" si="298"/>
        <v>0</v>
      </c>
      <c r="N129" s="123"/>
      <c r="O129" s="124"/>
      <c r="P129" s="125">
        <f t="shared" si="299"/>
        <v>0</v>
      </c>
      <c r="Q129" s="123"/>
      <c r="R129" s="124"/>
      <c r="S129" s="125">
        <f t="shared" si="300"/>
        <v>0</v>
      </c>
      <c r="T129" s="123"/>
      <c r="U129" s="124"/>
      <c r="V129" s="125">
        <f t="shared" si="301"/>
        <v>0</v>
      </c>
      <c r="W129" s="126">
        <f t="shared" si="302"/>
        <v>2590</v>
      </c>
      <c r="X129" s="127">
        <f t="shared" si="303"/>
        <v>2590</v>
      </c>
      <c r="Y129" s="127">
        <f t="shared" si="304"/>
        <v>0</v>
      </c>
      <c r="Z129" s="128">
        <f t="shared" si="305"/>
        <v>0</v>
      </c>
      <c r="AA129" s="129"/>
      <c r="AB129" s="131"/>
      <c r="AC129" s="131"/>
      <c r="AD129" s="131"/>
      <c r="AE129" s="131"/>
      <c r="AF129" s="131"/>
      <c r="AG129" s="131"/>
    </row>
    <row r="130" spans="1:33" s="335" customFormat="1" ht="30" customHeight="1" x14ac:dyDescent="0.25">
      <c r="A130" s="119" t="s">
        <v>70</v>
      </c>
      <c r="B130" s="120" t="s">
        <v>381</v>
      </c>
      <c r="C130" s="163" t="s">
        <v>417</v>
      </c>
      <c r="D130" s="122" t="s">
        <v>105</v>
      </c>
      <c r="E130" s="123">
        <v>120</v>
      </c>
      <c r="F130" s="124">
        <v>8.5</v>
      </c>
      <c r="G130" s="125">
        <f t="shared" si="296"/>
        <v>1020</v>
      </c>
      <c r="H130" s="123">
        <v>120</v>
      </c>
      <c r="I130" s="124">
        <v>8.5</v>
      </c>
      <c r="J130" s="125">
        <f t="shared" si="297"/>
        <v>1020</v>
      </c>
      <c r="K130" s="123"/>
      <c r="L130" s="124"/>
      <c r="M130" s="125">
        <f t="shared" si="298"/>
        <v>0</v>
      </c>
      <c r="N130" s="123"/>
      <c r="O130" s="124"/>
      <c r="P130" s="125">
        <f t="shared" si="299"/>
        <v>0</v>
      </c>
      <c r="Q130" s="123"/>
      <c r="R130" s="124"/>
      <c r="S130" s="125">
        <f t="shared" si="300"/>
        <v>0</v>
      </c>
      <c r="T130" s="123"/>
      <c r="U130" s="124"/>
      <c r="V130" s="125">
        <f t="shared" si="301"/>
        <v>0</v>
      </c>
      <c r="W130" s="126">
        <f t="shared" si="302"/>
        <v>1020</v>
      </c>
      <c r="X130" s="127">
        <f t="shared" si="303"/>
        <v>1020</v>
      </c>
      <c r="Y130" s="127">
        <f t="shared" si="304"/>
        <v>0</v>
      </c>
      <c r="Z130" s="128">
        <f t="shared" si="305"/>
        <v>0</v>
      </c>
      <c r="AA130" s="129"/>
      <c r="AB130" s="131"/>
      <c r="AC130" s="131"/>
      <c r="AD130" s="131"/>
      <c r="AE130" s="131"/>
      <c r="AF130" s="131"/>
      <c r="AG130" s="131"/>
    </row>
    <row r="131" spans="1:33" s="335" customFormat="1" ht="30" customHeight="1" x14ac:dyDescent="0.25">
      <c r="A131" s="119" t="s">
        <v>70</v>
      </c>
      <c r="B131" s="120" t="s">
        <v>382</v>
      </c>
      <c r="C131" s="163" t="s">
        <v>418</v>
      </c>
      <c r="D131" s="122" t="s">
        <v>105</v>
      </c>
      <c r="E131" s="123">
        <v>63</v>
      </c>
      <c r="F131" s="124">
        <v>6</v>
      </c>
      <c r="G131" s="125">
        <f t="shared" si="296"/>
        <v>378</v>
      </c>
      <c r="H131" s="123">
        <v>63</v>
      </c>
      <c r="I131" s="124">
        <v>6</v>
      </c>
      <c r="J131" s="125">
        <f t="shared" si="297"/>
        <v>378</v>
      </c>
      <c r="K131" s="123"/>
      <c r="L131" s="124"/>
      <c r="M131" s="125">
        <f t="shared" si="298"/>
        <v>0</v>
      </c>
      <c r="N131" s="123"/>
      <c r="O131" s="124"/>
      <c r="P131" s="125">
        <f t="shared" si="299"/>
        <v>0</v>
      </c>
      <c r="Q131" s="123"/>
      <c r="R131" s="124"/>
      <c r="S131" s="125">
        <f t="shared" si="300"/>
        <v>0</v>
      </c>
      <c r="T131" s="123"/>
      <c r="U131" s="124"/>
      <c r="V131" s="125">
        <f t="shared" si="301"/>
        <v>0</v>
      </c>
      <c r="W131" s="126">
        <f t="shared" si="302"/>
        <v>378</v>
      </c>
      <c r="X131" s="127">
        <f t="shared" si="303"/>
        <v>378</v>
      </c>
      <c r="Y131" s="127">
        <f t="shared" si="304"/>
        <v>0</v>
      </c>
      <c r="Z131" s="128">
        <f t="shared" si="305"/>
        <v>0</v>
      </c>
      <c r="AA131" s="129"/>
      <c r="AB131" s="131"/>
      <c r="AC131" s="131"/>
      <c r="AD131" s="131"/>
      <c r="AE131" s="131"/>
      <c r="AF131" s="131"/>
      <c r="AG131" s="131"/>
    </row>
    <row r="132" spans="1:33" s="335" customFormat="1" ht="30" customHeight="1" x14ac:dyDescent="0.25">
      <c r="A132" s="119" t="s">
        <v>70</v>
      </c>
      <c r="B132" s="120" t="s">
        <v>383</v>
      </c>
      <c r="C132" s="163" t="s">
        <v>419</v>
      </c>
      <c r="D132" s="122" t="s">
        <v>105</v>
      </c>
      <c r="E132" s="123">
        <v>60</v>
      </c>
      <c r="F132" s="124">
        <v>42</v>
      </c>
      <c r="G132" s="125">
        <f t="shared" si="296"/>
        <v>2520</v>
      </c>
      <c r="H132" s="123">
        <v>60</v>
      </c>
      <c r="I132" s="124">
        <v>42</v>
      </c>
      <c r="J132" s="125">
        <f t="shared" si="297"/>
        <v>2520</v>
      </c>
      <c r="K132" s="123"/>
      <c r="L132" s="124"/>
      <c r="M132" s="125">
        <f t="shared" si="298"/>
        <v>0</v>
      </c>
      <c r="N132" s="123"/>
      <c r="O132" s="124"/>
      <c r="P132" s="125">
        <f t="shared" si="299"/>
        <v>0</v>
      </c>
      <c r="Q132" s="123"/>
      <c r="R132" s="124"/>
      <c r="S132" s="125">
        <f t="shared" si="300"/>
        <v>0</v>
      </c>
      <c r="T132" s="123"/>
      <c r="U132" s="124"/>
      <c r="V132" s="125">
        <f t="shared" si="301"/>
        <v>0</v>
      </c>
      <c r="W132" s="126">
        <f t="shared" si="302"/>
        <v>2520</v>
      </c>
      <c r="X132" s="127">
        <f t="shared" si="303"/>
        <v>2520</v>
      </c>
      <c r="Y132" s="127">
        <f t="shared" si="304"/>
        <v>0</v>
      </c>
      <c r="Z132" s="128">
        <f t="shared" si="305"/>
        <v>0</v>
      </c>
      <c r="AA132" s="129"/>
      <c r="AB132" s="131"/>
      <c r="AC132" s="131"/>
      <c r="AD132" s="131"/>
      <c r="AE132" s="131"/>
      <c r="AF132" s="131"/>
      <c r="AG132" s="131"/>
    </row>
    <row r="133" spans="1:33" s="335" customFormat="1" ht="30" customHeight="1" x14ac:dyDescent="0.25">
      <c r="A133" s="119" t="s">
        <v>70</v>
      </c>
      <c r="B133" s="120" t="s">
        <v>384</v>
      </c>
      <c r="C133" s="163" t="s">
        <v>420</v>
      </c>
      <c r="D133" s="122" t="s">
        <v>105</v>
      </c>
      <c r="E133" s="123">
        <v>30</v>
      </c>
      <c r="F133" s="124">
        <v>63</v>
      </c>
      <c r="G133" s="125">
        <f t="shared" si="296"/>
        <v>1890</v>
      </c>
      <c r="H133" s="123">
        <v>30</v>
      </c>
      <c r="I133" s="124">
        <v>63</v>
      </c>
      <c r="J133" s="125">
        <f t="shared" si="297"/>
        <v>1890</v>
      </c>
      <c r="K133" s="123"/>
      <c r="L133" s="124"/>
      <c r="M133" s="125">
        <f t="shared" si="298"/>
        <v>0</v>
      </c>
      <c r="N133" s="123"/>
      <c r="O133" s="124"/>
      <c r="P133" s="125">
        <f t="shared" si="299"/>
        <v>0</v>
      </c>
      <c r="Q133" s="123"/>
      <c r="R133" s="124"/>
      <c r="S133" s="125">
        <f t="shared" si="300"/>
        <v>0</v>
      </c>
      <c r="T133" s="123"/>
      <c r="U133" s="124"/>
      <c r="V133" s="125">
        <f t="shared" si="301"/>
        <v>0</v>
      </c>
      <c r="W133" s="126">
        <f t="shared" si="302"/>
        <v>1890</v>
      </c>
      <c r="X133" s="127">
        <f t="shared" si="303"/>
        <v>1890</v>
      </c>
      <c r="Y133" s="127">
        <f t="shared" si="304"/>
        <v>0</v>
      </c>
      <c r="Z133" s="128">
        <f t="shared" si="305"/>
        <v>0</v>
      </c>
      <c r="AA133" s="129"/>
      <c r="AB133" s="131"/>
      <c r="AC133" s="131"/>
      <c r="AD133" s="131"/>
      <c r="AE133" s="131"/>
      <c r="AF133" s="131"/>
      <c r="AG133" s="131"/>
    </row>
    <row r="134" spans="1:33" s="335" customFormat="1" ht="30" customHeight="1" x14ac:dyDescent="0.25">
      <c r="A134" s="119" t="s">
        <v>70</v>
      </c>
      <c r="B134" s="120" t="s">
        <v>385</v>
      </c>
      <c r="C134" s="163" t="s">
        <v>421</v>
      </c>
      <c r="D134" s="122" t="s">
        <v>105</v>
      </c>
      <c r="E134" s="123">
        <v>30</v>
      </c>
      <c r="F134" s="124">
        <v>85</v>
      </c>
      <c r="G134" s="125">
        <f t="shared" si="296"/>
        <v>2550</v>
      </c>
      <c r="H134" s="338">
        <v>30</v>
      </c>
      <c r="I134" s="339">
        <v>85</v>
      </c>
      <c r="J134" s="340">
        <f t="shared" si="297"/>
        <v>2550</v>
      </c>
      <c r="K134" s="338"/>
      <c r="L134" s="339"/>
      <c r="M134" s="340">
        <f t="shared" si="298"/>
        <v>0</v>
      </c>
      <c r="N134" s="338"/>
      <c r="O134" s="339"/>
      <c r="P134" s="340">
        <f t="shared" si="299"/>
        <v>0</v>
      </c>
      <c r="Q134" s="123"/>
      <c r="R134" s="124"/>
      <c r="S134" s="125">
        <f t="shared" si="300"/>
        <v>0</v>
      </c>
      <c r="T134" s="123"/>
      <c r="U134" s="124"/>
      <c r="V134" s="125">
        <f t="shared" si="301"/>
        <v>0</v>
      </c>
      <c r="W134" s="126">
        <f t="shared" si="302"/>
        <v>2550</v>
      </c>
      <c r="X134" s="127">
        <f t="shared" si="303"/>
        <v>2550</v>
      </c>
      <c r="Y134" s="127">
        <f t="shared" si="304"/>
        <v>0</v>
      </c>
      <c r="Z134" s="128">
        <f t="shared" si="305"/>
        <v>0</v>
      </c>
      <c r="AA134" s="129"/>
      <c r="AB134" s="131"/>
      <c r="AC134" s="131"/>
      <c r="AD134" s="131"/>
      <c r="AE134" s="131"/>
      <c r="AF134" s="131"/>
      <c r="AG134" s="131"/>
    </row>
    <row r="135" spans="1:33" s="335" customFormat="1" ht="30" customHeight="1" x14ac:dyDescent="0.25">
      <c r="A135" s="119" t="s">
        <v>70</v>
      </c>
      <c r="B135" s="120" t="s">
        <v>386</v>
      </c>
      <c r="C135" s="163" t="s">
        <v>422</v>
      </c>
      <c r="D135" s="122" t="s">
        <v>105</v>
      </c>
      <c r="E135" s="123">
        <v>15</v>
      </c>
      <c r="F135" s="124">
        <v>110</v>
      </c>
      <c r="G135" s="125">
        <f t="shared" si="296"/>
        <v>1650</v>
      </c>
      <c r="H135" s="123">
        <v>14</v>
      </c>
      <c r="I135" s="345">
        <v>110</v>
      </c>
      <c r="J135" s="125">
        <f t="shared" si="297"/>
        <v>1540</v>
      </c>
      <c r="K135" s="123"/>
      <c r="L135" s="124"/>
      <c r="M135" s="125">
        <f t="shared" si="298"/>
        <v>0</v>
      </c>
      <c r="N135" s="123"/>
      <c r="O135" s="124"/>
      <c r="P135" s="125">
        <f t="shared" si="299"/>
        <v>0</v>
      </c>
      <c r="Q135" s="123"/>
      <c r="R135" s="124"/>
      <c r="S135" s="125">
        <f t="shared" si="300"/>
        <v>0</v>
      </c>
      <c r="T135" s="123"/>
      <c r="U135" s="124"/>
      <c r="V135" s="125">
        <f t="shared" si="301"/>
        <v>0</v>
      </c>
      <c r="W135" s="126">
        <f t="shared" si="302"/>
        <v>1650</v>
      </c>
      <c r="X135" s="127">
        <f t="shared" si="303"/>
        <v>1540</v>
      </c>
      <c r="Y135" s="127">
        <f t="shared" si="304"/>
        <v>110</v>
      </c>
      <c r="Z135" s="128">
        <f t="shared" si="305"/>
        <v>6.6666666666666666E-2</v>
      </c>
      <c r="AA135" s="129" t="s">
        <v>440</v>
      </c>
      <c r="AB135" s="131"/>
      <c r="AC135" s="131"/>
      <c r="AD135" s="131"/>
      <c r="AE135" s="131"/>
      <c r="AF135" s="131"/>
      <c r="AG135" s="131"/>
    </row>
    <row r="136" spans="1:33" s="335" customFormat="1" ht="30" customHeight="1" x14ac:dyDescent="0.25">
      <c r="A136" s="119" t="s">
        <v>70</v>
      </c>
      <c r="B136" s="120" t="s">
        <v>387</v>
      </c>
      <c r="C136" s="163" t="s">
        <v>423</v>
      </c>
      <c r="D136" s="122" t="s">
        <v>105</v>
      </c>
      <c r="E136" s="123">
        <v>3</v>
      </c>
      <c r="F136" s="124">
        <v>596</v>
      </c>
      <c r="G136" s="125">
        <f t="shared" si="296"/>
        <v>1788</v>
      </c>
      <c r="H136" s="123">
        <v>3</v>
      </c>
      <c r="I136" s="345">
        <v>542.6</v>
      </c>
      <c r="J136" s="125">
        <f t="shared" si="297"/>
        <v>1627.8000000000002</v>
      </c>
      <c r="K136" s="123"/>
      <c r="L136" s="124"/>
      <c r="M136" s="125">
        <f t="shared" si="298"/>
        <v>0</v>
      </c>
      <c r="N136" s="123"/>
      <c r="O136" s="124"/>
      <c r="P136" s="125">
        <f t="shared" si="299"/>
        <v>0</v>
      </c>
      <c r="Q136" s="123"/>
      <c r="R136" s="124"/>
      <c r="S136" s="125">
        <f t="shared" si="300"/>
        <v>0</v>
      </c>
      <c r="T136" s="123"/>
      <c r="U136" s="124"/>
      <c r="V136" s="125">
        <f t="shared" si="301"/>
        <v>0</v>
      </c>
      <c r="W136" s="126">
        <f t="shared" si="302"/>
        <v>1788</v>
      </c>
      <c r="X136" s="127">
        <f t="shared" si="303"/>
        <v>1627.8000000000002</v>
      </c>
      <c r="Y136" s="127">
        <f t="shared" si="304"/>
        <v>160.19999999999982</v>
      </c>
      <c r="Z136" s="128">
        <f t="shared" si="305"/>
        <v>8.9597315436241512E-2</v>
      </c>
      <c r="AA136" s="129" t="s">
        <v>440</v>
      </c>
      <c r="AB136" s="131"/>
      <c r="AC136" s="131"/>
      <c r="AD136" s="131"/>
      <c r="AE136" s="131"/>
      <c r="AF136" s="131"/>
      <c r="AG136" s="131"/>
    </row>
    <row r="137" spans="1:33" s="335" customFormat="1" ht="102.75" customHeight="1" x14ac:dyDescent="0.25">
      <c r="A137" s="119" t="s">
        <v>70</v>
      </c>
      <c r="B137" s="120" t="s">
        <v>388</v>
      </c>
      <c r="C137" s="163" t="s">
        <v>424</v>
      </c>
      <c r="D137" s="122" t="s">
        <v>105</v>
      </c>
      <c r="E137" s="123">
        <v>2</v>
      </c>
      <c r="F137" s="124">
        <v>363.95</v>
      </c>
      <c r="G137" s="125">
        <f t="shared" si="296"/>
        <v>727.9</v>
      </c>
      <c r="H137" s="123">
        <v>2</v>
      </c>
      <c r="I137" s="345">
        <v>383.3</v>
      </c>
      <c r="J137" s="125">
        <f t="shared" si="297"/>
        <v>766.6</v>
      </c>
      <c r="K137" s="123"/>
      <c r="L137" s="124"/>
      <c r="M137" s="125">
        <f t="shared" si="298"/>
        <v>0</v>
      </c>
      <c r="N137" s="123"/>
      <c r="O137" s="124"/>
      <c r="P137" s="125">
        <f t="shared" si="299"/>
        <v>0</v>
      </c>
      <c r="Q137" s="123"/>
      <c r="R137" s="124"/>
      <c r="S137" s="125">
        <f t="shared" si="300"/>
        <v>0</v>
      </c>
      <c r="T137" s="123"/>
      <c r="U137" s="124"/>
      <c r="V137" s="125">
        <f t="shared" si="301"/>
        <v>0</v>
      </c>
      <c r="W137" s="126">
        <f t="shared" si="302"/>
        <v>727.9</v>
      </c>
      <c r="X137" s="127">
        <f t="shared" si="303"/>
        <v>766.6</v>
      </c>
      <c r="Y137" s="127">
        <f t="shared" si="304"/>
        <v>-38.700000000000045</v>
      </c>
      <c r="Z137" s="128">
        <f t="shared" si="305"/>
        <v>-5.3166643769748653E-2</v>
      </c>
      <c r="AA137" s="129"/>
      <c r="AB137" s="131"/>
      <c r="AC137" s="131"/>
      <c r="AD137" s="131"/>
      <c r="AE137" s="131"/>
      <c r="AF137" s="131"/>
      <c r="AG137" s="131"/>
    </row>
    <row r="138" spans="1:33" s="335" customFormat="1" ht="107.25" customHeight="1" x14ac:dyDescent="0.25">
      <c r="A138" s="119" t="s">
        <v>70</v>
      </c>
      <c r="B138" s="120" t="s">
        <v>389</v>
      </c>
      <c r="C138" s="163" t="s">
        <v>425</v>
      </c>
      <c r="D138" s="122" t="s">
        <v>105</v>
      </c>
      <c r="E138" s="123">
        <v>20</v>
      </c>
      <c r="F138" s="124">
        <v>103</v>
      </c>
      <c r="G138" s="125">
        <f t="shared" si="296"/>
        <v>2060</v>
      </c>
      <c r="H138" s="123">
        <v>16</v>
      </c>
      <c r="I138" s="345">
        <v>103</v>
      </c>
      <c r="J138" s="125">
        <f t="shared" si="297"/>
        <v>1648</v>
      </c>
      <c r="K138" s="123"/>
      <c r="L138" s="124"/>
      <c r="M138" s="125">
        <f t="shared" si="298"/>
        <v>0</v>
      </c>
      <c r="N138" s="123"/>
      <c r="O138" s="124"/>
      <c r="P138" s="125">
        <f t="shared" si="299"/>
        <v>0</v>
      </c>
      <c r="Q138" s="123"/>
      <c r="R138" s="124"/>
      <c r="S138" s="125">
        <f t="shared" si="300"/>
        <v>0</v>
      </c>
      <c r="T138" s="123"/>
      <c r="U138" s="124"/>
      <c r="V138" s="125">
        <f t="shared" si="301"/>
        <v>0</v>
      </c>
      <c r="W138" s="126">
        <f t="shared" si="302"/>
        <v>2060</v>
      </c>
      <c r="X138" s="127">
        <f t="shared" si="303"/>
        <v>1648</v>
      </c>
      <c r="Y138" s="127">
        <f t="shared" si="304"/>
        <v>412</v>
      </c>
      <c r="Z138" s="128">
        <f t="shared" si="305"/>
        <v>0.2</v>
      </c>
      <c r="AA138" s="129" t="s">
        <v>440</v>
      </c>
      <c r="AB138" s="131"/>
      <c r="AC138" s="131"/>
      <c r="AD138" s="131"/>
      <c r="AE138" s="131"/>
      <c r="AF138" s="131"/>
      <c r="AG138" s="131"/>
    </row>
    <row r="139" spans="1:33" s="335" customFormat="1" ht="30" customHeight="1" x14ac:dyDescent="0.25">
      <c r="A139" s="119" t="s">
        <v>70</v>
      </c>
      <c r="B139" s="120" t="s">
        <v>390</v>
      </c>
      <c r="C139" s="163" t="s">
        <v>426</v>
      </c>
      <c r="D139" s="122" t="s">
        <v>105</v>
      </c>
      <c r="E139" s="123">
        <v>77</v>
      </c>
      <c r="F139" s="124">
        <v>102.3</v>
      </c>
      <c r="G139" s="125">
        <f t="shared" si="296"/>
        <v>7877.0999999999995</v>
      </c>
      <c r="H139" s="123">
        <v>68</v>
      </c>
      <c r="I139" s="345">
        <v>102.3</v>
      </c>
      <c r="J139" s="125">
        <f t="shared" si="297"/>
        <v>6956.4</v>
      </c>
      <c r="K139" s="123"/>
      <c r="L139" s="124"/>
      <c r="M139" s="125">
        <f t="shared" si="298"/>
        <v>0</v>
      </c>
      <c r="N139" s="123"/>
      <c r="O139" s="124"/>
      <c r="P139" s="125">
        <f t="shared" si="299"/>
        <v>0</v>
      </c>
      <c r="Q139" s="123"/>
      <c r="R139" s="124"/>
      <c r="S139" s="125">
        <f t="shared" si="300"/>
        <v>0</v>
      </c>
      <c r="T139" s="123"/>
      <c r="U139" s="124"/>
      <c r="V139" s="125">
        <f t="shared" si="301"/>
        <v>0</v>
      </c>
      <c r="W139" s="126">
        <f t="shared" si="302"/>
        <v>7877.0999999999995</v>
      </c>
      <c r="X139" s="127">
        <f t="shared" si="303"/>
        <v>6956.4</v>
      </c>
      <c r="Y139" s="127">
        <f t="shared" si="304"/>
        <v>920.69999999999982</v>
      </c>
      <c r="Z139" s="128">
        <f t="shared" si="305"/>
        <v>0.11688311688311687</v>
      </c>
      <c r="AA139" s="129" t="s">
        <v>438</v>
      </c>
      <c r="AB139" s="131"/>
      <c r="AC139" s="131"/>
      <c r="AD139" s="131"/>
      <c r="AE139" s="131"/>
      <c r="AF139" s="131"/>
      <c r="AG139" s="131"/>
    </row>
    <row r="140" spans="1:33" s="335" customFormat="1" ht="105" customHeight="1" x14ac:dyDescent="0.25">
      <c r="A140" s="119" t="s">
        <v>70</v>
      </c>
      <c r="B140" s="120" t="s">
        <v>391</v>
      </c>
      <c r="C140" s="163" t="s">
        <v>427</v>
      </c>
      <c r="D140" s="122" t="s">
        <v>105</v>
      </c>
      <c r="E140" s="123">
        <v>3</v>
      </c>
      <c r="F140" s="124">
        <v>299</v>
      </c>
      <c r="G140" s="125">
        <f t="shared" si="296"/>
        <v>897</v>
      </c>
      <c r="H140" s="123"/>
      <c r="I140" s="345"/>
      <c r="J140" s="125">
        <f t="shared" si="297"/>
        <v>0</v>
      </c>
      <c r="K140" s="123"/>
      <c r="L140" s="124"/>
      <c r="M140" s="125">
        <f t="shared" si="298"/>
        <v>0</v>
      </c>
      <c r="N140" s="123">
        <v>2</v>
      </c>
      <c r="O140" s="124">
        <v>260.14999999999998</v>
      </c>
      <c r="P140" s="125">
        <f t="shared" si="299"/>
        <v>520.29999999999995</v>
      </c>
      <c r="Q140" s="123"/>
      <c r="R140" s="124"/>
      <c r="S140" s="125">
        <f t="shared" si="300"/>
        <v>0</v>
      </c>
      <c r="T140" s="123"/>
      <c r="U140" s="124"/>
      <c r="V140" s="125">
        <f t="shared" si="301"/>
        <v>0</v>
      </c>
      <c r="W140" s="126">
        <f t="shared" si="302"/>
        <v>897</v>
      </c>
      <c r="X140" s="127">
        <f t="shared" si="303"/>
        <v>520.29999999999995</v>
      </c>
      <c r="Y140" s="127">
        <f t="shared" si="304"/>
        <v>376.70000000000005</v>
      </c>
      <c r="Z140" s="128">
        <f t="shared" si="305"/>
        <v>0.41995540691192867</v>
      </c>
      <c r="AA140" s="129" t="s">
        <v>438</v>
      </c>
      <c r="AB140" s="131"/>
      <c r="AC140" s="131"/>
      <c r="AD140" s="131"/>
      <c r="AE140" s="131"/>
      <c r="AF140" s="131"/>
      <c r="AG140" s="131"/>
    </row>
    <row r="141" spans="1:33" s="335" customFormat="1" ht="89.25" customHeight="1" x14ac:dyDescent="0.25">
      <c r="A141" s="119" t="s">
        <v>70</v>
      </c>
      <c r="B141" s="120" t="s">
        <v>392</v>
      </c>
      <c r="C141" s="163" t="s">
        <v>428</v>
      </c>
      <c r="D141" s="122" t="s">
        <v>105</v>
      </c>
      <c r="E141" s="123">
        <v>1</v>
      </c>
      <c r="F141" s="124">
        <v>2400</v>
      </c>
      <c r="G141" s="125">
        <f t="shared" si="296"/>
        <v>2400</v>
      </c>
      <c r="H141" s="123">
        <v>1</v>
      </c>
      <c r="I141" s="345">
        <v>2296.35</v>
      </c>
      <c r="J141" s="125">
        <f t="shared" si="297"/>
        <v>2296.35</v>
      </c>
      <c r="K141" s="123"/>
      <c r="L141" s="124"/>
      <c r="M141" s="125">
        <f t="shared" si="298"/>
        <v>0</v>
      </c>
      <c r="N141" s="123"/>
      <c r="O141" s="124"/>
      <c r="P141" s="125">
        <f t="shared" si="299"/>
        <v>0</v>
      </c>
      <c r="Q141" s="123"/>
      <c r="R141" s="124"/>
      <c r="S141" s="125">
        <f t="shared" si="300"/>
        <v>0</v>
      </c>
      <c r="T141" s="123"/>
      <c r="U141" s="124"/>
      <c r="V141" s="125">
        <f t="shared" si="301"/>
        <v>0</v>
      </c>
      <c r="W141" s="126">
        <f t="shared" si="302"/>
        <v>2400</v>
      </c>
      <c r="X141" s="127">
        <f t="shared" si="303"/>
        <v>2296.35</v>
      </c>
      <c r="Y141" s="127">
        <f t="shared" si="304"/>
        <v>103.65000000000009</v>
      </c>
      <c r="Z141" s="128">
        <f t="shared" si="305"/>
        <v>4.3187500000000038E-2</v>
      </c>
      <c r="AA141" s="129" t="s">
        <v>440</v>
      </c>
      <c r="AB141" s="131"/>
      <c r="AC141" s="131"/>
      <c r="AD141" s="131"/>
      <c r="AE141" s="131"/>
      <c r="AF141" s="131"/>
      <c r="AG141" s="131"/>
    </row>
    <row r="142" spans="1:33" s="335" customFormat="1" ht="88.5" customHeight="1" x14ac:dyDescent="0.25">
      <c r="A142" s="119" t="s">
        <v>70</v>
      </c>
      <c r="B142" s="120" t="s">
        <v>393</v>
      </c>
      <c r="C142" s="163" t="s">
        <v>429</v>
      </c>
      <c r="D142" s="122" t="s">
        <v>105</v>
      </c>
      <c r="E142" s="135">
        <v>1</v>
      </c>
      <c r="F142" s="136">
        <v>2600</v>
      </c>
      <c r="G142" s="125">
        <f t="shared" si="296"/>
        <v>2600</v>
      </c>
      <c r="H142" s="123">
        <v>1</v>
      </c>
      <c r="I142" s="345">
        <v>2773.05</v>
      </c>
      <c r="J142" s="125">
        <f t="shared" si="297"/>
        <v>2773.05</v>
      </c>
      <c r="K142" s="123"/>
      <c r="L142" s="124"/>
      <c r="M142" s="125">
        <f t="shared" si="298"/>
        <v>0</v>
      </c>
      <c r="N142" s="123"/>
      <c r="O142" s="124"/>
      <c r="P142" s="125">
        <f t="shared" si="299"/>
        <v>0</v>
      </c>
      <c r="Q142" s="123"/>
      <c r="R142" s="124"/>
      <c r="S142" s="125">
        <f t="shared" si="300"/>
        <v>0</v>
      </c>
      <c r="T142" s="123"/>
      <c r="U142" s="124"/>
      <c r="V142" s="125">
        <f t="shared" si="301"/>
        <v>0</v>
      </c>
      <c r="W142" s="126">
        <f t="shared" si="302"/>
        <v>2600</v>
      </c>
      <c r="X142" s="127">
        <f t="shared" si="303"/>
        <v>2773.05</v>
      </c>
      <c r="Y142" s="127">
        <f t="shared" si="304"/>
        <v>-173.05000000000018</v>
      </c>
      <c r="Z142" s="128">
        <f t="shared" si="305"/>
        <v>-6.6557692307692373E-2</v>
      </c>
      <c r="AA142" s="129" t="s">
        <v>441</v>
      </c>
      <c r="AB142" s="131"/>
      <c r="AC142" s="131"/>
      <c r="AD142" s="131"/>
      <c r="AE142" s="131"/>
      <c r="AF142" s="131"/>
      <c r="AG142" s="131"/>
    </row>
    <row r="143" spans="1:33" s="335" customFormat="1" ht="108.75" customHeight="1" x14ac:dyDescent="0.25">
      <c r="A143" s="108" t="s">
        <v>65</v>
      </c>
      <c r="B143" s="155" t="s">
        <v>202</v>
      </c>
      <c r="C143" s="222" t="s">
        <v>203</v>
      </c>
      <c r="D143" s="141"/>
      <c r="E143" s="142">
        <f>SUM(E144:E146)</f>
        <v>0</v>
      </c>
      <c r="F143" s="143"/>
      <c r="G143" s="144">
        <f t="shared" ref="G143:H143" si="306">SUM(G144:G146)</f>
        <v>0</v>
      </c>
      <c r="H143" s="142">
        <f t="shared" si="306"/>
        <v>0</v>
      </c>
      <c r="I143" s="346"/>
      <c r="J143" s="144">
        <f t="shared" ref="J143:K143" si="307">SUM(J144:J146)</f>
        <v>0</v>
      </c>
      <c r="K143" s="142">
        <f t="shared" si="307"/>
        <v>0</v>
      </c>
      <c r="L143" s="143"/>
      <c r="M143" s="144">
        <f t="shared" ref="M143:N143" si="308">SUM(M144:M146)</f>
        <v>0</v>
      </c>
      <c r="N143" s="142">
        <f t="shared" si="308"/>
        <v>0</v>
      </c>
      <c r="O143" s="143"/>
      <c r="P143" s="144">
        <f t="shared" ref="P143:Q143" si="309">SUM(P144:P146)</f>
        <v>0</v>
      </c>
      <c r="Q143" s="142">
        <f t="shared" si="309"/>
        <v>0</v>
      </c>
      <c r="R143" s="143"/>
      <c r="S143" s="144">
        <f t="shared" ref="S143:T143" si="310">SUM(S144:S146)</f>
        <v>0</v>
      </c>
      <c r="T143" s="142">
        <f t="shared" si="310"/>
        <v>0</v>
      </c>
      <c r="U143" s="143"/>
      <c r="V143" s="144">
        <f t="shared" ref="V143:X143" si="311">SUM(V144:V146)</f>
        <v>0</v>
      </c>
      <c r="W143" s="144">
        <f t="shared" si="311"/>
        <v>0</v>
      </c>
      <c r="X143" s="144">
        <f t="shared" si="311"/>
        <v>0</v>
      </c>
      <c r="Y143" s="144">
        <f t="shared" si="286"/>
        <v>0</v>
      </c>
      <c r="Z143" s="144" t="e">
        <f t="shared" si="287"/>
        <v>#DIV/0!</v>
      </c>
      <c r="AA143" s="146"/>
      <c r="AB143" s="131"/>
      <c r="AC143" s="131"/>
      <c r="AD143" s="131"/>
      <c r="AE143" s="131"/>
      <c r="AF143" s="131"/>
      <c r="AG143" s="131"/>
    </row>
    <row r="144" spans="1:33" s="335" customFormat="1" ht="120" customHeight="1" x14ac:dyDescent="0.25">
      <c r="A144" s="119" t="s">
        <v>70</v>
      </c>
      <c r="B144" s="120" t="s">
        <v>204</v>
      </c>
      <c r="C144" s="187" t="s">
        <v>199</v>
      </c>
      <c r="D144" s="122" t="s">
        <v>105</v>
      </c>
      <c r="E144" s="123"/>
      <c r="F144" s="124"/>
      <c r="G144" s="125">
        <f t="shared" ref="G144:G146" si="312">E144*F144</f>
        <v>0</v>
      </c>
      <c r="H144" s="123"/>
      <c r="I144" s="345"/>
      <c r="J144" s="125">
        <f t="shared" ref="J144:J146" si="313">H144*I144</f>
        <v>0</v>
      </c>
      <c r="K144" s="123"/>
      <c r="L144" s="124"/>
      <c r="M144" s="125">
        <f t="shared" ref="M144:M146" si="314">K144*L144</f>
        <v>0</v>
      </c>
      <c r="N144" s="123"/>
      <c r="O144" s="124"/>
      <c r="P144" s="125">
        <f t="shared" ref="P144:P146" si="315">N144*O144</f>
        <v>0</v>
      </c>
      <c r="Q144" s="123"/>
      <c r="R144" s="124"/>
      <c r="S144" s="125">
        <f t="shared" ref="S144:S146" si="316">Q144*R144</f>
        <v>0</v>
      </c>
      <c r="T144" s="123"/>
      <c r="U144" s="124"/>
      <c r="V144" s="125">
        <f t="shared" ref="V144:V146" si="317">T144*U144</f>
        <v>0</v>
      </c>
      <c r="W144" s="126">
        <f t="shared" ref="W144:W146" si="318">G144+M144+S144</f>
        <v>0</v>
      </c>
      <c r="X144" s="127">
        <f t="shared" ref="X144:X146" si="319">J144+P144+V144</f>
        <v>0</v>
      </c>
      <c r="Y144" s="127">
        <f t="shared" si="286"/>
        <v>0</v>
      </c>
      <c r="Z144" s="128" t="e">
        <f t="shared" si="287"/>
        <v>#DIV/0!</v>
      </c>
      <c r="AA144" s="129"/>
      <c r="AB144" s="131"/>
      <c r="AC144" s="131"/>
      <c r="AD144" s="131"/>
      <c r="AE144" s="131"/>
      <c r="AF144" s="131"/>
      <c r="AG144" s="131"/>
    </row>
    <row r="145" spans="1:33" ht="30" customHeight="1" x14ac:dyDescent="0.25">
      <c r="A145" s="119" t="s">
        <v>70</v>
      </c>
      <c r="B145" s="120" t="s">
        <v>205</v>
      </c>
      <c r="C145" s="187" t="s">
        <v>199</v>
      </c>
      <c r="D145" s="122" t="s">
        <v>105</v>
      </c>
      <c r="E145" s="123"/>
      <c r="F145" s="124"/>
      <c r="G145" s="125">
        <f t="shared" si="312"/>
        <v>0</v>
      </c>
      <c r="H145" s="123"/>
      <c r="I145" s="345"/>
      <c r="J145" s="125">
        <f t="shared" si="313"/>
        <v>0</v>
      </c>
      <c r="K145" s="123"/>
      <c r="L145" s="124"/>
      <c r="M145" s="125">
        <f t="shared" si="314"/>
        <v>0</v>
      </c>
      <c r="N145" s="123"/>
      <c r="O145" s="124"/>
      <c r="P145" s="125">
        <f t="shared" si="315"/>
        <v>0</v>
      </c>
      <c r="Q145" s="123"/>
      <c r="R145" s="124"/>
      <c r="S145" s="125">
        <f t="shared" si="316"/>
        <v>0</v>
      </c>
      <c r="T145" s="123"/>
      <c r="U145" s="124"/>
      <c r="V145" s="125">
        <f t="shared" si="317"/>
        <v>0</v>
      </c>
      <c r="W145" s="126">
        <f t="shared" si="318"/>
        <v>0</v>
      </c>
      <c r="X145" s="127">
        <f t="shared" si="319"/>
        <v>0</v>
      </c>
      <c r="Y145" s="127">
        <f t="shared" si="286"/>
        <v>0</v>
      </c>
      <c r="Z145" s="128" t="e">
        <f t="shared" si="287"/>
        <v>#DIV/0!</v>
      </c>
      <c r="AA145" s="129"/>
      <c r="AB145" s="118"/>
      <c r="AC145" s="118"/>
      <c r="AD145" s="118"/>
      <c r="AE145" s="118"/>
      <c r="AF145" s="118"/>
      <c r="AG145" s="118"/>
    </row>
    <row r="146" spans="1:33" ht="30" customHeight="1" x14ac:dyDescent="0.25">
      <c r="A146" s="132" t="s">
        <v>70</v>
      </c>
      <c r="B146" s="133" t="s">
        <v>206</v>
      </c>
      <c r="C146" s="163" t="s">
        <v>199</v>
      </c>
      <c r="D146" s="134" t="s">
        <v>105</v>
      </c>
      <c r="E146" s="135"/>
      <c r="F146" s="136"/>
      <c r="G146" s="137">
        <f t="shared" si="312"/>
        <v>0</v>
      </c>
      <c r="H146" s="135"/>
      <c r="I146" s="136"/>
      <c r="J146" s="137">
        <f t="shared" si="313"/>
        <v>0</v>
      </c>
      <c r="K146" s="135"/>
      <c r="L146" s="136"/>
      <c r="M146" s="137">
        <f t="shared" si="314"/>
        <v>0</v>
      </c>
      <c r="N146" s="135"/>
      <c r="O146" s="136"/>
      <c r="P146" s="137">
        <f t="shared" si="315"/>
        <v>0</v>
      </c>
      <c r="Q146" s="135"/>
      <c r="R146" s="136"/>
      <c r="S146" s="137">
        <f t="shared" si="316"/>
        <v>0</v>
      </c>
      <c r="T146" s="135"/>
      <c r="U146" s="136"/>
      <c r="V146" s="137">
        <f t="shared" si="317"/>
        <v>0</v>
      </c>
      <c r="W146" s="138">
        <f t="shared" si="318"/>
        <v>0</v>
      </c>
      <c r="X146" s="127">
        <f t="shared" si="319"/>
        <v>0</v>
      </c>
      <c r="Y146" s="127">
        <f t="shared" si="286"/>
        <v>0</v>
      </c>
      <c r="Z146" s="128" t="e">
        <f t="shared" si="287"/>
        <v>#DIV/0!</v>
      </c>
      <c r="AA146" s="139"/>
      <c r="AB146" s="131"/>
      <c r="AC146" s="131"/>
      <c r="AD146" s="131"/>
      <c r="AE146" s="131"/>
      <c r="AF146" s="131"/>
      <c r="AG146" s="131"/>
    </row>
    <row r="147" spans="1:33" ht="30" customHeight="1" x14ac:dyDescent="0.25">
      <c r="A147" s="108" t="s">
        <v>65</v>
      </c>
      <c r="B147" s="155" t="s">
        <v>207</v>
      </c>
      <c r="C147" s="222" t="s">
        <v>208</v>
      </c>
      <c r="D147" s="141"/>
      <c r="E147" s="142">
        <f>SUM(E148:E150)</f>
        <v>0</v>
      </c>
      <c r="F147" s="143"/>
      <c r="G147" s="144">
        <f t="shared" ref="G147:H147" si="320">SUM(G148:G150)</f>
        <v>0</v>
      </c>
      <c r="H147" s="142">
        <f t="shared" si="320"/>
        <v>0</v>
      </c>
      <c r="I147" s="143"/>
      <c r="J147" s="144">
        <f t="shared" ref="J147:K147" si="321">SUM(J148:J150)</f>
        <v>0</v>
      </c>
      <c r="K147" s="142">
        <f t="shared" si="321"/>
        <v>0</v>
      </c>
      <c r="L147" s="143"/>
      <c r="M147" s="144">
        <f t="shared" ref="M147:N147" si="322">SUM(M148:M150)</f>
        <v>0</v>
      </c>
      <c r="N147" s="142">
        <f t="shared" si="322"/>
        <v>0</v>
      </c>
      <c r="O147" s="143"/>
      <c r="P147" s="144">
        <f t="shared" ref="P147:Q147" si="323">SUM(P148:P150)</f>
        <v>0</v>
      </c>
      <c r="Q147" s="142">
        <f t="shared" si="323"/>
        <v>0</v>
      </c>
      <c r="R147" s="143"/>
      <c r="S147" s="144">
        <f t="shared" ref="S147:T147" si="324">SUM(S148:S150)</f>
        <v>0</v>
      </c>
      <c r="T147" s="142">
        <f t="shared" si="324"/>
        <v>0</v>
      </c>
      <c r="U147" s="143"/>
      <c r="V147" s="144">
        <f t="shared" ref="V147:X147" si="325">SUM(V148:V150)</f>
        <v>0</v>
      </c>
      <c r="W147" s="144">
        <f t="shared" si="325"/>
        <v>0</v>
      </c>
      <c r="X147" s="144">
        <f t="shared" si="325"/>
        <v>0</v>
      </c>
      <c r="Y147" s="144">
        <f t="shared" si="286"/>
        <v>0</v>
      </c>
      <c r="Z147" s="144" t="e">
        <f t="shared" si="287"/>
        <v>#DIV/0!</v>
      </c>
      <c r="AA147" s="146"/>
      <c r="AB147" s="131"/>
      <c r="AC147" s="131"/>
      <c r="AD147" s="131"/>
      <c r="AE147" s="131"/>
      <c r="AF147" s="131"/>
      <c r="AG147" s="131"/>
    </row>
    <row r="148" spans="1:33" ht="30" customHeight="1" x14ac:dyDescent="0.25">
      <c r="A148" s="119" t="s">
        <v>70</v>
      </c>
      <c r="B148" s="120" t="s">
        <v>209</v>
      </c>
      <c r="C148" s="187" t="s">
        <v>199</v>
      </c>
      <c r="D148" s="122" t="s">
        <v>105</v>
      </c>
      <c r="E148" s="123"/>
      <c r="F148" s="124"/>
      <c r="G148" s="125">
        <f t="shared" ref="G148:G150" si="326">E148*F148</f>
        <v>0</v>
      </c>
      <c r="H148" s="123"/>
      <c r="I148" s="124"/>
      <c r="J148" s="125">
        <f t="shared" ref="J148:J150" si="327">H148*I148</f>
        <v>0</v>
      </c>
      <c r="K148" s="123"/>
      <c r="L148" s="124"/>
      <c r="M148" s="125">
        <f t="shared" ref="M148:M150" si="328">K148*L148</f>
        <v>0</v>
      </c>
      <c r="N148" s="123"/>
      <c r="O148" s="124"/>
      <c r="P148" s="125">
        <f t="shared" ref="P148:P150" si="329">N148*O148</f>
        <v>0</v>
      </c>
      <c r="Q148" s="123"/>
      <c r="R148" s="124"/>
      <c r="S148" s="125">
        <f t="shared" ref="S148:S150" si="330">Q148*R148</f>
        <v>0</v>
      </c>
      <c r="T148" s="123"/>
      <c r="U148" s="124"/>
      <c r="V148" s="125">
        <f t="shared" ref="V148:V150" si="331">T148*U148</f>
        <v>0</v>
      </c>
      <c r="W148" s="126">
        <f t="shared" ref="W148:W150" si="332">G148+M148+S148</f>
        <v>0</v>
      </c>
      <c r="X148" s="127">
        <f t="shared" ref="X148:X150" si="333">J148+P148+V148</f>
        <v>0</v>
      </c>
      <c r="Y148" s="127">
        <f t="shared" si="286"/>
        <v>0</v>
      </c>
      <c r="Z148" s="128" t="e">
        <f t="shared" si="287"/>
        <v>#DIV/0!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25">
      <c r="A149" s="119" t="s">
        <v>70</v>
      </c>
      <c r="B149" s="120" t="s">
        <v>210</v>
      </c>
      <c r="C149" s="187" t="s">
        <v>199</v>
      </c>
      <c r="D149" s="122" t="s">
        <v>105</v>
      </c>
      <c r="E149" s="123"/>
      <c r="F149" s="124"/>
      <c r="G149" s="125">
        <f t="shared" si="326"/>
        <v>0</v>
      </c>
      <c r="H149" s="123"/>
      <c r="I149" s="124"/>
      <c r="J149" s="125">
        <f t="shared" si="327"/>
        <v>0</v>
      </c>
      <c r="K149" s="123"/>
      <c r="L149" s="124"/>
      <c r="M149" s="125">
        <f t="shared" si="328"/>
        <v>0</v>
      </c>
      <c r="N149" s="123"/>
      <c r="O149" s="124"/>
      <c r="P149" s="125">
        <f t="shared" si="329"/>
        <v>0</v>
      </c>
      <c r="Q149" s="123"/>
      <c r="R149" s="124"/>
      <c r="S149" s="125">
        <f t="shared" si="330"/>
        <v>0</v>
      </c>
      <c r="T149" s="123"/>
      <c r="U149" s="124"/>
      <c r="V149" s="125">
        <f t="shared" si="331"/>
        <v>0</v>
      </c>
      <c r="W149" s="126">
        <f t="shared" si="332"/>
        <v>0</v>
      </c>
      <c r="X149" s="127">
        <f t="shared" si="333"/>
        <v>0</v>
      </c>
      <c r="Y149" s="127">
        <f t="shared" si="286"/>
        <v>0</v>
      </c>
      <c r="Z149" s="128" t="e">
        <f t="shared" si="287"/>
        <v>#DIV/0!</v>
      </c>
      <c r="AA149" s="129"/>
      <c r="AB149" s="118"/>
      <c r="AC149" s="118"/>
      <c r="AD149" s="118"/>
      <c r="AE149" s="118"/>
      <c r="AF149" s="118"/>
      <c r="AG149" s="118"/>
    </row>
    <row r="150" spans="1:33" ht="30" customHeight="1" x14ac:dyDescent="0.25">
      <c r="A150" s="132" t="s">
        <v>70</v>
      </c>
      <c r="B150" s="133" t="s">
        <v>211</v>
      </c>
      <c r="C150" s="163" t="s">
        <v>199</v>
      </c>
      <c r="D150" s="134" t="s">
        <v>105</v>
      </c>
      <c r="E150" s="149"/>
      <c r="F150" s="150"/>
      <c r="G150" s="151">
        <f t="shared" si="326"/>
        <v>0</v>
      </c>
      <c r="H150" s="149"/>
      <c r="I150" s="150"/>
      <c r="J150" s="151">
        <f t="shared" si="327"/>
        <v>0</v>
      </c>
      <c r="K150" s="149"/>
      <c r="L150" s="150"/>
      <c r="M150" s="151">
        <f t="shared" si="328"/>
        <v>0</v>
      </c>
      <c r="N150" s="149"/>
      <c r="O150" s="150"/>
      <c r="P150" s="151">
        <f t="shared" si="329"/>
        <v>0</v>
      </c>
      <c r="Q150" s="149"/>
      <c r="R150" s="150"/>
      <c r="S150" s="151">
        <f t="shared" si="330"/>
        <v>0</v>
      </c>
      <c r="T150" s="149"/>
      <c r="U150" s="150"/>
      <c r="V150" s="151">
        <f t="shared" si="331"/>
        <v>0</v>
      </c>
      <c r="W150" s="138">
        <f t="shared" si="332"/>
        <v>0</v>
      </c>
      <c r="X150" s="165">
        <f t="shared" si="333"/>
        <v>0</v>
      </c>
      <c r="Y150" s="165">
        <f t="shared" si="286"/>
        <v>0</v>
      </c>
      <c r="Z150" s="223" t="e">
        <f t="shared" si="287"/>
        <v>#DIV/0!</v>
      </c>
      <c r="AA150" s="139"/>
      <c r="AB150" s="131"/>
      <c r="AC150" s="131"/>
      <c r="AD150" s="131"/>
      <c r="AE150" s="131"/>
      <c r="AF150" s="131"/>
      <c r="AG150" s="131"/>
    </row>
    <row r="151" spans="1:33" ht="30" customHeight="1" x14ac:dyDescent="0.25">
      <c r="A151" s="166" t="s">
        <v>212</v>
      </c>
      <c r="B151" s="167"/>
      <c r="C151" s="168"/>
      <c r="D151" s="169"/>
      <c r="E151" s="173">
        <f>E147+E143+E101</f>
        <v>1570.1</v>
      </c>
      <c r="F151" s="189"/>
      <c r="G151" s="172">
        <f>G147+G143+G101</f>
        <v>125350</v>
      </c>
      <c r="H151" s="173">
        <f>H147+H143+H101</f>
        <v>1434</v>
      </c>
      <c r="I151" s="189"/>
      <c r="J151" s="172">
        <f>J147+J143+J101</f>
        <v>126570.00000000001</v>
      </c>
      <c r="K151" s="190">
        <f>K147+K143+K101</f>
        <v>0</v>
      </c>
      <c r="L151" s="189"/>
      <c r="M151" s="172">
        <f>M147+M143+M101</f>
        <v>0</v>
      </c>
      <c r="N151" s="190">
        <f>N147+N143+N101</f>
        <v>36</v>
      </c>
      <c r="O151" s="189"/>
      <c r="P151" s="172">
        <f>P147+P143+P101</f>
        <v>2129.3000000000002</v>
      </c>
      <c r="Q151" s="190">
        <f>Q147+Q143+Q101</f>
        <v>0</v>
      </c>
      <c r="R151" s="189"/>
      <c r="S151" s="172">
        <f>S147+S143+S101</f>
        <v>0</v>
      </c>
      <c r="T151" s="190">
        <f>T147+T143+T101</f>
        <v>0</v>
      </c>
      <c r="U151" s="189"/>
      <c r="V151" s="174">
        <f>V147+V143+V101</f>
        <v>0</v>
      </c>
      <c r="W151" s="224">
        <f>W147+W143+W101</f>
        <v>125350</v>
      </c>
      <c r="X151" s="225">
        <f>X147+X143+X101</f>
        <v>128699.30000000002</v>
      </c>
      <c r="Y151" s="225">
        <f t="shared" si="286"/>
        <v>-3349.3000000000175</v>
      </c>
      <c r="Z151" s="225">
        <f t="shared" si="287"/>
        <v>-2.6719585161547807E-2</v>
      </c>
      <c r="AA151" s="226"/>
      <c r="AB151" s="131"/>
      <c r="AC151" s="131"/>
      <c r="AD151" s="131"/>
      <c r="AE151" s="131"/>
      <c r="AF151" s="131"/>
      <c r="AG151" s="131"/>
    </row>
    <row r="152" spans="1:33" ht="30" customHeight="1" x14ac:dyDescent="0.25">
      <c r="A152" s="178" t="s">
        <v>65</v>
      </c>
      <c r="B152" s="208">
        <v>7</v>
      </c>
      <c r="C152" s="180" t="s">
        <v>213</v>
      </c>
      <c r="D152" s="181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227"/>
      <c r="X152" s="227"/>
      <c r="Y152" s="182"/>
      <c r="Z152" s="227"/>
      <c r="AA152" s="228"/>
      <c r="AB152" s="131"/>
      <c r="AC152" s="131"/>
      <c r="AD152" s="131"/>
      <c r="AE152" s="131"/>
      <c r="AF152" s="131"/>
      <c r="AG152" s="131"/>
    </row>
    <row r="153" spans="1:33" ht="30" customHeight="1" x14ac:dyDescent="0.25">
      <c r="A153" s="119" t="s">
        <v>70</v>
      </c>
      <c r="B153" s="120" t="s">
        <v>214</v>
      </c>
      <c r="C153" s="187" t="s">
        <v>215</v>
      </c>
      <c r="D153" s="122" t="s">
        <v>105</v>
      </c>
      <c r="E153" s="123"/>
      <c r="F153" s="124"/>
      <c r="G153" s="125">
        <f t="shared" ref="G153:G165" si="334">E153*F153</f>
        <v>0</v>
      </c>
      <c r="H153" s="123"/>
      <c r="I153" s="124"/>
      <c r="J153" s="125">
        <f t="shared" ref="J153:J165" si="335">H153*I153</f>
        <v>0</v>
      </c>
      <c r="K153" s="123"/>
      <c r="L153" s="124"/>
      <c r="M153" s="125">
        <f t="shared" ref="M153:M165" si="336">K153*L153</f>
        <v>0</v>
      </c>
      <c r="N153" s="123"/>
      <c r="O153" s="124"/>
      <c r="P153" s="125">
        <f t="shared" ref="P153:P165" si="337">N153*O153</f>
        <v>0</v>
      </c>
      <c r="Q153" s="123"/>
      <c r="R153" s="124"/>
      <c r="S153" s="125">
        <f t="shared" ref="S153:S165" si="338">Q153*R153</f>
        <v>0</v>
      </c>
      <c r="T153" s="123"/>
      <c r="U153" s="124"/>
      <c r="V153" s="229">
        <f t="shared" ref="V153:V165" si="339">T153*U153</f>
        <v>0</v>
      </c>
      <c r="W153" s="230">
        <f t="shared" ref="W153:W165" si="340">G153+M153+S153</f>
        <v>0</v>
      </c>
      <c r="X153" s="231">
        <f t="shared" ref="X153:X165" si="341">J153+P153+V153</f>
        <v>0</v>
      </c>
      <c r="Y153" s="231">
        <f t="shared" ref="Y153:Y166" si="342">W153-X153</f>
        <v>0</v>
      </c>
      <c r="Z153" s="232" t="e">
        <f t="shared" ref="Z153:Z166" si="343">Y153/W153</f>
        <v>#DIV/0!</v>
      </c>
      <c r="AA153" s="233"/>
      <c r="AB153" s="7"/>
      <c r="AC153" s="7"/>
      <c r="AD153" s="7"/>
      <c r="AE153" s="7"/>
      <c r="AF153" s="7"/>
      <c r="AG153" s="7"/>
    </row>
    <row r="154" spans="1:33" ht="30" customHeight="1" x14ac:dyDescent="0.25">
      <c r="A154" s="119" t="s">
        <v>70</v>
      </c>
      <c r="B154" s="120" t="s">
        <v>216</v>
      </c>
      <c r="C154" s="187" t="s">
        <v>217</v>
      </c>
      <c r="D154" s="122" t="s">
        <v>105</v>
      </c>
      <c r="E154" s="123"/>
      <c r="F154" s="124"/>
      <c r="G154" s="125">
        <f t="shared" si="334"/>
        <v>0</v>
      </c>
      <c r="H154" s="123"/>
      <c r="I154" s="124"/>
      <c r="J154" s="125">
        <f t="shared" si="335"/>
        <v>0</v>
      </c>
      <c r="K154" s="123"/>
      <c r="L154" s="124"/>
      <c r="M154" s="125">
        <f t="shared" si="336"/>
        <v>0</v>
      </c>
      <c r="N154" s="123"/>
      <c r="O154" s="124"/>
      <c r="P154" s="125">
        <f t="shared" si="337"/>
        <v>0</v>
      </c>
      <c r="Q154" s="123"/>
      <c r="R154" s="124"/>
      <c r="S154" s="125">
        <f t="shared" si="338"/>
        <v>0</v>
      </c>
      <c r="T154" s="123"/>
      <c r="U154" s="124"/>
      <c r="V154" s="229">
        <f t="shared" si="339"/>
        <v>0</v>
      </c>
      <c r="W154" s="234">
        <f t="shared" si="340"/>
        <v>0</v>
      </c>
      <c r="X154" s="127">
        <f t="shared" si="341"/>
        <v>0</v>
      </c>
      <c r="Y154" s="127">
        <f t="shared" si="342"/>
        <v>0</v>
      </c>
      <c r="Z154" s="128" t="e">
        <f t="shared" si="343"/>
        <v>#DIV/0!</v>
      </c>
      <c r="AA154" s="129"/>
      <c r="AB154" s="7"/>
      <c r="AC154" s="7"/>
      <c r="AD154" s="7"/>
      <c r="AE154" s="7"/>
      <c r="AF154" s="7"/>
      <c r="AG154" s="7"/>
    </row>
    <row r="155" spans="1:33" ht="30" customHeight="1" x14ac:dyDescent="0.25">
      <c r="A155" s="119" t="s">
        <v>70</v>
      </c>
      <c r="B155" s="120" t="s">
        <v>218</v>
      </c>
      <c r="C155" s="187" t="s">
        <v>219</v>
      </c>
      <c r="D155" s="122" t="s">
        <v>105</v>
      </c>
      <c r="E155" s="123"/>
      <c r="F155" s="124"/>
      <c r="G155" s="125">
        <f t="shared" si="334"/>
        <v>0</v>
      </c>
      <c r="H155" s="123"/>
      <c r="I155" s="124"/>
      <c r="J155" s="125">
        <f t="shared" si="335"/>
        <v>0</v>
      </c>
      <c r="K155" s="123"/>
      <c r="L155" s="124"/>
      <c r="M155" s="125">
        <f t="shared" si="336"/>
        <v>0</v>
      </c>
      <c r="N155" s="123"/>
      <c r="O155" s="124"/>
      <c r="P155" s="125">
        <f t="shared" si="337"/>
        <v>0</v>
      </c>
      <c r="Q155" s="123"/>
      <c r="R155" s="124"/>
      <c r="S155" s="125">
        <f t="shared" si="338"/>
        <v>0</v>
      </c>
      <c r="T155" s="123"/>
      <c r="U155" s="124"/>
      <c r="V155" s="229">
        <f t="shared" si="339"/>
        <v>0</v>
      </c>
      <c r="W155" s="234">
        <f t="shared" si="340"/>
        <v>0</v>
      </c>
      <c r="X155" s="127">
        <f t="shared" si="341"/>
        <v>0</v>
      </c>
      <c r="Y155" s="127">
        <f t="shared" si="342"/>
        <v>0</v>
      </c>
      <c r="Z155" s="128" t="e">
        <f t="shared" si="343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119" t="s">
        <v>70</v>
      </c>
      <c r="B156" s="120" t="s">
        <v>220</v>
      </c>
      <c r="C156" s="187" t="s">
        <v>221</v>
      </c>
      <c r="D156" s="122" t="s">
        <v>105</v>
      </c>
      <c r="E156" s="123"/>
      <c r="F156" s="124"/>
      <c r="G156" s="125">
        <f t="shared" si="334"/>
        <v>0</v>
      </c>
      <c r="H156" s="123"/>
      <c r="I156" s="124"/>
      <c r="J156" s="125">
        <f t="shared" si="335"/>
        <v>0</v>
      </c>
      <c r="K156" s="123"/>
      <c r="L156" s="124"/>
      <c r="M156" s="125">
        <f t="shared" si="336"/>
        <v>0</v>
      </c>
      <c r="N156" s="123"/>
      <c r="O156" s="124"/>
      <c r="P156" s="125">
        <f t="shared" si="337"/>
        <v>0</v>
      </c>
      <c r="Q156" s="123"/>
      <c r="R156" s="124"/>
      <c r="S156" s="125">
        <f t="shared" si="338"/>
        <v>0</v>
      </c>
      <c r="T156" s="123"/>
      <c r="U156" s="124"/>
      <c r="V156" s="229">
        <f t="shared" si="339"/>
        <v>0</v>
      </c>
      <c r="W156" s="234">
        <f t="shared" si="340"/>
        <v>0</v>
      </c>
      <c r="X156" s="127">
        <f t="shared" si="341"/>
        <v>0</v>
      </c>
      <c r="Y156" s="127">
        <f t="shared" si="342"/>
        <v>0</v>
      </c>
      <c r="Z156" s="128" t="e">
        <f t="shared" si="343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25">
      <c r="A157" s="119" t="s">
        <v>70</v>
      </c>
      <c r="B157" s="120" t="s">
        <v>222</v>
      </c>
      <c r="C157" s="187" t="s">
        <v>223</v>
      </c>
      <c r="D157" s="122" t="s">
        <v>105</v>
      </c>
      <c r="E157" s="123"/>
      <c r="F157" s="124"/>
      <c r="G157" s="125">
        <f t="shared" si="334"/>
        <v>0</v>
      </c>
      <c r="H157" s="123"/>
      <c r="I157" s="124"/>
      <c r="J157" s="125">
        <f t="shared" si="335"/>
        <v>0</v>
      </c>
      <c r="K157" s="123"/>
      <c r="L157" s="124"/>
      <c r="M157" s="125">
        <f t="shared" si="336"/>
        <v>0</v>
      </c>
      <c r="N157" s="123"/>
      <c r="O157" s="124"/>
      <c r="P157" s="125">
        <f t="shared" si="337"/>
        <v>0</v>
      </c>
      <c r="Q157" s="123"/>
      <c r="R157" s="124"/>
      <c r="S157" s="125">
        <f t="shared" si="338"/>
        <v>0</v>
      </c>
      <c r="T157" s="123"/>
      <c r="U157" s="124"/>
      <c r="V157" s="229">
        <f t="shared" si="339"/>
        <v>0</v>
      </c>
      <c r="W157" s="234">
        <f t="shared" si="340"/>
        <v>0</v>
      </c>
      <c r="X157" s="127">
        <f t="shared" si="341"/>
        <v>0</v>
      </c>
      <c r="Y157" s="127">
        <f t="shared" si="342"/>
        <v>0</v>
      </c>
      <c r="Z157" s="128" t="e">
        <f t="shared" si="343"/>
        <v>#DIV/0!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25">
      <c r="A158" s="119" t="s">
        <v>70</v>
      </c>
      <c r="B158" s="120" t="s">
        <v>224</v>
      </c>
      <c r="C158" s="187" t="s">
        <v>225</v>
      </c>
      <c r="D158" s="122" t="s">
        <v>105</v>
      </c>
      <c r="E158" s="123"/>
      <c r="F158" s="124"/>
      <c r="G158" s="125">
        <f t="shared" si="334"/>
        <v>0</v>
      </c>
      <c r="H158" s="123"/>
      <c r="I158" s="124"/>
      <c r="J158" s="125">
        <f t="shared" si="335"/>
        <v>0</v>
      </c>
      <c r="K158" s="123"/>
      <c r="L158" s="124"/>
      <c r="M158" s="125">
        <f t="shared" si="336"/>
        <v>0</v>
      </c>
      <c r="N158" s="123"/>
      <c r="O158" s="124"/>
      <c r="P158" s="125">
        <f t="shared" si="337"/>
        <v>0</v>
      </c>
      <c r="Q158" s="123"/>
      <c r="R158" s="124"/>
      <c r="S158" s="125">
        <f t="shared" si="338"/>
        <v>0</v>
      </c>
      <c r="T158" s="123"/>
      <c r="U158" s="124"/>
      <c r="V158" s="229">
        <f t="shared" si="339"/>
        <v>0</v>
      </c>
      <c r="W158" s="234">
        <f t="shared" si="340"/>
        <v>0</v>
      </c>
      <c r="X158" s="127">
        <f t="shared" si="341"/>
        <v>0</v>
      </c>
      <c r="Y158" s="127">
        <f t="shared" si="342"/>
        <v>0</v>
      </c>
      <c r="Z158" s="128" t="e">
        <f t="shared" si="343"/>
        <v>#DIV/0!</v>
      </c>
      <c r="AA158" s="129"/>
      <c r="AB158" s="131"/>
      <c r="AC158" s="131"/>
      <c r="AD158" s="131"/>
      <c r="AE158" s="131"/>
      <c r="AF158" s="131"/>
      <c r="AG158" s="131"/>
    </row>
    <row r="159" spans="1:33" ht="30" customHeight="1" x14ac:dyDescent="0.25">
      <c r="A159" s="119" t="s">
        <v>70</v>
      </c>
      <c r="B159" s="120" t="s">
        <v>226</v>
      </c>
      <c r="C159" s="187" t="s">
        <v>430</v>
      </c>
      <c r="D159" s="122" t="s">
        <v>105</v>
      </c>
      <c r="E159" s="123"/>
      <c r="F159" s="124"/>
      <c r="G159" s="125">
        <f t="shared" si="334"/>
        <v>0</v>
      </c>
      <c r="H159" s="123"/>
      <c r="I159" s="124"/>
      <c r="J159" s="125">
        <f t="shared" si="335"/>
        <v>0</v>
      </c>
      <c r="K159" s="123">
        <v>1</v>
      </c>
      <c r="L159" s="124">
        <v>4995</v>
      </c>
      <c r="M159" s="125">
        <f t="shared" si="336"/>
        <v>4995</v>
      </c>
      <c r="N159" s="123">
        <v>1</v>
      </c>
      <c r="O159" s="124">
        <v>3141</v>
      </c>
      <c r="P159" s="125">
        <f t="shared" si="337"/>
        <v>3141</v>
      </c>
      <c r="Q159" s="123"/>
      <c r="R159" s="124"/>
      <c r="S159" s="125">
        <f t="shared" si="338"/>
        <v>0</v>
      </c>
      <c r="T159" s="123"/>
      <c r="U159" s="124"/>
      <c r="V159" s="229">
        <f t="shared" si="339"/>
        <v>0</v>
      </c>
      <c r="W159" s="234">
        <f t="shared" si="340"/>
        <v>4995</v>
      </c>
      <c r="X159" s="127">
        <f t="shared" si="341"/>
        <v>3141</v>
      </c>
      <c r="Y159" s="127">
        <f t="shared" si="342"/>
        <v>1854</v>
      </c>
      <c r="Z159" s="128">
        <f t="shared" si="343"/>
        <v>0.37117117117117115</v>
      </c>
      <c r="AA159" s="129" t="s">
        <v>440</v>
      </c>
      <c r="AB159" s="131"/>
      <c r="AC159" s="131"/>
      <c r="AD159" s="131"/>
      <c r="AE159" s="131"/>
      <c r="AF159" s="131"/>
      <c r="AG159" s="131"/>
    </row>
    <row r="160" spans="1:33" ht="30" customHeight="1" x14ac:dyDescent="0.25">
      <c r="A160" s="119" t="s">
        <v>70</v>
      </c>
      <c r="B160" s="120" t="s">
        <v>227</v>
      </c>
      <c r="C160" s="187" t="s">
        <v>228</v>
      </c>
      <c r="D160" s="122" t="s">
        <v>105</v>
      </c>
      <c r="E160" s="123"/>
      <c r="F160" s="124"/>
      <c r="G160" s="125">
        <f t="shared" si="334"/>
        <v>0</v>
      </c>
      <c r="H160" s="123"/>
      <c r="I160" s="124"/>
      <c r="J160" s="125">
        <f t="shared" si="335"/>
        <v>0</v>
      </c>
      <c r="K160" s="123"/>
      <c r="L160" s="124"/>
      <c r="M160" s="125">
        <f t="shared" si="336"/>
        <v>0</v>
      </c>
      <c r="N160" s="123"/>
      <c r="O160" s="124"/>
      <c r="P160" s="125">
        <f t="shared" si="337"/>
        <v>0</v>
      </c>
      <c r="Q160" s="123"/>
      <c r="R160" s="124"/>
      <c r="S160" s="125">
        <f t="shared" si="338"/>
        <v>0</v>
      </c>
      <c r="T160" s="123"/>
      <c r="U160" s="124"/>
      <c r="V160" s="229">
        <f t="shared" si="339"/>
        <v>0</v>
      </c>
      <c r="W160" s="234">
        <f t="shared" si="340"/>
        <v>0</v>
      </c>
      <c r="X160" s="127">
        <f t="shared" si="341"/>
        <v>0</v>
      </c>
      <c r="Y160" s="127">
        <f t="shared" si="342"/>
        <v>0</v>
      </c>
      <c r="Z160" s="128" t="e">
        <f t="shared" si="343"/>
        <v>#DIV/0!</v>
      </c>
      <c r="AA160" s="129"/>
      <c r="AB160" s="131"/>
      <c r="AC160" s="131"/>
      <c r="AD160" s="131"/>
      <c r="AE160" s="131"/>
      <c r="AF160" s="131"/>
      <c r="AG160" s="131"/>
    </row>
    <row r="161" spans="1:33" ht="111.75" customHeight="1" x14ac:dyDescent="0.25">
      <c r="A161" s="132" t="s">
        <v>70</v>
      </c>
      <c r="B161" s="120" t="s">
        <v>229</v>
      </c>
      <c r="C161" s="163" t="s">
        <v>230</v>
      </c>
      <c r="D161" s="122" t="s">
        <v>105</v>
      </c>
      <c r="E161" s="135"/>
      <c r="F161" s="136"/>
      <c r="G161" s="125">
        <f t="shared" si="334"/>
        <v>0</v>
      </c>
      <c r="H161" s="135"/>
      <c r="I161" s="136"/>
      <c r="J161" s="125">
        <f t="shared" si="335"/>
        <v>0</v>
      </c>
      <c r="K161" s="123"/>
      <c r="L161" s="124"/>
      <c r="M161" s="125">
        <f t="shared" si="336"/>
        <v>0</v>
      </c>
      <c r="N161" s="123"/>
      <c r="O161" s="124"/>
      <c r="P161" s="125">
        <f t="shared" si="337"/>
        <v>0</v>
      </c>
      <c r="Q161" s="123"/>
      <c r="R161" s="124"/>
      <c r="S161" s="125">
        <f t="shared" si="338"/>
        <v>0</v>
      </c>
      <c r="T161" s="123"/>
      <c r="U161" s="124"/>
      <c r="V161" s="229">
        <f t="shared" si="339"/>
        <v>0</v>
      </c>
      <c r="W161" s="234">
        <f t="shared" si="340"/>
        <v>0</v>
      </c>
      <c r="X161" s="127">
        <f t="shared" si="341"/>
        <v>0</v>
      </c>
      <c r="Y161" s="127">
        <f t="shared" si="342"/>
        <v>0</v>
      </c>
      <c r="Z161" s="128" t="e">
        <f t="shared" si="343"/>
        <v>#DIV/0!</v>
      </c>
      <c r="AA161" s="139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132" t="s">
        <v>70</v>
      </c>
      <c r="B162" s="120" t="s">
        <v>231</v>
      </c>
      <c r="C162" s="163" t="s">
        <v>232</v>
      </c>
      <c r="D162" s="134" t="s">
        <v>105</v>
      </c>
      <c r="E162" s="123"/>
      <c r="F162" s="124"/>
      <c r="G162" s="125">
        <f t="shared" si="334"/>
        <v>0</v>
      </c>
      <c r="H162" s="123"/>
      <c r="I162" s="124"/>
      <c r="J162" s="125">
        <f t="shared" si="335"/>
        <v>0</v>
      </c>
      <c r="K162" s="123"/>
      <c r="L162" s="124"/>
      <c r="M162" s="125">
        <f t="shared" si="336"/>
        <v>0</v>
      </c>
      <c r="N162" s="123"/>
      <c r="O162" s="124"/>
      <c r="P162" s="125">
        <f t="shared" si="337"/>
        <v>0</v>
      </c>
      <c r="Q162" s="123"/>
      <c r="R162" s="124"/>
      <c r="S162" s="125">
        <f t="shared" si="338"/>
        <v>0</v>
      </c>
      <c r="T162" s="123"/>
      <c r="U162" s="124"/>
      <c r="V162" s="229">
        <f t="shared" si="339"/>
        <v>0</v>
      </c>
      <c r="W162" s="234">
        <f t="shared" si="340"/>
        <v>0</v>
      </c>
      <c r="X162" s="127">
        <f t="shared" si="341"/>
        <v>0</v>
      </c>
      <c r="Y162" s="127">
        <f t="shared" si="342"/>
        <v>0</v>
      </c>
      <c r="Z162" s="128" t="e">
        <f t="shared" si="343"/>
        <v>#DIV/0!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132" t="s">
        <v>70</v>
      </c>
      <c r="B163" s="120" t="s">
        <v>233</v>
      </c>
      <c r="C163" s="163" t="s">
        <v>433</v>
      </c>
      <c r="D163" s="134" t="s">
        <v>105</v>
      </c>
      <c r="E163" s="123"/>
      <c r="F163" s="124"/>
      <c r="G163" s="125">
        <f t="shared" ref="G163:G164" si="344">E163*F163</f>
        <v>0</v>
      </c>
      <c r="H163" s="123"/>
      <c r="I163" s="124"/>
      <c r="J163" s="125">
        <f t="shared" ref="J163:J164" si="345">H163*I163</f>
        <v>0</v>
      </c>
      <c r="K163" s="123">
        <v>700</v>
      </c>
      <c r="L163" s="124">
        <v>7.15</v>
      </c>
      <c r="M163" s="125">
        <f t="shared" ref="M163:M164" si="346">K163*L163</f>
        <v>5005</v>
      </c>
      <c r="N163" s="123">
        <v>700</v>
      </c>
      <c r="O163" s="124">
        <v>6.0528500000000003</v>
      </c>
      <c r="P163" s="125">
        <v>4237</v>
      </c>
      <c r="Q163" s="123"/>
      <c r="R163" s="124"/>
      <c r="S163" s="125">
        <f t="shared" ref="S163:S164" si="347">Q163*R163</f>
        <v>0</v>
      </c>
      <c r="T163" s="123"/>
      <c r="U163" s="124"/>
      <c r="V163" s="229">
        <f t="shared" ref="V163:V164" si="348">T163*U163</f>
        <v>0</v>
      </c>
      <c r="W163" s="234">
        <f t="shared" ref="W163:W164" si="349">G163+M163+S163</f>
        <v>5005</v>
      </c>
      <c r="X163" s="127">
        <f>J163+P163+V163</f>
        <v>4237</v>
      </c>
      <c r="Y163" s="127">
        <f t="shared" ref="Y163:Y164" si="350">W163-X163</f>
        <v>768</v>
      </c>
      <c r="Z163" s="128">
        <f t="shared" ref="Z163:Z164" si="351">Y163/W163</f>
        <v>0.15344655344655345</v>
      </c>
      <c r="AA163" s="129" t="s">
        <v>440</v>
      </c>
      <c r="AB163" s="131"/>
      <c r="AC163" s="131"/>
      <c r="AD163" s="131"/>
      <c r="AE163" s="131"/>
      <c r="AF163" s="131"/>
      <c r="AG163" s="131"/>
    </row>
    <row r="164" spans="1:33" ht="30" customHeight="1" x14ac:dyDescent="0.25">
      <c r="A164" s="132" t="s">
        <v>70</v>
      </c>
      <c r="B164" s="120" t="s">
        <v>431</v>
      </c>
      <c r="C164" s="163" t="s">
        <v>434</v>
      </c>
      <c r="D164" s="134" t="s">
        <v>105</v>
      </c>
      <c r="E164" s="123"/>
      <c r="F164" s="124"/>
      <c r="G164" s="125">
        <f t="shared" si="344"/>
        <v>0</v>
      </c>
      <c r="H164" s="123"/>
      <c r="I164" s="124"/>
      <c r="J164" s="125">
        <f t="shared" si="345"/>
        <v>0</v>
      </c>
      <c r="K164" s="123">
        <v>10</v>
      </c>
      <c r="L164" s="124">
        <v>50</v>
      </c>
      <c r="M164" s="125">
        <f t="shared" si="346"/>
        <v>500</v>
      </c>
      <c r="N164" s="123">
        <v>10</v>
      </c>
      <c r="O164" s="124">
        <v>50</v>
      </c>
      <c r="P164" s="125">
        <f t="shared" ref="P164" si="352">N164*O164</f>
        <v>500</v>
      </c>
      <c r="Q164" s="123"/>
      <c r="R164" s="124"/>
      <c r="S164" s="125">
        <f t="shared" si="347"/>
        <v>0</v>
      </c>
      <c r="T164" s="123"/>
      <c r="U164" s="124"/>
      <c r="V164" s="229">
        <f t="shared" si="348"/>
        <v>0</v>
      </c>
      <c r="W164" s="234">
        <f t="shared" si="349"/>
        <v>500</v>
      </c>
      <c r="X164" s="127">
        <f t="shared" ref="X164" si="353">J164+P164+V164</f>
        <v>500</v>
      </c>
      <c r="Y164" s="127">
        <f t="shared" si="350"/>
        <v>0</v>
      </c>
      <c r="Z164" s="128">
        <f t="shared" si="351"/>
        <v>0</v>
      </c>
      <c r="AA164" s="129"/>
      <c r="AB164" s="131"/>
      <c r="AC164" s="131"/>
      <c r="AD164" s="131"/>
      <c r="AE164" s="131"/>
      <c r="AF164" s="131"/>
      <c r="AG164" s="131"/>
    </row>
    <row r="165" spans="1:33" s="335" customFormat="1" ht="99.75" customHeight="1" x14ac:dyDescent="0.25">
      <c r="A165" s="132" t="s">
        <v>70</v>
      </c>
      <c r="B165" s="120" t="s">
        <v>432</v>
      </c>
      <c r="C165" s="235" t="s">
        <v>234</v>
      </c>
      <c r="D165" s="134"/>
      <c r="E165" s="135"/>
      <c r="F165" s="136">
        <v>0.22</v>
      </c>
      <c r="G165" s="137">
        <f t="shared" si="334"/>
        <v>0</v>
      </c>
      <c r="H165" s="135"/>
      <c r="I165" s="136">
        <v>0.22</v>
      </c>
      <c r="J165" s="137">
        <f t="shared" si="335"/>
        <v>0</v>
      </c>
      <c r="K165" s="135"/>
      <c r="L165" s="136">
        <v>0.22</v>
      </c>
      <c r="M165" s="137">
        <f t="shared" si="336"/>
        <v>0</v>
      </c>
      <c r="N165" s="135"/>
      <c r="O165" s="136">
        <v>0.22</v>
      </c>
      <c r="P165" s="137">
        <f t="shared" si="337"/>
        <v>0</v>
      </c>
      <c r="Q165" s="135"/>
      <c r="R165" s="136">
        <v>0.22</v>
      </c>
      <c r="S165" s="137">
        <f t="shared" si="338"/>
        <v>0</v>
      </c>
      <c r="T165" s="135"/>
      <c r="U165" s="136">
        <v>0.22</v>
      </c>
      <c r="V165" s="236">
        <f t="shared" si="339"/>
        <v>0</v>
      </c>
      <c r="W165" s="237">
        <f t="shared" si="340"/>
        <v>0</v>
      </c>
      <c r="X165" s="238">
        <f t="shared" si="341"/>
        <v>0</v>
      </c>
      <c r="Y165" s="238">
        <f t="shared" si="342"/>
        <v>0</v>
      </c>
      <c r="Z165" s="239" t="e">
        <f t="shared" si="343"/>
        <v>#DIV/0!</v>
      </c>
      <c r="AA165" s="152"/>
      <c r="AB165" s="131"/>
      <c r="AC165" s="131"/>
      <c r="AD165" s="131"/>
      <c r="AE165" s="131"/>
      <c r="AF165" s="131"/>
      <c r="AG165" s="131"/>
    </row>
    <row r="166" spans="1:33" s="335" customFormat="1" ht="30" customHeight="1" x14ac:dyDescent="0.25">
      <c r="A166" s="166" t="s">
        <v>235</v>
      </c>
      <c r="B166" s="240"/>
      <c r="C166" s="168"/>
      <c r="D166" s="169"/>
      <c r="E166" s="173">
        <f>SUM(E153:E162)</f>
        <v>0</v>
      </c>
      <c r="F166" s="189"/>
      <c r="G166" s="172">
        <f>SUM(G153:G165)</f>
        <v>0</v>
      </c>
      <c r="H166" s="173">
        <f>SUM(H153:H162)</f>
        <v>0</v>
      </c>
      <c r="I166" s="189"/>
      <c r="J166" s="172">
        <f>SUM(J153:J165)</f>
        <v>0</v>
      </c>
      <c r="K166" s="190">
        <f>SUM(K153:K162)</f>
        <v>1</v>
      </c>
      <c r="L166" s="189"/>
      <c r="M166" s="172">
        <f>SUM(M153:M165)</f>
        <v>10500</v>
      </c>
      <c r="N166" s="190">
        <f>SUM(N153:N162)</f>
        <v>1</v>
      </c>
      <c r="O166" s="189"/>
      <c r="P166" s="172">
        <f>SUM(P153:P165)</f>
        <v>7878</v>
      </c>
      <c r="Q166" s="190">
        <f>SUM(Q153:Q162)</f>
        <v>0</v>
      </c>
      <c r="R166" s="189"/>
      <c r="S166" s="172">
        <f>SUM(S153:S165)</f>
        <v>0</v>
      </c>
      <c r="T166" s="190">
        <f>SUM(T153:T162)</f>
        <v>0</v>
      </c>
      <c r="U166" s="189"/>
      <c r="V166" s="174">
        <f t="shared" ref="V166:X166" si="354">SUM(V153:V165)</f>
        <v>0</v>
      </c>
      <c r="W166" s="224">
        <f t="shared" si="354"/>
        <v>10500</v>
      </c>
      <c r="X166" s="225">
        <f t="shared" si="354"/>
        <v>7878</v>
      </c>
      <c r="Y166" s="225">
        <f t="shared" si="342"/>
        <v>2622</v>
      </c>
      <c r="Z166" s="225">
        <f t="shared" si="343"/>
        <v>0.24971428571428572</v>
      </c>
      <c r="AA166" s="226"/>
      <c r="AB166" s="131"/>
      <c r="AC166" s="131"/>
      <c r="AD166" s="131"/>
      <c r="AE166" s="131"/>
      <c r="AF166" s="131"/>
      <c r="AG166" s="131"/>
    </row>
    <row r="167" spans="1:33" ht="30" customHeight="1" x14ac:dyDescent="0.25">
      <c r="A167" s="241" t="s">
        <v>65</v>
      </c>
      <c r="B167" s="208">
        <v>8</v>
      </c>
      <c r="C167" s="242" t="s">
        <v>236</v>
      </c>
      <c r="D167" s="181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227"/>
      <c r="X167" s="227"/>
      <c r="Y167" s="182"/>
      <c r="Z167" s="227"/>
      <c r="AA167" s="228"/>
      <c r="AB167" s="7"/>
      <c r="AC167" s="7"/>
      <c r="AD167" s="7"/>
      <c r="AE167" s="7"/>
      <c r="AF167" s="7"/>
      <c r="AG167" s="7"/>
    </row>
    <row r="168" spans="1:33" ht="30" customHeight="1" x14ac:dyDescent="0.25">
      <c r="A168" s="119" t="s">
        <v>70</v>
      </c>
      <c r="B168" s="120" t="s">
        <v>237</v>
      </c>
      <c r="C168" s="187" t="s">
        <v>238</v>
      </c>
      <c r="D168" s="122" t="s">
        <v>239</v>
      </c>
      <c r="E168" s="123"/>
      <c r="F168" s="124"/>
      <c r="G168" s="125">
        <f t="shared" ref="G168:G173" si="355">E168*F168</f>
        <v>0</v>
      </c>
      <c r="H168" s="123"/>
      <c r="I168" s="124"/>
      <c r="J168" s="125">
        <f t="shared" ref="J168:J173" si="356">H168*I168</f>
        <v>0</v>
      </c>
      <c r="K168" s="123"/>
      <c r="L168" s="124"/>
      <c r="M168" s="125">
        <f t="shared" ref="M168:M173" si="357">K168*L168</f>
        <v>0</v>
      </c>
      <c r="N168" s="123"/>
      <c r="O168" s="124"/>
      <c r="P168" s="125">
        <f t="shared" ref="P168:P173" si="358">N168*O168</f>
        <v>0</v>
      </c>
      <c r="Q168" s="123"/>
      <c r="R168" s="124"/>
      <c r="S168" s="125">
        <f t="shared" ref="S168:S173" si="359">Q168*R168</f>
        <v>0</v>
      </c>
      <c r="T168" s="123"/>
      <c r="U168" s="124"/>
      <c r="V168" s="229">
        <f t="shared" ref="V168:V173" si="360">T168*U168</f>
        <v>0</v>
      </c>
      <c r="W168" s="230">
        <f t="shared" ref="W168:W173" si="361">G168+M168+S168</f>
        <v>0</v>
      </c>
      <c r="X168" s="231">
        <f t="shared" ref="X168:X173" si="362">J168+P168+V168</f>
        <v>0</v>
      </c>
      <c r="Y168" s="231">
        <f t="shared" ref="Y168:Y174" si="363">W168-X168</f>
        <v>0</v>
      </c>
      <c r="Z168" s="232" t="e">
        <f t="shared" ref="Z168:Z174" si="364">Y168/W168</f>
        <v>#DIV/0!</v>
      </c>
      <c r="AA168" s="233"/>
      <c r="AB168" s="7"/>
      <c r="AC168" s="7"/>
      <c r="AD168" s="7"/>
      <c r="AE168" s="7"/>
      <c r="AF168" s="7"/>
      <c r="AG168" s="7"/>
    </row>
    <row r="169" spans="1:33" ht="30" customHeight="1" x14ac:dyDescent="0.25">
      <c r="A169" s="119" t="s">
        <v>70</v>
      </c>
      <c r="B169" s="120" t="s">
        <v>240</v>
      </c>
      <c r="C169" s="187" t="s">
        <v>241</v>
      </c>
      <c r="D169" s="122" t="s">
        <v>239</v>
      </c>
      <c r="E169" s="123"/>
      <c r="F169" s="124"/>
      <c r="G169" s="125">
        <f t="shared" si="355"/>
        <v>0</v>
      </c>
      <c r="H169" s="123"/>
      <c r="I169" s="124"/>
      <c r="J169" s="125">
        <f t="shared" si="356"/>
        <v>0</v>
      </c>
      <c r="K169" s="123"/>
      <c r="L169" s="124"/>
      <c r="M169" s="125">
        <f t="shared" si="357"/>
        <v>0</v>
      </c>
      <c r="N169" s="123"/>
      <c r="O169" s="124"/>
      <c r="P169" s="125">
        <f t="shared" si="358"/>
        <v>0</v>
      </c>
      <c r="Q169" s="123"/>
      <c r="R169" s="124"/>
      <c r="S169" s="125">
        <f t="shared" si="359"/>
        <v>0</v>
      </c>
      <c r="T169" s="123"/>
      <c r="U169" s="124"/>
      <c r="V169" s="229">
        <f t="shared" si="360"/>
        <v>0</v>
      </c>
      <c r="W169" s="234">
        <f t="shared" si="361"/>
        <v>0</v>
      </c>
      <c r="X169" s="127">
        <f t="shared" si="362"/>
        <v>0</v>
      </c>
      <c r="Y169" s="127">
        <f t="shared" si="363"/>
        <v>0</v>
      </c>
      <c r="Z169" s="128" t="e">
        <f t="shared" si="364"/>
        <v>#DIV/0!</v>
      </c>
      <c r="AA169" s="129"/>
      <c r="AB169" s="118"/>
      <c r="AC169" s="118"/>
      <c r="AD169" s="118"/>
      <c r="AE169" s="118"/>
      <c r="AF169" s="118"/>
      <c r="AG169" s="118"/>
    </row>
    <row r="170" spans="1:33" ht="30" customHeight="1" x14ac:dyDescent="0.25">
      <c r="A170" s="119" t="s">
        <v>70</v>
      </c>
      <c r="B170" s="120" t="s">
        <v>242</v>
      </c>
      <c r="C170" s="187" t="s">
        <v>243</v>
      </c>
      <c r="D170" s="122" t="s">
        <v>244</v>
      </c>
      <c r="E170" s="243"/>
      <c r="F170" s="244"/>
      <c r="G170" s="125">
        <f t="shared" si="355"/>
        <v>0</v>
      </c>
      <c r="H170" s="243"/>
      <c r="I170" s="244"/>
      <c r="J170" s="125">
        <f t="shared" si="356"/>
        <v>0</v>
      </c>
      <c r="K170" s="123"/>
      <c r="L170" s="124"/>
      <c r="M170" s="125">
        <f t="shared" si="357"/>
        <v>0</v>
      </c>
      <c r="N170" s="123"/>
      <c r="O170" s="124"/>
      <c r="P170" s="125">
        <f t="shared" si="358"/>
        <v>0</v>
      </c>
      <c r="Q170" s="123"/>
      <c r="R170" s="124"/>
      <c r="S170" s="125">
        <f t="shared" si="359"/>
        <v>0</v>
      </c>
      <c r="T170" s="123"/>
      <c r="U170" s="124"/>
      <c r="V170" s="229">
        <f t="shared" si="360"/>
        <v>0</v>
      </c>
      <c r="W170" s="245">
        <f t="shared" si="361"/>
        <v>0</v>
      </c>
      <c r="X170" s="127">
        <f t="shared" si="362"/>
        <v>0</v>
      </c>
      <c r="Y170" s="127">
        <f t="shared" si="363"/>
        <v>0</v>
      </c>
      <c r="Z170" s="128" t="e">
        <f t="shared" si="364"/>
        <v>#DIV/0!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 x14ac:dyDescent="0.25">
      <c r="A171" s="119" t="s">
        <v>70</v>
      </c>
      <c r="B171" s="120" t="s">
        <v>245</v>
      </c>
      <c r="C171" s="187" t="s">
        <v>246</v>
      </c>
      <c r="D171" s="122" t="s">
        <v>244</v>
      </c>
      <c r="E171" s="123"/>
      <c r="F171" s="124"/>
      <c r="G171" s="125">
        <f t="shared" si="355"/>
        <v>0</v>
      </c>
      <c r="H171" s="123"/>
      <c r="I171" s="124"/>
      <c r="J171" s="125">
        <f t="shared" si="356"/>
        <v>0</v>
      </c>
      <c r="K171" s="243"/>
      <c r="L171" s="244"/>
      <c r="M171" s="125">
        <f t="shared" si="357"/>
        <v>0</v>
      </c>
      <c r="N171" s="243"/>
      <c r="O171" s="244"/>
      <c r="P171" s="125">
        <f t="shared" si="358"/>
        <v>0</v>
      </c>
      <c r="Q171" s="243"/>
      <c r="R171" s="244"/>
      <c r="S171" s="125">
        <f t="shared" si="359"/>
        <v>0</v>
      </c>
      <c r="T171" s="243"/>
      <c r="U171" s="244"/>
      <c r="V171" s="229">
        <f t="shared" si="360"/>
        <v>0</v>
      </c>
      <c r="W171" s="245">
        <f t="shared" si="361"/>
        <v>0</v>
      </c>
      <c r="X171" s="127">
        <f t="shared" si="362"/>
        <v>0</v>
      </c>
      <c r="Y171" s="127">
        <f t="shared" si="363"/>
        <v>0</v>
      </c>
      <c r="Z171" s="128" t="e">
        <f t="shared" si="364"/>
        <v>#DIV/0!</v>
      </c>
      <c r="AA171" s="129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19" t="s">
        <v>70</v>
      </c>
      <c r="B172" s="120" t="s">
        <v>247</v>
      </c>
      <c r="C172" s="187" t="s">
        <v>248</v>
      </c>
      <c r="D172" s="122" t="s">
        <v>244</v>
      </c>
      <c r="E172" s="123"/>
      <c r="F172" s="124"/>
      <c r="G172" s="125">
        <f t="shared" si="355"/>
        <v>0</v>
      </c>
      <c r="H172" s="123"/>
      <c r="I172" s="124"/>
      <c r="J172" s="125">
        <f t="shared" si="356"/>
        <v>0</v>
      </c>
      <c r="K172" s="123"/>
      <c r="L172" s="124"/>
      <c r="M172" s="125">
        <f t="shared" si="357"/>
        <v>0</v>
      </c>
      <c r="N172" s="123"/>
      <c r="O172" s="124"/>
      <c r="P172" s="125">
        <f t="shared" si="358"/>
        <v>0</v>
      </c>
      <c r="Q172" s="123"/>
      <c r="R172" s="124"/>
      <c r="S172" s="125">
        <f t="shared" si="359"/>
        <v>0</v>
      </c>
      <c r="T172" s="123"/>
      <c r="U172" s="124"/>
      <c r="V172" s="229">
        <f t="shared" si="360"/>
        <v>0</v>
      </c>
      <c r="W172" s="234">
        <f t="shared" si="361"/>
        <v>0</v>
      </c>
      <c r="X172" s="127">
        <f t="shared" si="362"/>
        <v>0</v>
      </c>
      <c r="Y172" s="127">
        <f t="shared" si="363"/>
        <v>0</v>
      </c>
      <c r="Z172" s="128" t="e">
        <f t="shared" si="364"/>
        <v>#DIV/0!</v>
      </c>
      <c r="AA172" s="129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32" t="s">
        <v>70</v>
      </c>
      <c r="B173" s="154" t="s">
        <v>249</v>
      </c>
      <c r="C173" s="164" t="s">
        <v>250</v>
      </c>
      <c r="D173" s="134"/>
      <c r="E173" s="135"/>
      <c r="F173" s="136">
        <v>0.22</v>
      </c>
      <c r="G173" s="137">
        <f t="shared" si="355"/>
        <v>0</v>
      </c>
      <c r="H173" s="135"/>
      <c r="I173" s="136">
        <v>0.22</v>
      </c>
      <c r="J173" s="137">
        <f t="shared" si="356"/>
        <v>0</v>
      </c>
      <c r="K173" s="135"/>
      <c r="L173" s="136">
        <v>0.22</v>
      </c>
      <c r="M173" s="137">
        <f t="shared" si="357"/>
        <v>0</v>
      </c>
      <c r="N173" s="135"/>
      <c r="O173" s="136">
        <v>0.22</v>
      </c>
      <c r="P173" s="137">
        <f t="shared" si="358"/>
        <v>0</v>
      </c>
      <c r="Q173" s="135"/>
      <c r="R173" s="136">
        <v>0.22</v>
      </c>
      <c r="S173" s="137">
        <f t="shared" si="359"/>
        <v>0</v>
      </c>
      <c r="T173" s="135"/>
      <c r="U173" s="136">
        <v>0.22</v>
      </c>
      <c r="V173" s="236">
        <f t="shared" si="360"/>
        <v>0</v>
      </c>
      <c r="W173" s="237">
        <f t="shared" si="361"/>
        <v>0</v>
      </c>
      <c r="X173" s="238">
        <f t="shared" si="362"/>
        <v>0</v>
      </c>
      <c r="Y173" s="238">
        <f t="shared" si="363"/>
        <v>0</v>
      </c>
      <c r="Z173" s="239" t="e">
        <f t="shared" si="364"/>
        <v>#DIV/0!</v>
      </c>
      <c r="AA173" s="152"/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66" t="s">
        <v>251</v>
      </c>
      <c r="B174" s="246"/>
      <c r="C174" s="168"/>
      <c r="D174" s="169"/>
      <c r="E174" s="173">
        <f>SUM(E168:E172)</f>
        <v>0</v>
      </c>
      <c r="F174" s="189"/>
      <c r="G174" s="173">
        <f>SUM(G168:G173)</f>
        <v>0</v>
      </c>
      <c r="H174" s="173">
        <f>SUM(H168:H172)</f>
        <v>0</v>
      </c>
      <c r="I174" s="189"/>
      <c r="J174" s="173">
        <f>SUM(J168:J173)</f>
        <v>0</v>
      </c>
      <c r="K174" s="173">
        <f>SUM(K168:K172)</f>
        <v>0</v>
      </c>
      <c r="L174" s="189"/>
      <c r="M174" s="173">
        <f>SUM(M168:M173)</f>
        <v>0</v>
      </c>
      <c r="N174" s="173">
        <f>SUM(N168:N172)</f>
        <v>0</v>
      </c>
      <c r="O174" s="189"/>
      <c r="P174" s="173">
        <f>SUM(P168:P173)</f>
        <v>0</v>
      </c>
      <c r="Q174" s="173">
        <f>SUM(Q168:Q172)</f>
        <v>0</v>
      </c>
      <c r="R174" s="189"/>
      <c r="S174" s="173">
        <f>SUM(S168:S173)</f>
        <v>0</v>
      </c>
      <c r="T174" s="173">
        <f>SUM(T168:T172)</f>
        <v>0</v>
      </c>
      <c r="U174" s="189"/>
      <c r="V174" s="247">
        <f t="shared" ref="V174:X174" si="365">SUM(V168:V173)</f>
        <v>0</v>
      </c>
      <c r="W174" s="224">
        <f t="shared" si="365"/>
        <v>0</v>
      </c>
      <c r="X174" s="225">
        <f t="shared" si="365"/>
        <v>0</v>
      </c>
      <c r="Y174" s="225">
        <f t="shared" si="363"/>
        <v>0</v>
      </c>
      <c r="Z174" s="225" t="e">
        <f t="shared" si="364"/>
        <v>#DIV/0!</v>
      </c>
      <c r="AA174" s="226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78" t="s">
        <v>65</v>
      </c>
      <c r="B175" s="179">
        <v>9</v>
      </c>
      <c r="C175" s="180" t="s">
        <v>252</v>
      </c>
      <c r="D175" s="181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248"/>
      <c r="X175" s="248"/>
      <c r="Y175" s="210"/>
      <c r="Z175" s="248"/>
      <c r="AA175" s="249"/>
      <c r="AB175" s="7"/>
      <c r="AC175" s="7"/>
      <c r="AD175" s="7"/>
      <c r="AE175" s="7"/>
      <c r="AF175" s="7"/>
      <c r="AG175" s="7"/>
    </row>
    <row r="176" spans="1:33" ht="30" customHeight="1" x14ac:dyDescent="0.25">
      <c r="A176" s="250" t="s">
        <v>70</v>
      </c>
      <c r="B176" s="251">
        <v>43839</v>
      </c>
      <c r="C176" s="252" t="s">
        <v>253</v>
      </c>
      <c r="D176" s="253" t="s">
        <v>105</v>
      </c>
      <c r="E176" s="254"/>
      <c r="F176" s="255"/>
      <c r="G176" s="256">
        <f t="shared" ref="G176:G181" si="366">E176*F176</f>
        <v>0</v>
      </c>
      <c r="H176" s="254"/>
      <c r="I176" s="255"/>
      <c r="J176" s="256">
        <f t="shared" ref="J176:J181" si="367">H176*I176</f>
        <v>0</v>
      </c>
      <c r="K176" s="257"/>
      <c r="L176" s="255"/>
      <c r="M176" s="256">
        <f t="shared" ref="M176:M181" si="368">K176*L176</f>
        <v>0</v>
      </c>
      <c r="N176" s="257"/>
      <c r="O176" s="255"/>
      <c r="P176" s="256">
        <f t="shared" ref="P176:P181" si="369">N176*O176</f>
        <v>0</v>
      </c>
      <c r="Q176" s="257">
        <v>1</v>
      </c>
      <c r="R176" s="255">
        <v>5000</v>
      </c>
      <c r="S176" s="256">
        <f t="shared" ref="S176:S181" si="370">Q176*R176</f>
        <v>5000</v>
      </c>
      <c r="T176" s="257">
        <v>1</v>
      </c>
      <c r="U176" s="255">
        <v>5000</v>
      </c>
      <c r="V176" s="256">
        <f t="shared" ref="V176:V181" si="371">T176*U176</f>
        <v>5000</v>
      </c>
      <c r="W176" s="231">
        <f t="shared" ref="W176:W181" si="372">G176+M176+S176</f>
        <v>5000</v>
      </c>
      <c r="X176" s="127">
        <f t="shared" ref="X176:X181" si="373">J176+P176+V176</f>
        <v>5000</v>
      </c>
      <c r="Y176" s="127">
        <f t="shared" ref="Y176:Y182" si="374">W176-X176</f>
        <v>0</v>
      </c>
      <c r="Z176" s="128">
        <f t="shared" ref="Z176:Z182" si="375">Y176/W176</f>
        <v>0</v>
      </c>
      <c r="AA176" s="233"/>
      <c r="AB176" s="7"/>
      <c r="AC176" s="7"/>
      <c r="AD176" s="7"/>
      <c r="AE176" s="7"/>
      <c r="AF176" s="7"/>
      <c r="AG176" s="7"/>
    </row>
    <row r="177" spans="1:33" ht="30" customHeight="1" x14ac:dyDescent="0.25">
      <c r="A177" s="119" t="s">
        <v>70</v>
      </c>
      <c r="B177" s="258">
        <v>43870</v>
      </c>
      <c r="C177" s="187" t="s">
        <v>254</v>
      </c>
      <c r="D177" s="259" t="s">
        <v>105</v>
      </c>
      <c r="E177" s="260"/>
      <c r="F177" s="124"/>
      <c r="G177" s="125">
        <f t="shared" si="366"/>
        <v>0</v>
      </c>
      <c r="H177" s="260"/>
      <c r="I177" s="124"/>
      <c r="J177" s="125">
        <f t="shared" si="367"/>
        <v>0</v>
      </c>
      <c r="K177" s="123"/>
      <c r="L177" s="124"/>
      <c r="M177" s="125">
        <f t="shared" si="368"/>
        <v>0</v>
      </c>
      <c r="N177" s="123"/>
      <c r="O177" s="124"/>
      <c r="P177" s="125">
        <f t="shared" si="369"/>
        <v>0</v>
      </c>
      <c r="Q177" s="123">
        <v>1</v>
      </c>
      <c r="R177" s="124">
        <v>25000</v>
      </c>
      <c r="S177" s="125">
        <f t="shared" si="370"/>
        <v>25000</v>
      </c>
      <c r="T177" s="123">
        <v>1</v>
      </c>
      <c r="U177" s="124">
        <v>25000</v>
      </c>
      <c r="V177" s="125">
        <f t="shared" si="371"/>
        <v>25000</v>
      </c>
      <c r="W177" s="126">
        <f t="shared" si="372"/>
        <v>25000</v>
      </c>
      <c r="X177" s="127">
        <f t="shared" si="373"/>
        <v>25000</v>
      </c>
      <c r="Y177" s="127">
        <f t="shared" si="374"/>
        <v>0</v>
      </c>
      <c r="Z177" s="128">
        <f t="shared" si="375"/>
        <v>0</v>
      </c>
      <c r="AA177" s="129"/>
      <c r="AB177" s="7"/>
      <c r="AC177" s="7"/>
      <c r="AD177" s="7"/>
      <c r="AE177" s="7"/>
      <c r="AF177" s="7"/>
      <c r="AG177" s="7"/>
    </row>
    <row r="178" spans="1:33" ht="30" customHeight="1" x14ac:dyDescent="0.25">
      <c r="A178" s="119" t="s">
        <v>70</v>
      </c>
      <c r="B178" s="258">
        <v>43899</v>
      </c>
      <c r="C178" s="187" t="s">
        <v>435</v>
      </c>
      <c r="D178" s="259" t="s">
        <v>73</v>
      </c>
      <c r="E178" s="260"/>
      <c r="F178" s="124"/>
      <c r="G178" s="125">
        <f t="shared" si="366"/>
        <v>0</v>
      </c>
      <c r="H178" s="260"/>
      <c r="I178" s="124"/>
      <c r="J178" s="125">
        <f t="shared" si="367"/>
        <v>0</v>
      </c>
      <c r="K178" s="123">
        <v>1</v>
      </c>
      <c r="L178" s="124">
        <v>35000</v>
      </c>
      <c r="M178" s="125">
        <f t="shared" si="368"/>
        <v>35000</v>
      </c>
      <c r="N178" s="123">
        <v>1</v>
      </c>
      <c r="O178" s="124">
        <v>35000</v>
      </c>
      <c r="P178" s="125">
        <f t="shared" si="369"/>
        <v>35000</v>
      </c>
      <c r="Q178" s="123"/>
      <c r="R178" s="124"/>
      <c r="S178" s="125">
        <f t="shared" si="370"/>
        <v>0</v>
      </c>
      <c r="T178" s="123"/>
      <c r="U178" s="124"/>
      <c r="V178" s="125">
        <f t="shared" si="371"/>
        <v>0</v>
      </c>
      <c r="W178" s="126">
        <f t="shared" si="372"/>
        <v>35000</v>
      </c>
      <c r="X178" s="127">
        <f t="shared" si="373"/>
        <v>35000</v>
      </c>
      <c r="Y178" s="127">
        <f t="shared" si="374"/>
        <v>0</v>
      </c>
      <c r="Z178" s="128">
        <f t="shared" si="375"/>
        <v>0</v>
      </c>
      <c r="AA178" s="129"/>
      <c r="AB178" s="130"/>
      <c r="AC178" s="131"/>
      <c r="AD178" s="131"/>
      <c r="AE178" s="131"/>
      <c r="AF178" s="131"/>
      <c r="AG178" s="131"/>
    </row>
    <row r="179" spans="1:33" ht="30" customHeight="1" x14ac:dyDescent="0.25">
      <c r="A179" s="119" t="s">
        <v>70</v>
      </c>
      <c r="B179" s="258">
        <v>43930</v>
      </c>
      <c r="C179" s="187" t="s">
        <v>255</v>
      </c>
      <c r="D179" s="259"/>
      <c r="E179" s="260"/>
      <c r="F179" s="124"/>
      <c r="G179" s="125">
        <f t="shared" si="366"/>
        <v>0</v>
      </c>
      <c r="H179" s="260"/>
      <c r="I179" s="124"/>
      <c r="J179" s="125">
        <f t="shared" si="367"/>
        <v>0</v>
      </c>
      <c r="K179" s="123"/>
      <c r="L179" s="124"/>
      <c r="M179" s="125">
        <f t="shared" si="368"/>
        <v>0</v>
      </c>
      <c r="N179" s="123"/>
      <c r="O179" s="124"/>
      <c r="P179" s="125">
        <f t="shared" si="369"/>
        <v>0</v>
      </c>
      <c r="Q179" s="123"/>
      <c r="R179" s="124"/>
      <c r="S179" s="125">
        <f t="shared" si="370"/>
        <v>0</v>
      </c>
      <c r="T179" s="123"/>
      <c r="U179" s="124"/>
      <c r="V179" s="125">
        <f t="shared" si="371"/>
        <v>0</v>
      </c>
      <c r="W179" s="126">
        <f t="shared" si="372"/>
        <v>0</v>
      </c>
      <c r="X179" s="127">
        <f t="shared" si="373"/>
        <v>0</v>
      </c>
      <c r="Y179" s="127">
        <f t="shared" si="374"/>
        <v>0</v>
      </c>
      <c r="Z179" s="128" t="e">
        <f t="shared" si="375"/>
        <v>#DIV/0!</v>
      </c>
      <c r="AA179" s="129"/>
      <c r="AB179" s="131"/>
      <c r="AC179" s="131"/>
      <c r="AD179" s="131"/>
      <c r="AE179" s="131"/>
      <c r="AF179" s="131"/>
      <c r="AG179" s="131"/>
    </row>
    <row r="180" spans="1:33" ht="30" customHeight="1" x14ac:dyDescent="0.25">
      <c r="A180" s="132" t="s">
        <v>70</v>
      </c>
      <c r="B180" s="258">
        <v>43960</v>
      </c>
      <c r="C180" s="163" t="s">
        <v>256</v>
      </c>
      <c r="D180" s="261"/>
      <c r="E180" s="262"/>
      <c r="F180" s="136"/>
      <c r="G180" s="137">
        <f t="shared" si="366"/>
        <v>0</v>
      </c>
      <c r="H180" s="262"/>
      <c r="I180" s="136"/>
      <c r="J180" s="137">
        <f t="shared" si="367"/>
        <v>0</v>
      </c>
      <c r="K180" s="135"/>
      <c r="L180" s="136"/>
      <c r="M180" s="137">
        <f t="shared" si="368"/>
        <v>0</v>
      </c>
      <c r="N180" s="135"/>
      <c r="O180" s="136"/>
      <c r="P180" s="137">
        <f t="shared" si="369"/>
        <v>0</v>
      </c>
      <c r="Q180" s="135"/>
      <c r="R180" s="136"/>
      <c r="S180" s="137">
        <f t="shared" si="370"/>
        <v>0</v>
      </c>
      <c r="T180" s="135"/>
      <c r="U180" s="136"/>
      <c r="V180" s="137">
        <f t="shared" si="371"/>
        <v>0</v>
      </c>
      <c r="W180" s="138">
        <f t="shared" si="372"/>
        <v>0</v>
      </c>
      <c r="X180" s="127">
        <f t="shared" si="373"/>
        <v>0</v>
      </c>
      <c r="Y180" s="127">
        <f t="shared" si="374"/>
        <v>0</v>
      </c>
      <c r="Z180" s="128" t="e">
        <f t="shared" si="375"/>
        <v>#DIV/0!</v>
      </c>
      <c r="AA180" s="139"/>
      <c r="AB180" s="131"/>
      <c r="AC180" s="131"/>
      <c r="AD180" s="131"/>
      <c r="AE180" s="131"/>
      <c r="AF180" s="131"/>
      <c r="AG180" s="131"/>
    </row>
    <row r="181" spans="1:33" ht="30" customHeight="1" x14ac:dyDescent="0.25">
      <c r="A181" s="132" t="s">
        <v>70</v>
      </c>
      <c r="B181" s="258">
        <v>43991</v>
      </c>
      <c r="C181" s="235" t="s">
        <v>257</v>
      </c>
      <c r="D181" s="148"/>
      <c r="E181" s="135"/>
      <c r="F181" s="136">
        <v>0.22</v>
      </c>
      <c r="G181" s="137">
        <f t="shared" si="366"/>
        <v>0</v>
      </c>
      <c r="H181" s="135"/>
      <c r="I181" s="136">
        <v>0.22</v>
      </c>
      <c r="J181" s="137">
        <f t="shared" si="367"/>
        <v>0</v>
      </c>
      <c r="K181" s="135"/>
      <c r="L181" s="136">
        <v>0.22</v>
      </c>
      <c r="M181" s="137">
        <f t="shared" si="368"/>
        <v>0</v>
      </c>
      <c r="N181" s="135"/>
      <c r="O181" s="136">
        <v>0.22</v>
      </c>
      <c r="P181" s="137">
        <f t="shared" si="369"/>
        <v>0</v>
      </c>
      <c r="Q181" s="135"/>
      <c r="R181" s="136">
        <v>0.22</v>
      </c>
      <c r="S181" s="137">
        <f t="shared" si="370"/>
        <v>0</v>
      </c>
      <c r="T181" s="135"/>
      <c r="U181" s="136">
        <v>0.22</v>
      </c>
      <c r="V181" s="137">
        <f t="shared" si="371"/>
        <v>0</v>
      </c>
      <c r="W181" s="138">
        <f t="shared" si="372"/>
        <v>0</v>
      </c>
      <c r="X181" s="165">
        <f t="shared" si="373"/>
        <v>0</v>
      </c>
      <c r="Y181" s="165">
        <f t="shared" si="374"/>
        <v>0</v>
      </c>
      <c r="Z181" s="223" t="e">
        <f t="shared" si="375"/>
        <v>#DIV/0!</v>
      </c>
      <c r="AA181" s="139"/>
      <c r="AB181" s="131"/>
      <c r="AC181" s="131"/>
      <c r="AD181" s="131"/>
      <c r="AE181" s="131"/>
      <c r="AF181" s="131"/>
      <c r="AG181" s="131"/>
    </row>
    <row r="182" spans="1:33" ht="30" customHeight="1" x14ac:dyDescent="0.25">
      <c r="A182" s="166" t="s">
        <v>258</v>
      </c>
      <c r="B182" s="167"/>
      <c r="C182" s="168"/>
      <c r="D182" s="169"/>
      <c r="E182" s="173">
        <f>SUM(E176:E180)</f>
        <v>0</v>
      </c>
      <c r="F182" s="189"/>
      <c r="G182" s="172">
        <f>SUM(G176:G181)</f>
        <v>0</v>
      </c>
      <c r="H182" s="173">
        <f>SUM(H176:H180)</f>
        <v>0</v>
      </c>
      <c r="I182" s="189"/>
      <c r="J182" s="172">
        <f>SUM(J176:J181)</f>
        <v>0</v>
      </c>
      <c r="K182" s="190">
        <f>SUM(K176:K180)</f>
        <v>1</v>
      </c>
      <c r="L182" s="189"/>
      <c r="M182" s="172">
        <f>SUM(M176:M181)</f>
        <v>35000</v>
      </c>
      <c r="N182" s="190">
        <f>SUM(N176:N180)</f>
        <v>1</v>
      </c>
      <c r="O182" s="189"/>
      <c r="P182" s="172">
        <f>SUM(P176:P181)</f>
        <v>35000</v>
      </c>
      <c r="Q182" s="190">
        <f>SUM(Q176:Q180)</f>
        <v>2</v>
      </c>
      <c r="R182" s="189"/>
      <c r="S182" s="172">
        <f>SUM(S176:S181)</f>
        <v>30000</v>
      </c>
      <c r="T182" s="190">
        <f>SUM(T176:T180)</f>
        <v>2</v>
      </c>
      <c r="U182" s="189"/>
      <c r="V182" s="174">
        <f t="shared" ref="V182:X182" si="376">SUM(V176:V181)</f>
        <v>30000</v>
      </c>
      <c r="W182" s="224">
        <f t="shared" si="376"/>
        <v>65000</v>
      </c>
      <c r="X182" s="225">
        <f t="shared" si="376"/>
        <v>65000</v>
      </c>
      <c r="Y182" s="225">
        <f t="shared" si="374"/>
        <v>0</v>
      </c>
      <c r="Z182" s="225">
        <f t="shared" si="375"/>
        <v>0</v>
      </c>
      <c r="AA182" s="226"/>
      <c r="AB182" s="131"/>
      <c r="AC182" s="131"/>
      <c r="AD182" s="131"/>
      <c r="AE182" s="131"/>
      <c r="AF182" s="131"/>
      <c r="AG182" s="131"/>
    </row>
    <row r="183" spans="1:33" ht="30" customHeight="1" x14ac:dyDescent="0.25">
      <c r="A183" s="178" t="s">
        <v>65</v>
      </c>
      <c r="B183" s="208">
        <v>10</v>
      </c>
      <c r="C183" s="263" t="s">
        <v>259</v>
      </c>
      <c r="D183" s="181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227"/>
      <c r="X183" s="227"/>
      <c r="Y183" s="182"/>
      <c r="Z183" s="227"/>
      <c r="AA183" s="228"/>
      <c r="AB183" s="7"/>
      <c r="AC183" s="7"/>
      <c r="AD183" s="7"/>
      <c r="AE183" s="7"/>
      <c r="AF183" s="7"/>
      <c r="AG183" s="7"/>
    </row>
    <row r="184" spans="1:33" ht="30" customHeight="1" x14ac:dyDescent="0.25">
      <c r="A184" s="119" t="s">
        <v>70</v>
      </c>
      <c r="B184" s="258">
        <v>43840</v>
      </c>
      <c r="C184" s="264" t="s">
        <v>260</v>
      </c>
      <c r="D184" s="253"/>
      <c r="E184" s="265"/>
      <c r="F184" s="160"/>
      <c r="G184" s="161">
        <f t="shared" ref="G184:G188" si="377">E184*F184</f>
        <v>0</v>
      </c>
      <c r="H184" s="265"/>
      <c r="I184" s="160"/>
      <c r="J184" s="161">
        <f t="shared" ref="J184:J188" si="378">H184*I184</f>
        <v>0</v>
      </c>
      <c r="K184" s="159"/>
      <c r="L184" s="160"/>
      <c r="M184" s="161">
        <f t="shared" ref="M184:M188" si="379">K184*L184</f>
        <v>0</v>
      </c>
      <c r="N184" s="159"/>
      <c r="O184" s="160"/>
      <c r="P184" s="161">
        <f t="shared" ref="P184:P188" si="380">N184*O184</f>
        <v>0</v>
      </c>
      <c r="Q184" s="159"/>
      <c r="R184" s="160"/>
      <c r="S184" s="161">
        <f t="shared" ref="S184:S188" si="381">Q184*R184</f>
        <v>0</v>
      </c>
      <c r="T184" s="159"/>
      <c r="U184" s="160"/>
      <c r="V184" s="266">
        <f t="shared" ref="V184:V188" si="382">T184*U184</f>
        <v>0</v>
      </c>
      <c r="W184" s="267">
        <f t="shared" ref="W184:W188" si="383">G184+M184+S184</f>
        <v>0</v>
      </c>
      <c r="X184" s="231">
        <f t="shared" ref="X184:X188" si="384">J184+P184+V184</f>
        <v>0</v>
      </c>
      <c r="Y184" s="231">
        <f t="shared" ref="Y184:Y189" si="385">W184-X184</f>
        <v>0</v>
      </c>
      <c r="Z184" s="232" t="e">
        <f t="shared" ref="Z184:Z189" si="386">Y184/W184</f>
        <v>#DIV/0!</v>
      </c>
      <c r="AA184" s="268"/>
      <c r="AB184" s="7"/>
      <c r="AC184" s="7"/>
      <c r="AD184" s="7"/>
      <c r="AE184" s="7"/>
      <c r="AF184" s="7"/>
      <c r="AG184" s="7"/>
    </row>
    <row r="185" spans="1:33" ht="30" customHeight="1" x14ac:dyDescent="0.25">
      <c r="A185" s="119" t="s">
        <v>70</v>
      </c>
      <c r="B185" s="258">
        <v>43871</v>
      </c>
      <c r="C185" s="264" t="s">
        <v>260</v>
      </c>
      <c r="D185" s="259"/>
      <c r="E185" s="260"/>
      <c r="F185" s="124"/>
      <c r="G185" s="125">
        <f t="shared" si="377"/>
        <v>0</v>
      </c>
      <c r="H185" s="260"/>
      <c r="I185" s="124"/>
      <c r="J185" s="125">
        <f t="shared" si="378"/>
        <v>0</v>
      </c>
      <c r="K185" s="123"/>
      <c r="L185" s="124"/>
      <c r="M185" s="125">
        <f t="shared" si="379"/>
        <v>0</v>
      </c>
      <c r="N185" s="123"/>
      <c r="O185" s="124"/>
      <c r="P185" s="125">
        <f t="shared" si="380"/>
        <v>0</v>
      </c>
      <c r="Q185" s="123"/>
      <c r="R185" s="124"/>
      <c r="S185" s="125">
        <f t="shared" si="381"/>
        <v>0</v>
      </c>
      <c r="T185" s="123"/>
      <c r="U185" s="124"/>
      <c r="V185" s="229">
        <f t="shared" si="382"/>
        <v>0</v>
      </c>
      <c r="W185" s="234">
        <f t="shared" si="383"/>
        <v>0</v>
      </c>
      <c r="X185" s="127">
        <f t="shared" si="384"/>
        <v>0</v>
      </c>
      <c r="Y185" s="127">
        <f t="shared" si="385"/>
        <v>0</v>
      </c>
      <c r="Z185" s="128" t="e">
        <f t="shared" si="386"/>
        <v>#DIV/0!</v>
      </c>
      <c r="AA185" s="129"/>
      <c r="AB185" s="7"/>
      <c r="AC185" s="7"/>
      <c r="AD185" s="7"/>
      <c r="AE185" s="7"/>
      <c r="AF185" s="7"/>
      <c r="AG185" s="7"/>
    </row>
    <row r="186" spans="1:33" ht="30" customHeight="1" x14ac:dyDescent="0.25">
      <c r="A186" s="119" t="s">
        <v>70</v>
      </c>
      <c r="B186" s="258">
        <v>43900</v>
      </c>
      <c r="C186" s="264" t="s">
        <v>260</v>
      </c>
      <c r="D186" s="259"/>
      <c r="E186" s="260"/>
      <c r="F186" s="124"/>
      <c r="G186" s="125">
        <f t="shared" si="377"/>
        <v>0</v>
      </c>
      <c r="H186" s="260"/>
      <c r="I186" s="124"/>
      <c r="J186" s="125">
        <f t="shared" si="378"/>
        <v>0</v>
      </c>
      <c r="K186" s="123"/>
      <c r="L186" s="124"/>
      <c r="M186" s="125">
        <f t="shared" si="379"/>
        <v>0</v>
      </c>
      <c r="N186" s="123"/>
      <c r="O186" s="124"/>
      <c r="P186" s="125">
        <f t="shared" si="380"/>
        <v>0</v>
      </c>
      <c r="Q186" s="123"/>
      <c r="R186" s="124"/>
      <c r="S186" s="125">
        <f t="shared" si="381"/>
        <v>0</v>
      </c>
      <c r="T186" s="123"/>
      <c r="U186" s="124"/>
      <c r="V186" s="229">
        <f t="shared" si="382"/>
        <v>0</v>
      </c>
      <c r="W186" s="234">
        <f t="shared" si="383"/>
        <v>0</v>
      </c>
      <c r="X186" s="127">
        <f t="shared" si="384"/>
        <v>0</v>
      </c>
      <c r="Y186" s="127">
        <f t="shared" si="385"/>
        <v>0</v>
      </c>
      <c r="Z186" s="128" t="e">
        <f t="shared" si="386"/>
        <v>#DIV/0!</v>
      </c>
      <c r="AA186" s="129"/>
      <c r="AB186" s="131"/>
      <c r="AC186" s="131"/>
      <c r="AD186" s="131"/>
      <c r="AE186" s="131"/>
      <c r="AF186" s="131"/>
      <c r="AG186" s="131"/>
    </row>
    <row r="187" spans="1:33" ht="30" customHeight="1" x14ac:dyDescent="0.25">
      <c r="A187" s="132" t="s">
        <v>70</v>
      </c>
      <c r="B187" s="269">
        <v>43931</v>
      </c>
      <c r="C187" s="163" t="s">
        <v>261</v>
      </c>
      <c r="D187" s="261" t="s">
        <v>73</v>
      </c>
      <c r="E187" s="262"/>
      <c r="F187" s="136"/>
      <c r="G187" s="125">
        <f t="shared" si="377"/>
        <v>0</v>
      </c>
      <c r="H187" s="262"/>
      <c r="I187" s="136"/>
      <c r="J187" s="125">
        <f t="shared" si="378"/>
        <v>0</v>
      </c>
      <c r="K187" s="135"/>
      <c r="L187" s="136"/>
      <c r="M187" s="137">
        <f t="shared" si="379"/>
        <v>0</v>
      </c>
      <c r="N187" s="135"/>
      <c r="O187" s="136"/>
      <c r="P187" s="137">
        <f t="shared" si="380"/>
        <v>0</v>
      </c>
      <c r="Q187" s="135"/>
      <c r="R187" s="136"/>
      <c r="S187" s="137">
        <f t="shared" si="381"/>
        <v>0</v>
      </c>
      <c r="T187" s="135"/>
      <c r="U187" s="136"/>
      <c r="V187" s="236">
        <f t="shared" si="382"/>
        <v>0</v>
      </c>
      <c r="W187" s="270">
        <f t="shared" si="383"/>
        <v>0</v>
      </c>
      <c r="X187" s="127">
        <f t="shared" si="384"/>
        <v>0</v>
      </c>
      <c r="Y187" s="127">
        <f t="shared" si="385"/>
        <v>0</v>
      </c>
      <c r="Z187" s="128" t="e">
        <f t="shared" si="386"/>
        <v>#DIV/0!</v>
      </c>
      <c r="AA187" s="220"/>
      <c r="AB187" s="131"/>
      <c r="AC187" s="131"/>
      <c r="AD187" s="131"/>
      <c r="AE187" s="131"/>
      <c r="AF187" s="131"/>
      <c r="AG187" s="131"/>
    </row>
    <row r="188" spans="1:33" ht="30" customHeight="1" x14ac:dyDescent="0.25">
      <c r="A188" s="132" t="s">
        <v>70</v>
      </c>
      <c r="B188" s="271">
        <v>43961</v>
      </c>
      <c r="C188" s="235" t="s">
        <v>262</v>
      </c>
      <c r="D188" s="272"/>
      <c r="E188" s="135"/>
      <c r="F188" s="136">
        <v>0.22</v>
      </c>
      <c r="G188" s="137">
        <f t="shared" si="377"/>
        <v>0</v>
      </c>
      <c r="H188" s="135"/>
      <c r="I188" s="136">
        <v>0.22</v>
      </c>
      <c r="J188" s="137">
        <f t="shared" si="378"/>
        <v>0</v>
      </c>
      <c r="K188" s="135"/>
      <c r="L188" s="136">
        <v>0.22</v>
      </c>
      <c r="M188" s="137">
        <f t="shared" si="379"/>
        <v>0</v>
      </c>
      <c r="N188" s="135"/>
      <c r="O188" s="136">
        <v>0.22</v>
      </c>
      <c r="P188" s="137">
        <f t="shared" si="380"/>
        <v>0</v>
      </c>
      <c r="Q188" s="135"/>
      <c r="R188" s="136">
        <v>0.22</v>
      </c>
      <c r="S188" s="137">
        <f t="shared" si="381"/>
        <v>0</v>
      </c>
      <c r="T188" s="135"/>
      <c r="U188" s="136">
        <v>0.22</v>
      </c>
      <c r="V188" s="236">
        <f t="shared" si="382"/>
        <v>0</v>
      </c>
      <c r="W188" s="237">
        <f t="shared" si="383"/>
        <v>0</v>
      </c>
      <c r="X188" s="238">
        <f t="shared" si="384"/>
        <v>0</v>
      </c>
      <c r="Y188" s="238">
        <f t="shared" si="385"/>
        <v>0</v>
      </c>
      <c r="Z188" s="239" t="e">
        <f t="shared" si="386"/>
        <v>#DIV/0!</v>
      </c>
      <c r="AA188" s="273"/>
      <c r="AB188" s="131"/>
      <c r="AC188" s="131"/>
      <c r="AD188" s="131"/>
      <c r="AE188" s="131"/>
      <c r="AF188" s="131"/>
      <c r="AG188" s="131"/>
    </row>
    <row r="189" spans="1:33" ht="30" customHeight="1" x14ac:dyDescent="0.25">
      <c r="A189" s="166" t="s">
        <v>263</v>
      </c>
      <c r="B189" s="167"/>
      <c r="C189" s="168"/>
      <c r="D189" s="169"/>
      <c r="E189" s="173">
        <f>SUM(E184:E187)</f>
        <v>0</v>
      </c>
      <c r="F189" s="189"/>
      <c r="G189" s="172">
        <f>SUM(G184:G188)</f>
        <v>0</v>
      </c>
      <c r="H189" s="173">
        <f>SUM(H184:H187)</f>
        <v>0</v>
      </c>
      <c r="I189" s="189"/>
      <c r="J189" s="172">
        <f>SUM(J184:J188)</f>
        <v>0</v>
      </c>
      <c r="K189" s="190">
        <f>SUM(K184:K187)</f>
        <v>0</v>
      </c>
      <c r="L189" s="189"/>
      <c r="M189" s="172">
        <f>SUM(M184:M188)</f>
        <v>0</v>
      </c>
      <c r="N189" s="190">
        <f>SUM(N184:N187)</f>
        <v>0</v>
      </c>
      <c r="O189" s="189"/>
      <c r="P189" s="172">
        <f>SUM(P184:P188)</f>
        <v>0</v>
      </c>
      <c r="Q189" s="190">
        <f>SUM(Q184:Q187)</f>
        <v>0</v>
      </c>
      <c r="R189" s="189"/>
      <c r="S189" s="172">
        <f>SUM(S184:S188)</f>
        <v>0</v>
      </c>
      <c r="T189" s="190">
        <f>SUM(T184:T187)</f>
        <v>0</v>
      </c>
      <c r="U189" s="189"/>
      <c r="V189" s="174">
        <f t="shared" ref="V189:X189" si="387">SUM(V184:V188)</f>
        <v>0</v>
      </c>
      <c r="W189" s="224">
        <f t="shared" si="387"/>
        <v>0</v>
      </c>
      <c r="X189" s="225">
        <f t="shared" si="387"/>
        <v>0</v>
      </c>
      <c r="Y189" s="225">
        <f t="shared" si="385"/>
        <v>0</v>
      </c>
      <c r="Z189" s="225" t="e">
        <f t="shared" si="386"/>
        <v>#DIV/0!</v>
      </c>
      <c r="AA189" s="226"/>
      <c r="AB189" s="131"/>
      <c r="AC189" s="131"/>
      <c r="AD189" s="131"/>
      <c r="AE189" s="131"/>
      <c r="AF189" s="131"/>
      <c r="AG189" s="131"/>
    </row>
    <row r="190" spans="1:33" ht="30" customHeight="1" x14ac:dyDescent="0.25">
      <c r="A190" s="178" t="s">
        <v>65</v>
      </c>
      <c r="B190" s="208">
        <v>11</v>
      </c>
      <c r="C190" s="180" t="s">
        <v>264</v>
      </c>
      <c r="D190" s="181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227"/>
      <c r="X190" s="227"/>
      <c r="Y190" s="182"/>
      <c r="Z190" s="227"/>
      <c r="AA190" s="228"/>
      <c r="AB190" s="7"/>
      <c r="AC190" s="7"/>
      <c r="AD190" s="7"/>
      <c r="AE190" s="7"/>
      <c r="AF190" s="7"/>
      <c r="AG190" s="7"/>
    </row>
    <row r="191" spans="1:33" ht="30" customHeight="1" x14ac:dyDescent="0.25">
      <c r="A191" s="274" t="s">
        <v>70</v>
      </c>
      <c r="B191" s="258">
        <v>43841</v>
      </c>
      <c r="C191" s="264" t="s">
        <v>265</v>
      </c>
      <c r="D191" s="158" t="s">
        <v>105</v>
      </c>
      <c r="E191" s="159"/>
      <c r="F191" s="160"/>
      <c r="G191" s="161">
        <f t="shared" ref="G191:G192" si="388">E191*F191</f>
        <v>0</v>
      </c>
      <c r="H191" s="159"/>
      <c r="I191" s="160"/>
      <c r="J191" s="161">
        <f t="shared" ref="J191:J192" si="389">H191*I191</f>
        <v>0</v>
      </c>
      <c r="K191" s="159"/>
      <c r="L191" s="160"/>
      <c r="M191" s="161">
        <f t="shared" ref="M191:M192" si="390">K191*L191</f>
        <v>0</v>
      </c>
      <c r="N191" s="159"/>
      <c r="O191" s="160"/>
      <c r="P191" s="161">
        <f t="shared" ref="P191:P192" si="391">N191*O191</f>
        <v>0</v>
      </c>
      <c r="Q191" s="159"/>
      <c r="R191" s="160"/>
      <c r="S191" s="161">
        <f t="shared" ref="S191:S192" si="392">Q191*R191</f>
        <v>0</v>
      </c>
      <c r="T191" s="159"/>
      <c r="U191" s="160"/>
      <c r="V191" s="266">
        <f t="shared" ref="V191:V192" si="393">T191*U191</f>
        <v>0</v>
      </c>
      <c r="W191" s="267">
        <f t="shared" ref="W191:W192" si="394">G191+M191+S191</f>
        <v>0</v>
      </c>
      <c r="X191" s="231">
        <f t="shared" ref="X191:X192" si="395">J191+P191+V191</f>
        <v>0</v>
      </c>
      <c r="Y191" s="231">
        <f t="shared" ref="Y191:Y193" si="396">W191-X191</f>
        <v>0</v>
      </c>
      <c r="Z191" s="232" t="e">
        <f t="shared" ref="Z191:Z193" si="397">Y191/W191</f>
        <v>#DIV/0!</v>
      </c>
      <c r="AA191" s="268"/>
      <c r="AB191" s="7"/>
      <c r="AC191" s="7"/>
      <c r="AD191" s="7"/>
      <c r="AE191" s="7"/>
      <c r="AF191" s="7"/>
      <c r="AG191" s="7"/>
    </row>
    <row r="192" spans="1:33" ht="30" customHeight="1" x14ac:dyDescent="0.25">
      <c r="A192" s="275" t="s">
        <v>70</v>
      </c>
      <c r="B192" s="258">
        <v>43872</v>
      </c>
      <c r="C192" s="163" t="s">
        <v>265</v>
      </c>
      <c r="D192" s="134" t="s">
        <v>105</v>
      </c>
      <c r="E192" s="135"/>
      <c r="F192" s="136"/>
      <c r="G192" s="125">
        <f t="shared" si="388"/>
        <v>0</v>
      </c>
      <c r="H192" s="135"/>
      <c r="I192" s="136"/>
      <c r="J192" s="125">
        <f t="shared" si="389"/>
        <v>0</v>
      </c>
      <c r="K192" s="135"/>
      <c r="L192" s="136"/>
      <c r="M192" s="137">
        <f t="shared" si="390"/>
        <v>0</v>
      </c>
      <c r="N192" s="135"/>
      <c r="O192" s="136"/>
      <c r="P192" s="137">
        <f t="shared" si="391"/>
        <v>0</v>
      </c>
      <c r="Q192" s="135"/>
      <c r="R192" s="136"/>
      <c r="S192" s="137">
        <f t="shared" si="392"/>
        <v>0</v>
      </c>
      <c r="T192" s="135"/>
      <c r="U192" s="136"/>
      <c r="V192" s="236">
        <f t="shared" si="393"/>
        <v>0</v>
      </c>
      <c r="W192" s="276">
        <f t="shared" si="394"/>
        <v>0</v>
      </c>
      <c r="X192" s="238">
        <f t="shared" si="395"/>
        <v>0</v>
      </c>
      <c r="Y192" s="238">
        <f t="shared" si="396"/>
        <v>0</v>
      </c>
      <c r="Z192" s="239" t="e">
        <f t="shared" si="397"/>
        <v>#DIV/0!</v>
      </c>
      <c r="AA192" s="273"/>
      <c r="AB192" s="7"/>
      <c r="AC192" s="7"/>
      <c r="AD192" s="7"/>
      <c r="AE192" s="7"/>
      <c r="AF192" s="7"/>
      <c r="AG192" s="7"/>
    </row>
    <row r="193" spans="1:33" ht="30" customHeight="1" x14ac:dyDescent="0.25">
      <c r="A193" s="376" t="s">
        <v>266</v>
      </c>
      <c r="B193" s="377"/>
      <c r="C193" s="377"/>
      <c r="D193" s="378"/>
      <c r="E193" s="173">
        <f>SUM(E191:E192)</f>
        <v>0</v>
      </c>
      <c r="F193" s="189"/>
      <c r="G193" s="172">
        <f t="shared" ref="G193:H193" si="398">SUM(G191:G192)</f>
        <v>0</v>
      </c>
      <c r="H193" s="173">
        <f t="shared" si="398"/>
        <v>0</v>
      </c>
      <c r="I193" s="189"/>
      <c r="J193" s="172">
        <f t="shared" ref="J193:K193" si="399">SUM(J191:J192)</f>
        <v>0</v>
      </c>
      <c r="K193" s="190">
        <f t="shared" si="399"/>
        <v>0</v>
      </c>
      <c r="L193" s="189"/>
      <c r="M193" s="172">
        <f t="shared" ref="M193:N193" si="400">SUM(M191:M192)</f>
        <v>0</v>
      </c>
      <c r="N193" s="190">
        <f t="shared" si="400"/>
        <v>0</v>
      </c>
      <c r="O193" s="189"/>
      <c r="P193" s="172">
        <f t="shared" ref="P193:Q193" si="401">SUM(P191:P192)</f>
        <v>0</v>
      </c>
      <c r="Q193" s="190">
        <f t="shared" si="401"/>
        <v>0</v>
      </c>
      <c r="R193" s="189"/>
      <c r="S193" s="172">
        <f t="shared" ref="S193:T193" si="402">SUM(S191:S192)</f>
        <v>0</v>
      </c>
      <c r="T193" s="190">
        <f t="shared" si="402"/>
        <v>0</v>
      </c>
      <c r="U193" s="189"/>
      <c r="V193" s="174">
        <f t="shared" ref="V193:X193" si="403">SUM(V191:V192)</f>
        <v>0</v>
      </c>
      <c r="W193" s="224">
        <f t="shared" si="403"/>
        <v>0</v>
      </c>
      <c r="X193" s="225">
        <f t="shared" si="403"/>
        <v>0</v>
      </c>
      <c r="Y193" s="225">
        <f t="shared" si="396"/>
        <v>0</v>
      </c>
      <c r="Z193" s="225" t="e">
        <f t="shared" si="397"/>
        <v>#DIV/0!</v>
      </c>
      <c r="AA193" s="226"/>
      <c r="AB193" s="131"/>
      <c r="AC193" s="131"/>
      <c r="AD193" s="131"/>
      <c r="AE193" s="131"/>
      <c r="AF193" s="131"/>
      <c r="AG193" s="131"/>
    </row>
    <row r="194" spans="1:33" ht="30" customHeight="1" x14ac:dyDescent="0.25">
      <c r="A194" s="207" t="s">
        <v>65</v>
      </c>
      <c r="B194" s="208">
        <v>12</v>
      </c>
      <c r="C194" s="209" t="s">
        <v>267</v>
      </c>
      <c r="D194" s="277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227"/>
      <c r="X194" s="227"/>
      <c r="Y194" s="182"/>
      <c r="Z194" s="227"/>
      <c r="AA194" s="228"/>
      <c r="AB194" s="130"/>
      <c r="AC194" s="131"/>
      <c r="AD194" s="131"/>
      <c r="AE194" s="131"/>
      <c r="AF194" s="131"/>
      <c r="AG194" s="131"/>
    </row>
    <row r="195" spans="1:33" ht="30" customHeight="1" x14ac:dyDescent="0.25">
      <c r="A195" s="156" t="s">
        <v>70</v>
      </c>
      <c r="B195" s="278">
        <v>43842</v>
      </c>
      <c r="C195" s="279" t="s">
        <v>268</v>
      </c>
      <c r="D195" s="253" t="s">
        <v>269</v>
      </c>
      <c r="E195" s="265"/>
      <c r="F195" s="160"/>
      <c r="G195" s="161">
        <f t="shared" ref="G195:G198" si="404">E195*F195</f>
        <v>0</v>
      </c>
      <c r="H195" s="265"/>
      <c r="I195" s="160"/>
      <c r="J195" s="161">
        <f t="shared" ref="J195:J198" si="405">H195*I195</f>
        <v>0</v>
      </c>
      <c r="K195" s="159"/>
      <c r="L195" s="160"/>
      <c r="M195" s="161">
        <f t="shared" ref="M195:M198" si="406">K195*L195</f>
        <v>0</v>
      </c>
      <c r="N195" s="159"/>
      <c r="O195" s="160"/>
      <c r="P195" s="161">
        <f t="shared" ref="P195:P198" si="407">N195*O195</f>
        <v>0</v>
      </c>
      <c r="Q195" s="159"/>
      <c r="R195" s="160"/>
      <c r="S195" s="161">
        <f t="shared" ref="S195:S198" si="408">Q195*R195</f>
        <v>0</v>
      </c>
      <c r="T195" s="159"/>
      <c r="U195" s="160"/>
      <c r="V195" s="266">
        <f t="shared" ref="V195:V198" si="409">T195*U195</f>
        <v>0</v>
      </c>
      <c r="W195" s="267">
        <f t="shared" ref="W195:W198" si="410">G195+M195+S195</f>
        <v>0</v>
      </c>
      <c r="X195" s="231">
        <f t="shared" ref="X195:X198" si="411">J195+P195+V195</f>
        <v>0</v>
      </c>
      <c r="Y195" s="231">
        <f t="shared" ref="Y195:Y199" si="412">W195-X195</f>
        <v>0</v>
      </c>
      <c r="Z195" s="232" t="e">
        <f t="shared" ref="Z195:Z199" si="413">Y195/W195</f>
        <v>#DIV/0!</v>
      </c>
      <c r="AA195" s="280"/>
      <c r="AB195" s="7"/>
      <c r="AC195" s="7"/>
      <c r="AD195" s="7"/>
      <c r="AE195" s="7"/>
      <c r="AF195" s="7"/>
      <c r="AG195" s="7"/>
    </row>
    <row r="196" spans="1:33" ht="30" customHeight="1" x14ac:dyDescent="0.25">
      <c r="A196" s="119" t="s">
        <v>70</v>
      </c>
      <c r="B196" s="258">
        <v>43873</v>
      </c>
      <c r="C196" s="187" t="s">
        <v>270</v>
      </c>
      <c r="D196" s="259" t="s">
        <v>239</v>
      </c>
      <c r="E196" s="260"/>
      <c r="F196" s="124"/>
      <c r="G196" s="125">
        <f t="shared" si="404"/>
        <v>0</v>
      </c>
      <c r="H196" s="260"/>
      <c r="I196" s="124"/>
      <c r="J196" s="125">
        <f t="shared" si="405"/>
        <v>0</v>
      </c>
      <c r="K196" s="123"/>
      <c r="L196" s="124"/>
      <c r="M196" s="125">
        <f t="shared" si="406"/>
        <v>0</v>
      </c>
      <c r="N196" s="123"/>
      <c r="O196" s="124"/>
      <c r="P196" s="125">
        <f t="shared" si="407"/>
        <v>0</v>
      </c>
      <c r="Q196" s="123"/>
      <c r="R196" s="124"/>
      <c r="S196" s="125">
        <f t="shared" si="408"/>
        <v>0</v>
      </c>
      <c r="T196" s="123"/>
      <c r="U196" s="124"/>
      <c r="V196" s="229">
        <f t="shared" si="409"/>
        <v>0</v>
      </c>
      <c r="W196" s="281">
        <f t="shared" si="410"/>
        <v>0</v>
      </c>
      <c r="X196" s="127">
        <f t="shared" si="411"/>
        <v>0</v>
      </c>
      <c r="Y196" s="127">
        <f t="shared" si="412"/>
        <v>0</v>
      </c>
      <c r="Z196" s="128" t="e">
        <f t="shared" si="413"/>
        <v>#DIV/0!</v>
      </c>
      <c r="AA196" s="282"/>
      <c r="AB196" s="7"/>
      <c r="AC196" s="7"/>
      <c r="AD196" s="7"/>
      <c r="AE196" s="7"/>
      <c r="AF196" s="7"/>
      <c r="AG196" s="7"/>
    </row>
    <row r="197" spans="1:33" ht="30" customHeight="1" x14ac:dyDescent="0.25">
      <c r="A197" s="132" t="s">
        <v>70</v>
      </c>
      <c r="B197" s="269">
        <v>43902</v>
      </c>
      <c r="C197" s="163" t="s">
        <v>271</v>
      </c>
      <c r="D197" s="261" t="s">
        <v>239</v>
      </c>
      <c r="E197" s="262"/>
      <c r="F197" s="136"/>
      <c r="G197" s="137">
        <f t="shared" si="404"/>
        <v>0</v>
      </c>
      <c r="H197" s="262"/>
      <c r="I197" s="136"/>
      <c r="J197" s="137">
        <f t="shared" si="405"/>
        <v>0</v>
      </c>
      <c r="K197" s="135"/>
      <c r="L197" s="136"/>
      <c r="M197" s="137">
        <f t="shared" si="406"/>
        <v>0</v>
      </c>
      <c r="N197" s="135"/>
      <c r="O197" s="136"/>
      <c r="P197" s="137">
        <f t="shared" si="407"/>
        <v>0</v>
      </c>
      <c r="Q197" s="135"/>
      <c r="R197" s="136"/>
      <c r="S197" s="137">
        <f t="shared" si="408"/>
        <v>0</v>
      </c>
      <c r="T197" s="135"/>
      <c r="U197" s="136"/>
      <c r="V197" s="236">
        <f t="shared" si="409"/>
        <v>0</v>
      </c>
      <c r="W197" s="270">
        <f t="shared" si="410"/>
        <v>0</v>
      </c>
      <c r="X197" s="127">
        <f t="shared" si="411"/>
        <v>0</v>
      </c>
      <c r="Y197" s="127">
        <f t="shared" si="412"/>
        <v>0</v>
      </c>
      <c r="Z197" s="128" t="e">
        <f t="shared" si="413"/>
        <v>#DIV/0!</v>
      </c>
      <c r="AA197" s="283"/>
      <c r="AB197" s="130"/>
      <c r="AC197" s="131"/>
      <c r="AD197" s="131"/>
      <c r="AE197" s="131"/>
      <c r="AF197" s="131"/>
      <c r="AG197" s="131"/>
    </row>
    <row r="198" spans="1:33" ht="30" customHeight="1" x14ac:dyDescent="0.25">
      <c r="A198" s="132" t="s">
        <v>70</v>
      </c>
      <c r="B198" s="269">
        <v>43933</v>
      </c>
      <c r="C198" s="235" t="s">
        <v>272</v>
      </c>
      <c r="D198" s="272"/>
      <c r="E198" s="262"/>
      <c r="F198" s="136">
        <v>0.22</v>
      </c>
      <c r="G198" s="137">
        <f t="shared" si="404"/>
        <v>0</v>
      </c>
      <c r="H198" s="262"/>
      <c r="I198" s="136">
        <v>0.22</v>
      </c>
      <c r="J198" s="137">
        <f t="shared" si="405"/>
        <v>0</v>
      </c>
      <c r="K198" s="135"/>
      <c r="L198" s="136">
        <v>0.22</v>
      </c>
      <c r="M198" s="137">
        <f t="shared" si="406"/>
        <v>0</v>
      </c>
      <c r="N198" s="135"/>
      <c r="O198" s="136">
        <v>0.22</v>
      </c>
      <c r="P198" s="137">
        <f t="shared" si="407"/>
        <v>0</v>
      </c>
      <c r="Q198" s="135"/>
      <c r="R198" s="136">
        <v>0.22</v>
      </c>
      <c r="S198" s="137">
        <f t="shared" si="408"/>
        <v>0</v>
      </c>
      <c r="T198" s="135"/>
      <c r="U198" s="136">
        <v>0.22</v>
      </c>
      <c r="V198" s="236">
        <f t="shared" si="409"/>
        <v>0</v>
      </c>
      <c r="W198" s="237">
        <f t="shared" si="410"/>
        <v>0</v>
      </c>
      <c r="X198" s="238">
        <f t="shared" si="411"/>
        <v>0</v>
      </c>
      <c r="Y198" s="238">
        <f t="shared" si="412"/>
        <v>0</v>
      </c>
      <c r="Z198" s="239" t="e">
        <f t="shared" si="413"/>
        <v>#DIV/0!</v>
      </c>
      <c r="AA198" s="152"/>
      <c r="AB198" s="131"/>
      <c r="AC198" s="131"/>
      <c r="AD198" s="131"/>
      <c r="AE198" s="131"/>
      <c r="AF198" s="131"/>
      <c r="AG198" s="131"/>
    </row>
    <row r="199" spans="1:33" ht="30" customHeight="1" x14ac:dyDescent="0.25">
      <c r="A199" s="166" t="s">
        <v>273</v>
      </c>
      <c r="B199" s="167"/>
      <c r="C199" s="168"/>
      <c r="D199" s="284"/>
      <c r="E199" s="173">
        <f>SUM(E195:E197)</f>
        <v>0</v>
      </c>
      <c r="F199" s="189"/>
      <c r="G199" s="172">
        <f>SUM(G195:G198)</f>
        <v>0</v>
      </c>
      <c r="H199" s="173">
        <f>SUM(H195:H197)</f>
        <v>0</v>
      </c>
      <c r="I199" s="189"/>
      <c r="J199" s="172">
        <f>SUM(J195:J198)</f>
        <v>0</v>
      </c>
      <c r="K199" s="190">
        <f>SUM(K195:K197)</f>
        <v>0</v>
      </c>
      <c r="L199" s="189"/>
      <c r="M199" s="172">
        <f>SUM(M195:M198)</f>
        <v>0</v>
      </c>
      <c r="N199" s="190">
        <f>SUM(N195:N197)</f>
        <v>0</v>
      </c>
      <c r="O199" s="189"/>
      <c r="P199" s="172">
        <f>SUM(P195:P198)</f>
        <v>0</v>
      </c>
      <c r="Q199" s="190">
        <f>SUM(Q195:Q197)</f>
        <v>0</v>
      </c>
      <c r="R199" s="189"/>
      <c r="S199" s="172">
        <f>SUM(S195:S198)</f>
        <v>0</v>
      </c>
      <c r="T199" s="190">
        <f>SUM(T195:T197)</f>
        <v>0</v>
      </c>
      <c r="U199" s="189"/>
      <c r="V199" s="174">
        <f t="shared" ref="V199:X199" si="414">SUM(V195:V198)</f>
        <v>0</v>
      </c>
      <c r="W199" s="224">
        <f t="shared" si="414"/>
        <v>0</v>
      </c>
      <c r="X199" s="225">
        <f t="shared" si="414"/>
        <v>0</v>
      </c>
      <c r="Y199" s="225">
        <f t="shared" si="412"/>
        <v>0</v>
      </c>
      <c r="Z199" s="225" t="e">
        <f t="shared" si="413"/>
        <v>#DIV/0!</v>
      </c>
      <c r="AA199" s="226"/>
      <c r="AB199" s="131"/>
      <c r="AC199" s="131"/>
      <c r="AD199" s="131"/>
      <c r="AE199" s="131"/>
      <c r="AF199" s="131"/>
      <c r="AG199" s="131"/>
    </row>
    <row r="200" spans="1:33" ht="30" customHeight="1" x14ac:dyDescent="0.25">
      <c r="A200" s="207" t="s">
        <v>65</v>
      </c>
      <c r="B200" s="285">
        <v>13</v>
      </c>
      <c r="C200" s="209" t="s">
        <v>274</v>
      </c>
      <c r="D200" s="104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227"/>
      <c r="X200" s="227"/>
      <c r="Y200" s="182"/>
      <c r="Z200" s="227"/>
      <c r="AA200" s="228"/>
      <c r="AB200" s="7"/>
      <c r="AC200" s="7"/>
      <c r="AD200" s="7"/>
      <c r="AE200" s="7"/>
      <c r="AF200" s="7"/>
      <c r="AG200" s="7"/>
    </row>
    <row r="201" spans="1:33" ht="30" customHeight="1" x14ac:dyDescent="0.25">
      <c r="A201" s="108" t="s">
        <v>67</v>
      </c>
      <c r="B201" s="155" t="s">
        <v>275</v>
      </c>
      <c r="C201" s="286" t="s">
        <v>276</v>
      </c>
      <c r="D201" s="141"/>
      <c r="E201" s="142">
        <f>SUM(E202:E204)</f>
        <v>0</v>
      </c>
      <c r="F201" s="143"/>
      <c r="G201" s="144">
        <f>SUM(G202:G205)</f>
        <v>0</v>
      </c>
      <c r="H201" s="142">
        <f>SUM(H202:H204)</f>
        <v>0</v>
      </c>
      <c r="I201" s="143"/>
      <c r="J201" s="144">
        <f>SUM(J202:J205)</f>
        <v>0</v>
      </c>
      <c r="K201" s="142">
        <f>SUM(K202:K204)</f>
        <v>0</v>
      </c>
      <c r="L201" s="143"/>
      <c r="M201" s="144">
        <f>SUM(M202:M205)</f>
        <v>0</v>
      </c>
      <c r="N201" s="142">
        <f>SUM(N202:N204)</f>
        <v>0</v>
      </c>
      <c r="O201" s="143"/>
      <c r="P201" s="144">
        <f>SUM(P202:P205)</f>
        <v>0</v>
      </c>
      <c r="Q201" s="142">
        <f>SUM(Q202:Q204)</f>
        <v>1</v>
      </c>
      <c r="R201" s="143"/>
      <c r="S201" s="144">
        <f>SUM(S202:S205)</f>
        <v>7000</v>
      </c>
      <c r="T201" s="142">
        <f>SUM(T202:T204)</f>
        <v>1</v>
      </c>
      <c r="U201" s="143"/>
      <c r="V201" s="287">
        <f t="shared" ref="V201:X201" si="415">SUM(V202:V205)</f>
        <v>7000</v>
      </c>
      <c r="W201" s="288">
        <f t="shared" si="415"/>
        <v>7000</v>
      </c>
      <c r="X201" s="144">
        <f t="shared" si="415"/>
        <v>7000</v>
      </c>
      <c r="Y201" s="144">
        <f t="shared" ref="Y201:Y224" si="416">W201-X201</f>
        <v>0</v>
      </c>
      <c r="Z201" s="144">
        <f t="shared" ref="Z201:Z225" si="417">Y201/W201</f>
        <v>0</v>
      </c>
      <c r="AA201" s="146"/>
      <c r="AB201" s="7"/>
      <c r="AC201" s="7"/>
      <c r="AD201" s="7"/>
      <c r="AE201" s="7"/>
      <c r="AF201" s="7"/>
      <c r="AG201" s="7"/>
    </row>
    <row r="202" spans="1:33" ht="30" customHeight="1" x14ac:dyDescent="0.25">
      <c r="A202" s="119" t="s">
        <v>70</v>
      </c>
      <c r="B202" s="120" t="s">
        <v>277</v>
      </c>
      <c r="C202" s="289" t="s">
        <v>278</v>
      </c>
      <c r="D202" s="122" t="s">
        <v>136</v>
      </c>
      <c r="E202" s="123"/>
      <c r="F202" s="124"/>
      <c r="G202" s="125">
        <f t="shared" ref="G202:G205" si="418">E202*F202</f>
        <v>0</v>
      </c>
      <c r="H202" s="123"/>
      <c r="I202" s="124"/>
      <c r="J202" s="125">
        <f t="shared" ref="J202:J205" si="419">H202*I202</f>
        <v>0</v>
      </c>
      <c r="K202" s="123"/>
      <c r="L202" s="124"/>
      <c r="M202" s="125">
        <f t="shared" ref="M202:M205" si="420">K202*L202</f>
        <v>0</v>
      </c>
      <c r="N202" s="123"/>
      <c r="O202" s="124"/>
      <c r="P202" s="125">
        <f t="shared" ref="P202:P205" si="421">N202*O202</f>
        <v>0</v>
      </c>
      <c r="Q202" s="123"/>
      <c r="R202" s="124"/>
      <c r="S202" s="125">
        <f t="shared" ref="S202:S205" si="422">Q202*R202</f>
        <v>0</v>
      </c>
      <c r="T202" s="123"/>
      <c r="U202" s="124"/>
      <c r="V202" s="229">
        <f t="shared" ref="V202:V205" si="423">T202*U202</f>
        <v>0</v>
      </c>
      <c r="W202" s="234">
        <f t="shared" ref="W202:W205" si="424">G202+M202+S202</f>
        <v>0</v>
      </c>
      <c r="X202" s="127">
        <f t="shared" ref="X202:X205" si="425">J202+P202+V202</f>
        <v>0</v>
      </c>
      <c r="Y202" s="127">
        <f t="shared" si="416"/>
        <v>0</v>
      </c>
      <c r="Z202" s="128" t="e">
        <f t="shared" si="417"/>
        <v>#DIV/0!</v>
      </c>
      <c r="AA202" s="129"/>
      <c r="AB202" s="6"/>
      <c r="AC202" s="7"/>
      <c r="AD202" s="7"/>
      <c r="AE202" s="7"/>
      <c r="AF202" s="7"/>
      <c r="AG202" s="7"/>
    </row>
    <row r="203" spans="1:33" ht="30" customHeight="1" x14ac:dyDescent="0.25">
      <c r="A203" s="119" t="s">
        <v>70</v>
      </c>
      <c r="B203" s="120" t="s">
        <v>279</v>
      </c>
      <c r="C203" s="290" t="s">
        <v>280</v>
      </c>
      <c r="D203" s="122" t="s">
        <v>136</v>
      </c>
      <c r="E203" s="123"/>
      <c r="F203" s="124"/>
      <c r="G203" s="125">
        <f t="shared" si="418"/>
        <v>0</v>
      </c>
      <c r="H203" s="123"/>
      <c r="I203" s="124"/>
      <c r="J203" s="125">
        <f t="shared" si="419"/>
        <v>0</v>
      </c>
      <c r="K203" s="123"/>
      <c r="L203" s="124"/>
      <c r="M203" s="125">
        <f t="shared" si="420"/>
        <v>0</v>
      </c>
      <c r="N203" s="123"/>
      <c r="O203" s="124"/>
      <c r="P203" s="125">
        <f t="shared" si="421"/>
        <v>0</v>
      </c>
      <c r="Q203" s="123"/>
      <c r="R203" s="124"/>
      <c r="S203" s="125">
        <f t="shared" si="422"/>
        <v>0</v>
      </c>
      <c r="T203" s="123"/>
      <c r="U203" s="124"/>
      <c r="V203" s="229">
        <f t="shared" si="423"/>
        <v>0</v>
      </c>
      <c r="W203" s="234">
        <f t="shared" si="424"/>
        <v>0</v>
      </c>
      <c r="X203" s="127">
        <f t="shared" si="425"/>
        <v>0</v>
      </c>
      <c r="Y203" s="127">
        <f t="shared" si="416"/>
        <v>0</v>
      </c>
      <c r="Z203" s="128" t="e">
        <f t="shared" si="417"/>
        <v>#DIV/0!</v>
      </c>
      <c r="AA203" s="129"/>
      <c r="AB203" s="118"/>
      <c r="AC203" s="118"/>
      <c r="AD203" s="118"/>
      <c r="AE203" s="118"/>
      <c r="AF203" s="118"/>
      <c r="AG203" s="118"/>
    </row>
    <row r="204" spans="1:33" ht="30" customHeight="1" x14ac:dyDescent="0.25">
      <c r="A204" s="119" t="s">
        <v>70</v>
      </c>
      <c r="B204" s="120" t="s">
        <v>281</v>
      </c>
      <c r="C204" s="290" t="s">
        <v>282</v>
      </c>
      <c r="D204" s="122" t="s">
        <v>136</v>
      </c>
      <c r="E204" s="123"/>
      <c r="F204" s="124"/>
      <c r="G204" s="125">
        <f t="shared" si="418"/>
        <v>0</v>
      </c>
      <c r="H204" s="123"/>
      <c r="I204" s="124"/>
      <c r="J204" s="125">
        <f t="shared" si="419"/>
        <v>0</v>
      </c>
      <c r="K204" s="123"/>
      <c r="L204" s="124"/>
      <c r="M204" s="125">
        <f t="shared" si="420"/>
        <v>0</v>
      </c>
      <c r="N204" s="123"/>
      <c r="O204" s="124"/>
      <c r="P204" s="125">
        <f t="shared" si="421"/>
        <v>0</v>
      </c>
      <c r="Q204" s="123">
        <v>1</v>
      </c>
      <c r="R204" s="124">
        <v>7000</v>
      </c>
      <c r="S204" s="125">
        <f t="shared" si="422"/>
        <v>7000</v>
      </c>
      <c r="T204" s="123">
        <v>1</v>
      </c>
      <c r="U204" s="124">
        <v>7000</v>
      </c>
      <c r="V204" s="229">
        <f t="shared" si="423"/>
        <v>7000</v>
      </c>
      <c r="W204" s="234">
        <f t="shared" si="424"/>
        <v>7000</v>
      </c>
      <c r="X204" s="127">
        <f t="shared" si="425"/>
        <v>7000</v>
      </c>
      <c r="Y204" s="127">
        <f t="shared" si="416"/>
        <v>0</v>
      </c>
      <c r="Z204" s="128">
        <f t="shared" si="417"/>
        <v>0</v>
      </c>
      <c r="AA204" s="129"/>
      <c r="AB204" s="131"/>
      <c r="AC204" s="131"/>
      <c r="AD204" s="131"/>
      <c r="AE204" s="131"/>
      <c r="AF204" s="131"/>
      <c r="AG204" s="131"/>
    </row>
    <row r="205" spans="1:33" ht="30" customHeight="1" x14ac:dyDescent="0.25">
      <c r="A205" s="147" t="s">
        <v>70</v>
      </c>
      <c r="B205" s="154" t="s">
        <v>283</v>
      </c>
      <c r="C205" s="290" t="s">
        <v>284</v>
      </c>
      <c r="D205" s="148"/>
      <c r="E205" s="149"/>
      <c r="F205" s="150">
        <v>0.22</v>
      </c>
      <c r="G205" s="151">
        <f t="shared" si="418"/>
        <v>0</v>
      </c>
      <c r="H205" s="149"/>
      <c r="I205" s="150">
        <v>0.22</v>
      </c>
      <c r="J205" s="151">
        <f t="shared" si="419"/>
        <v>0</v>
      </c>
      <c r="K205" s="149"/>
      <c r="L205" s="150">
        <v>0.22</v>
      </c>
      <c r="M205" s="151">
        <f t="shared" si="420"/>
        <v>0</v>
      </c>
      <c r="N205" s="149"/>
      <c r="O205" s="150">
        <v>0.22</v>
      </c>
      <c r="P205" s="151">
        <f t="shared" si="421"/>
        <v>0</v>
      </c>
      <c r="Q205" s="149"/>
      <c r="R205" s="150">
        <v>0.22</v>
      </c>
      <c r="S205" s="151">
        <f t="shared" si="422"/>
        <v>0</v>
      </c>
      <c r="T205" s="149"/>
      <c r="U205" s="150">
        <v>0.22</v>
      </c>
      <c r="V205" s="291">
        <f t="shared" si="423"/>
        <v>0</v>
      </c>
      <c r="W205" s="237">
        <f t="shared" si="424"/>
        <v>0</v>
      </c>
      <c r="X205" s="238">
        <f t="shared" si="425"/>
        <v>0</v>
      </c>
      <c r="Y205" s="238">
        <f t="shared" si="416"/>
        <v>0</v>
      </c>
      <c r="Z205" s="239" t="e">
        <f t="shared" si="417"/>
        <v>#DIV/0!</v>
      </c>
      <c r="AA205" s="152"/>
      <c r="AB205" s="131"/>
      <c r="AC205" s="131"/>
      <c r="AD205" s="131"/>
      <c r="AE205" s="131"/>
      <c r="AF205" s="131"/>
      <c r="AG205" s="131"/>
    </row>
    <row r="206" spans="1:33" ht="30" customHeight="1" x14ac:dyDescent="0.25">
      <c r="A206" s="292" t="s">
        <v>67</v>
      </c>
      <c r="B206" s="293" t="s">
        <v>285</v>
      </c>
      <c r="C206" s="222" t="s">
        <v>286</v>
      </c>
      <c r="D206" s="111"/>
      <c r="E206" s="112">
        <f>SUM(E207:E209)</f>
        <v>0</v>
      </c>
      <c r="F206" s="113"/>
      <c r="G206" s="114">
        <f>SUM(G207:G210)</f>
        <v>0</v>
      </c>
      <c r="H206" s="112">
        <f>SUM(H207:H209)</f>
        <v>0</v>
      </c>
      <c r="I206" s="113"/>
      <c r="J206" s="114">
        <f>SUM(J207:J210)</f>
        <v>0</v>
      </c>
      <c r="K206" s="112">
        <f>SUM(K207:K209)</f>
        <v>30</v>
      </c>
      <c r="L206" s="113"/>
      <c r="M206" s="114">
        <f>SUM(M207:M210)</f>
        <v>64500</v>
      </c>
      <c r="N206" s="112">
        <f>SUM(N207:N209)</f>
        <v>30</v>
      </c>
      <c r="O206" s="113"/>
      <c r="P206" s="114">
        <f>SUM(P207:P210)</f>
        <v>64500</v>
      </c>
      <c r="Q206" s="112">
        <f>SUM(Q207:Q209)</f>
        <v>0</v>
      </c>
      <c r="R206" s="113"/>
      <c r="S206" s="114">
        <f>SUM(S207:S210)</f>
        <v>0</v>
      </c>
      <c r="T206" s="112">
        <f>SUM(T207:T209)</f>
        <v>0</v>
      </c>
      <c r="U206" s="113"/>
      <c r="V206" s="114">
        <f t="shared" ref="V206:X206" si="426">SUM(V207:V210)</f>
        <v>0</v>
      </c>
      <c r="W206" s="114">
        <f t="shared" si="426"/>
        <v>64500</v>
      </c>
      <c r="X206" s="114">
        <f t="shared" si="426"/>
        <v>64500</v>
      </c>
      <c r="Y206" s="114">
        <f t="shared" si="416"/>
        <v>0</v>
      </c>
      <c r="Z206" s="114">
        <f t="shared" si="417"/>
        <v>0</v>
      </c>
      <c r="AA206" s="114"/>
      <c r="AB206" s="131"/>
      <c r="AC206" s="131"/>
      <c r="AD206" s="131"/>
      <c r="AE206" s="131"/>
      <c r="AF206" s="131"/>
      <c r="AG206" s="131"/>
    </row>
    <row r="207" spans="1:33" ht="30" customHeight="1" x14ac:dyDescent="0.25">
      <c r="A207" s="119" t="s">
        <v>70</v>
      </c>
      <c r="B207" s="120" t="s">
        <v>287</v>
      </c>
      <c r="C207" s="187" t="s">
        <v>436</v>
      </c>
      <c r="D207" s="122" t="s">
        <v>105</v>
      </c>
      <c r="E207" s="123"/>
      <c r="F207" s="124"/>
      <c r="G207" s="125">
        <f t="shared" ref="G207:G210" si="427">E207*F207</f>
        <v>0</v>
      </c>
      <c r="H207" s="123"/>
      <c r="I207" s="124"/>
      <c r="J207" s="125">
        <f t="shared" ref="J207:J210" si="428">H207*I207</f>
        <v>0</v>
      </c>
      <c r="K207" s="123">
        <v>30</v>
      </c>
      <c r="L207" s="124">
        <v>2150</v>
      </c>
      <c r="M207" s="125">
        <f t="shared" ref="M207:M210" si="429">K207*L207</f>
        <v>64500</v>
      </c>
      <c r="N207" s="123">
        <v>30</v>
      </c>
      <c r="O207" s="124">
        <v>2150</v>
      </c>
      <c r="P207" s="125">
        <f t="shared" ref="P207:P210" si="430">N207*O207</f>
        <v>64500</v>
      </c>
      <c r="Q207" s="123"/>
      <c r="R207" s="124"/>
      <c r="S207" s="125">
        <f t="shared" ref="S207:S210" si="431">Q207*R207</f>
        <v>0</v>
      </c>
      <c r="T207" s="123"/>
      <c r="U207" s="124"/>
      <c r="V207" s="125">
        <f t="shared" ref="V207:V210" si="432">T207*U207</f>
        <v>0</v>
      </c>
      <c r="W207" s="126">
        <f t="shared" ref="W207:W210" si="433">G207+M207+S207</f>
        <v>64500</v>
      </c>
      <c r="X207" s="127">
        <f t="shared" ref="X207:X210" si="434">J207+P207+V207</f>
        <v>64500</v>
      </c>
      <c r="Y207" s="127">
        <f t="shared" si="416"/>
        <v>0</v>
      </c>
      <c r="Z207" s="128">
        <f t="shared" si="417"/>
        <v>0</v>
      </c>
      <c r="AA207" s="129"/>
      <c r="AB207" s="131"/>
      <c r="AC207" s="131"/>
      <c r="AD207" s="131"/>
      <c r="AE207" s="131"/>
      <c r="AF207" s="131"/>
      <c r="AG207" s="131"/>
    </row>
    <row r="208" spans="1:33" ht="30" customHeight="1" x14ac:dyDescent="0.25">
      <c r="A208" s="119" t="s">
        <v>70</v>
      </c>
      <c r="B208" s="120" t="s">
        <v>289</v>
      </c>
      <c r="C208" s="187" t="s">
        <v>288</v>
      </c>
      <c r="D208" s="122"/>
      <c r="E208" s="123"/>
      <c r="F208" s="124"/>
      <c r="G208" s="125">
        <f t="shared" si="427"/>
        <v>0</v>
      </c>
      <c r="H208" s="123"/>
      <c r="I208" s="124"/>
      <c r="J208" s="125">
        <f t="shared" si="428"/>
        <v>0</v>
      </c>
      <c r="K208" s="123"/>
      <c r="L208" s="124"/>
      <c r="M208" s="125">
        <f t="shared" si="429"/>
        <v>0</v>
      </c>
      <c r="N208" s="123"/>
      <c r="O208" s="124"/>
      <c r="P208" s="125">
        <f t="shared" si="430"/>
        <v>0</v>
      </c>
      <c r="Q208" s="123"/>
      <c r="R208" s="124"/>
      <c r="S208" s="125">
        <f t="shared" si="431"/>
        <v>0</v>
      </c>
      <c r="T208" s="123"/>
      <c r="U208" s="124"/>
      <c r="V208" s="125">
        <f t="shared" si="432"/>
        <v>0</v>
      </c>
      <c r="W208" s="126">
        <f t="shared" si="433"/>
        <v>0</v>
      </c>
      <c r="X208" s="127">
        <f t="shared" si="434"/>
        <v>0</v>
      </c>
      <c r="Y208" s="127">
        <f t="shared" si="416"/>
        <v>0</v>
      </c>
      <c r="Z208" s="128" t="e">
        <f t="shared" si="417"/>
        <v>#DIV/0!</v>
      </c>
      <c r="AA208" s="129"/>
      <c r="AB208" s="118"/>
      <c r="AC208" s="118"/>
      <c r="AD208" s="118"/>
      <c r="AE208" s="118"/>
      <c r="AF208" s="118"/>
      <c r="AG208" s="118"/>
    </row>
    <row r="209" spans="1:33" ht="30" customHeight="1" x14ac:dyDescent="0.25">
      <c r="A209" s="132" t="s">
        <v>70</v>
      </c>
      <c r="B209" s="133" t="s">
        <v>290</v>
      </c>
      <c r="C209" s="187" t="s">
        <v>288</v>
      </c>
      <c r="D209" s="134"/>
      <c r="E209" s="135"/>
      <c r="F209" s="136"/>
      <c r="G209" s="137">
        <f t="shared" si="427"/>
        <v>0</v>
      </c>
      <c r="H209" s="135"/>
      <c r="I209" s="136"/>
      <c r="J209" s="137">
        <f t="shared" si="428"/>
        <v>0</v>
      </c>
      <c r="K209" s="135"/>
      <c r="L209" s="136"/>
      <c r="M209" s="137">
        <f t="shared" si="429"/>
        <v>0</v>
      </c>
      <c r="N209" s="135"/>
      <c r="O209" s="136"/>
      <c r="P209" s="137">
        <f t="shared" si="430"/>
        <v>0</v>
      </c>
      <c r="Q209" s="135"/>
      <c r="R209" s="136"/>
      <c r="S209" s="137">
        <f t="shared" si="431"/>
        <v>0</v>
      </c>
      <c r="T209" s="135"/>
      <c r="U209" s="136"/>
      <c r="V209" s="137">
        <f t="shared" si="432"/>
        <v>0</v>
      </c>
      <c r="W209" s="138">
        <f t="shared" si="433"/>
        <v>0</v>
      </c>
      <c r="X209" s="127">
        <f t="shared" si="434"/>
        <v>0</v>
      </c>
      <c r="Y209" s="127">
        <f t="shared" si="416"/>
        <v>0</v>
      </c>
      <c r="Z209" s="128" t="e">
        <f t="shared" si="417"/>
        <v>#DIV/0!</v>
      </c>
      <c r="AA209" s="139"/>
      <c r="AB209" s="131"/>
      <c r="AC209" s="131"/>
      <c r="AD209" s="131"/>
      <c r="AE209" s="131"/>
      <c r="AF209" s="131"/>
      <c r="AG209" s="131"/>
    </row>
    <row r="210" spans="1:33" ht="30" customHeight="1" x14ac:dyDescent="0.25">
      <c r="A210" s="132" t="s">
        <v>70</v>
      </c>
      <c r="B210" s="133" t="s">
        <v>291</v>
      </c>
      <c r="C210" s="188" t="s">
        <v>292</v>
      </c>
      <c r="D210" s="148"/>
      <c r="E210" s="135"/>
      <c r="F210" s="136">
        <v>0.22</v>
      </c>
      <c r="G210" s="137">
        <f t="shared" si="427"/>
        <v>0</v>
      </c>
      <c r="H210" s="135"/>
      <c r="I210" s="136">
        <v>0.22</v>
      </c>
      <c r="J210" s="137">
        <f t="shared" si="428"/>
        <v>0</v>
      </c>
      <c r="K210" s="135"/>
      <c r="L210" s="136">
        <v>0.22</v>
      </c>
      <c r="M210" s="137">
        <f t="shared" si="429"/>
        <v>0</v>
      </c>
      <c r="N210" s="135"/>
      <c r="O210" s="136">
        <v>0.22</v>
      </c>
      <c r="P210" s="137">
        <f t="shared" si="430"/>
        <v>0</v>
      </c>
      <c r="Q210" s="135"/>
      <c r="R210" s="136">
        <v>0.22</v>
      </c>
      <c r="S210" s="137">
        <f t="shared" si="431"/>
        <v>0</v>
      </c>
      <c r="T210" s="135"/>
      <c r="U210" s="136">
        <v>0.22</v>
      </c>
      <c r="V210" s="137">
        <f t="shared" si="432"/>
        <v>0</v>
      </c>
      <c r="W210" s="138">
        <f t="shared" si="433"/>
        <v>0</v>
      </c>
      <c r="X210" s="127">
        <f t="shared" si="434"/>
        <v>0</v>
      </c>
      <c r="Y210" s="127">
        <f t="shared" si="416"/>
        <v>0</v>
      </c>
      <c r="Z210" s="128" t="e">
        <f t="shared" si="417"/>
        <v>#DIV/0!</v>
      </c>
      <c r="AA210" s="152"/>
      <c r="AB210" s="131"/>
      <c r="AC210" s="131"/>
      <c r="AD210" s="131"/>
      <c r="AE210" s="131"/>
      <c r="AF210" s="131"/>
      <c r="AG210" s="131"/>
    </row>
    <row r="211" spans="1:33" ht="30" customHeight="1" x14ac:dyDescent="0.25">
      <c r="A211" s="108" t="s">
        <v>67</v>
      </c>
      <c r="B211" s="155" t="s">
        <v>293</v>
      </c>
      <c r="C211" s="222" t="s">
        <v>294</v>
      </c>
      <c r="D211" s="141"/>
      <c r="E211" s="142">
        <f>SUM(E212:E214)</f>
        <v>0</v>
      </c>
      <c r="F211" s="143"/>
      <c r="G211" s="144">
        <f t="shared" ref="G211:H211" si="435">SUM(G212:G214)</f>
        <v>0</v>
      </c>
      <c r="H211" s="142">
        <f t="shared" si="435"/>
        <v>0</v>
      </c>
      <c r="I211" s="143"/>
      <c r="J211" s="144">
        <f t="shared" ref="J211:K211" si="436">SUM(J212:J214)</f>
        <v>0</v>
      </c>
      <c r="K211" s="142">
        <f t="shared" si="436"/>
        <v>0</v>
      </c>
      <c r="L211" s="143"/>
      <c r="M211" s="144">
        <f t="shared" ref="M211:N211" si="437">SUM(M212:M214)</f>
        <v>0</v>
      </c>
      <c r="N211" s="142">
        <f t="shared" si="437"/>
        <v>0</v>
      </c>
      <c r="O211" s="143"/>
      <c r="P211" s="144">
        <f t="shared" ref="P211:Q211" si="438">SUM(P212:P214)</f>
        <v>0</v>
      </c>
      <c r="Q211" s="142">
        <f t="shared" si="438"/>
        <v>0</v>
      </c>
      <c r="R211" s="143"/>
      <c r="S211" s="144">
        <f t="shared" ref="S211:T211" si="439">SUM(S212:S214)</f>
        <v>0</v>
      </c>
      <c r="T211" s="142">
        <f t="shared" si="439"/>
        <v>0</v>
      </c>
      <c r="U211" s="143"/>
      <c r="V211" s="144">
        <f t="shared" ref="V211:X211" si="440">SUM(V212:V214)</f>
        <v>0</v>
      </c>
      <c r="W211" s="144">
        <f t="shared" si="440"/>
        <v>0</v>
      </c>
      <c r="X211" s="144">
        <f t="shared" si="440"/>
        <v>0</v>
      </c>
      <c r="Y211" s="144">
        <f t="shared" si="416"/>
        <v>0</v>
      </c>
      <c r="Z211" s="144" t="e">
        <f t="shared" si="417"/>
        <v>#DIV/0!</v>
      </c>
      <c r="AA211" s="294"/>
      <c r="AB211" s="131"/>
      <c r="AC211" s="131"/>
      <c r="AD211" s="131"/>
      <c r="AE211" s="131"/>
      <c r="AF211" s="131"/>
      <c r="AG211" s="131"/>
    </row>
    <row r="212" spans="1:33" ht="30" customHeight="1" x14ac:dyDescent="0.25">
      <c r="A212" s="119" t="s">
        <v>70</v>
      </c>
      <c r="B212" s="120" t="s">
        <v>295</v>
      </c>
      <c r="C212" s="187" t="s">
        <v>296</v>
      </c>
      <c r="D212" s="122"/>
      <c r="E212" s="123"/>
      <c r="F212" s="124"/>
      <c r="G212" s="125">
        <f t="shared" ref="G212:G214" si="441">E212*F212</f>
        <v>0</v>
      </c>
      <c r="H212" s="123"/>
      <c r="I212" s="124"/>
      <c r="J212" s="125">
        <f t="shared" ref="J212:J214" si="442">H212*I212</f>
        <v>0</v>
      </c>
      <c r="K212" s="123"/>
      <c r="L212" s="124"/>
      <c r="M212" s="125">
        <f t="shared" ref="M212:M214" si="443">K212*L212</f>
        <v>0</v>
      </c>
      <c r="N212" s="123"/>
      <c r="O212" s="124"/>
      <c r="P212" s="125">
        <f t="shared" ref="P212:P214" si="444">N212*O212</f>
        <v>0</v>
      </c>
      <c r="Q212" s="123"/>
      <c r="R212" s="124"/>
      <c r="S212" s="125">
        <f t="shared" ref="S212:S214" si="445">Q212*R212</f>
        <v>0</v>
      </c>
      <c r="T212" s="123"/>
      <c r="U212" s="124"/>
      <c r="V212" s="125">
        <f t="shared" ref="V212:V214" si="446">T212*U212</f>
        <v>0</v>
      </c>
      <c r="W212" s="126">
        <f t="shared" ref="W212:W214" si="447">G212+M212+S212</f>
        <v>0</v>
      </c>
      <c r="X212" s="127">
        <f t="shared" ref="X212:X214" si="448">J212+P212+V212</f>
        <v>0</v>
      </c>
      <c r="Y212" s="127">
        <f t="shared" si="416"/>
        <v>0</v>
      </c>
      <c r="Z212" s="128" t="e">
        <f t="shared" si="417"/>
        <v>#DIV/0!</v>
      </c>
      <c r="AA212" s="282"/>
      <c r="AB212" s="131"/>
      <c r="AC212" s="131"/>
      <c r="AD212" s="131"/>
      <c r="AE212" s="131"/>
      <c r="AF212" s="131"/>
      <c r="AG212" s="131"/>
    </row>
    <row r="213" spans="1:33" ht="30" customHeight="1" x14ac:dyDescent="0.25">
      <c r="A213" s="119" t="s">
        <v>70</v>
      </c>
      <c r="B213" s="120" t="s">
        <v>297</v>
      </c>
      <c r="C213" s="187" t="s">
        <v>296</v>
      </c>
      <c r="D213" s="122"/>
      <c r="E213" s="123"/>
      <c r="F213" s="124"/>
      <c r="G213" s="125">
        <f t="shared" si="441"/>
        <v>0</v>
      </c>
      <c r="H213" s="123"/>
      <c r="I213" s="124"/>
      <c r="J213" s="125">
        <f t="shared" si="442"/>
        <v>0</v>
      </c>
      <c r="K213" s="123"/>
      <c r="L213" s="124"/>
      <c r="M213" s="125">
        <f t="shared" si="443"/>
        <v>0</v>
      </c>
      <c r="N213" s="123"/>
      <c r="O213" s="124"/>
      <c r="P213" s="125">
        <f t="shared" si="444"/>
        <v>0</v>
      </c>
      <c r="Q213" s="123"/>
      <c r="R213" s="124"/>
      <c r="S213" s="125">
        <f t="shared" si="445"/>
        <v>0</v>
      </c>
      <c r="T213" s="123"/>
      <c r="U213" s="124"/>
      <c r="V213" s="125">
        <f t="shared" si="446"/>
        <v>0</v>
      </c>
      <c r="W213" s="126">
        <f t="shared" si="447"/>
        <v>0</v>
      </c>
      <c r="X213" s="127">
        <f t="shared" si="448"/>
        <v>0</v>
      </c>
      <c r="Y213" s="127">
        <f t="shared" si="416"/>
        <v>0</v>
      </c>
      <c r="Z213" s="128" t="e">
        <f t="shared" si="417"/>
        <v>#DIV/0!</v>
      </c>
      <c r="AA213" s="282"/>
      <c r="AB213" s="118"/>
      <c r="AC213" s="118"/>
      <c r="AD213" s="118"/>
      <c r="AE213" s="118"/>
      <c r="AF213" s="118"/>
      <c r="AG213" s="118"/>
    </row>
    <row r="214" spans="1:33" ht="30" customHeight="1" x14ac:dyDescent="0.25">
      <c r="A214" s="132" t="s">
        <v>70</v>
      </c>
      <c r="B214" s="133" t="s">
        <v>298</v>
      </c>
      <c r="C214" s="163" t="s">
        <v>296</v>
      </c>
      <c r="D214" s="134"/>
      <c r="E214" s="135"/>
      <c r="F214" s="136"/>
      <c r="G214" s="137">
        <f t="shared" si="441"/>
        <v>0</v>
      </c>
      <c r="H214" s="135"/>
      <c r="I214" s="136"/>
      <c r="J214" s="137">
        <f t="shared" si="442"/>
        <v>0</v>
      </c>
      <c r="K214" s="135"/>
      <c r="L214" s="136"/>
      <c r="M214" s="137">
        <f t="shared" si="443"/>
        <v>0</v>
      </c>
      <c r="N214" s="135"/>
      <c r="O214" s="136"/>
      <c r="P214" s="137">
        <f t="shared" si="444"/>
        <v>0</v>
      </c>
      <c r="Q214" s="135"/>
      <c r="R214" s="136"/>
      <c r="S214" s="137">
        <f t="shared" si="445"/>
        <v>0</v>
      </c>
      <c r="T214" s="135"/>
      <c r="U214" s="136"/>
      <c r="V214" s="137">
        <f t="shared" si="446"/>
        <v>0</v>
      </c>
      <c r="W214" s="138">
        <f t="shared" si="447"/>
        <v>0</v>
      </c>
      <c r="X214" s="127">
        <f t="shared" si="448"/>
        <v>0</v>
      </c>
      <c r="Y214" s="127">
        <f t="shared" si="416"/>
        <v>0</v>
      </c>
      <c r="Z214" s="128" t="e">
        <f t="shared" si="417"/>
        <v>#DIV/0!</v>
      </c>
      <c r="AA214" s="283"/>
      <c r="AB214" s="131"/>
      <c r="AC214" s="131"/>
      <c r="AD214" s="131"/>
      <c r="AE214" s="131"/>
      <c r="AF214" s="131"/>
      <c r="AG214" s="131"/>
    </row>
    <row r="215" spans="1:33" ht="30" customHeight="1" x14ac:dyDescent="0.25">
      <c r="A215" s="108" t="s">
        <v>67</v>
      </c>
      <c r="B215" s="155" t="s">
        <v>299</v>
      </c>
      <c r="C215" s="295" t="s">
        <v>274</v>
      </c>
      <c r="D215" s="141"/>
      <c r="E215" s="142">
        <f>SUM(E216:E222)</f>
        <v>0</v>
      </c>
      <c r="F215" s="143"/>
      <c r="G215" s="144">
        <f>SUM(G216:G223)</f>
        <v>0</v>
      </c>
      <c r="H215" s="142">
        <f>SUM(H216:H222)</f>
        <v>0</v>
      </c>
      <c r="I215" s="143"/>
      <c r="J215" s="144">
        <f>SUM(J216:J223)</f>
        <v>0</v>
      </c>
      <c r="K215" s="142">
        <f>SUM(K216:K222)</f>
        <v>0</v>
      </c>
      <c r="L215" s="143"/>
      <c r="M215" s="144">
        <f>SUM(M216:M223)</f>
        <v>0</v>
      </c>
      <c r="N215" s="142">
        <f>SUM(N216:N222)</f>
        <v>1</v>
      </c>
      <c r="O215" s="143"/>
      <c r="P215" s="144">
        <f>SUM(P216:P223)</f>
        <v>200</v>
      </c>
      <c r="Q215" s="142">
        <f>SUM(Q216:Q222)</f>
        <v>0</v>
      </c>
      <c r="R215" s="143"/>
      <c r="S215" s="144">
        <f>SUM(S216:S223)</f>
        <v>0</v>
      </c>
      <c r="T215" s="142">
        <f>SUM(T216:T222)</f>
        <v>0</v>
      </c>
      <c r="U215" s="143"/>
      <c r="V215" s="144">
        <f t="shared" ref="V215:X215" si="449">SUM(V216:V223)</f>
        <v>0</v>
      </c>
      <c r="W215" s="144">
        <f t="shared" si="449"/>
        <v>0</v>
      </c>
      <c r="X215" s="144">
        <f t="shared" si="449"/>
        <v>200</v>
      </c>
      <c r="Y215" s="144">
        <f t="shared" si="416"/>
        <v>-200</v>
      </c>
      <c r="Z215" s="144" t="e">
        <f t="shared" si="417"/>
        <v>#DIV/0!</v>
      </c>
      <c r="AA215" s="294"/>
      <c r="AB215" s="131"/>
      <c r="AC215" s="131"/>
      <c r="AD215" s="131"/>
      <c r="AE215" s="131"/>
      <c r="AF215" s="131"/>
      <c r="AG215" s="131"/>
    </row>
    <row r="216" spans="1:33" ht="30" customHeight="1" x14ac:dyDescent="0.25">
      <c r="A216" s="119" t="s">
        <v>70</v>
      </c>
      <c r="B216" s="120" t="s">
        <v>300</v>
      </c>
      <c r="C216" s="187" t="s">
        <v>301</v>
      </c>
      <c r="D216" s="122"/>
      <c r="E216" s="123"/>
      <c r="F216" s="124"/>
      <c r="G216" s="125">
        <f t="shared" ref="G216:G223" si="450">E216*F216</f>
        <v>0</v>
      </c>
      <c r="H216" s="123"/>
      <c r="I216" s="124"/>
      <c r="J216" s="125">
        <f t="shared" ref="J216:J223" si="451">H216*I216</f>
        <v>0</v>
      </c>
      <c r="K216" s="123"/>
      <c r="L216" s="124"/>
      <c r="M216" s="125">
        <f t="shared" ref="M216:M223" si="452">K216*L216</f>
        <v>0</v>
      </c>
      <c r="N216" s="123"/>
      <c r="O216" s="124"/>
      <c r="P216" s="125">
        <f t="shared" ref="P216:P223" si="453">N216*O216</f>
        <v>0</v>
      </c>
      <c r="Q216" s="123"/>
      <c r="R216" s="124"/>
      <c r="S216" s="125">
        <f t="shared" ref="S216:S223" si="454">Q216*R216</f>
        <v>0</v>
      </c>
      <c r="T216" s="123"/>
      <c r="U216" s="124"/>
      <c r="V216" s="125">
        <f t="shared" ref="V216:V223" si="455">T216*U216</f>
        <v>0</v>
      </c>
      <c r="W216" s="126">
        <f t="shared" ref="W216:W223" si="456">G216+M216+S216</f>
        <v>0</v>
      </c>
      <c r="X216" s="127">
        <f t="shared" ref="X216:X223" si="457">J216+P216+V216</f>
        <v>0</v>
      </c>
      <c r="Y216" s="127">
        <f t="shared" si="416"/>
        <v>0</v>
      </c>
      <c r="Z216" s="128" t="e">
        <f t="shared" si="417"/>
        <v>#DIV/0!</v>
      </c>
      <c r="AA216" s="282"/>
      <c r="AB216" s="131"/>
      <c r="AC216" s="131"/>
      <c r="AD216" s="131"/>
      <c r="AE216" s="131"/>
      <c r="AF216" s="131"/>
      <c r="AG216" s="131"/>
    </row>
    <row r="217" spans="1:33" ht="30" customHeight="1" x14ac:dyDescent="0.25">
      <c r="A217" s="119" t="s">
        <v>70</v>
      </c>
      <c r="B217" s="120" t="s">
        <v>302</v>
      </c>
      <c r="C217" s="187" t="s">
        <v>303</v>
      </c>
      <c r="D217" s="122"/>
      <c r="E217" s="123"/>
      <c r="F217" s="124"/>
      <c r="G217" s="125">
        <f t="shared" si="450"/>
        <v>0</v>
      </c>
      <c r="H217" s="123"/>
      <c r="I217" s="124"/>
      <c r="J217" s="125">
        <f t="shared" si="451"/>
        <v>0</v>
      </c>
      <c r="K217" s="123"/>
      <c r="L217" s="124"/>
      <c r="M217" s="125">
        <f t="shared" si="452"/>
        <v>0</v>
      </c>
      <c r="N217" s="123">
        <v>1</v>
      </c>
      <c r="O217" s="124">
        <v>200</v>
      </c>
      <c r="P217" s="125">
        <f t="shared" si="453"/>
        <v>200</v>
      </c>
      <c r="Q217" s="123"/>
      <c r="R217" s="124"/>
      <c r="S217" s="125">
        <f t="shared" si="454"/>
        <v>0</v>
      </c>
      <c r="T217" s="123"/>
      <c r="U217" s="124"/>
      <c r="V217" s="125">
        <f t="shared" si="455"/>
        <v>0</v>
      </c>
      <c r="W217" s="138">
        <f t="shared" si="456"/>
        <v>0</v>
      </c>
      <c r="X217" s="127">
        <f t="shared" si="457"/>
        <v>200</v>
      </c>
      <c r="Y217" s="127">
        <f t="shared" si="416"/>
        <v>-200</v>
      </c>
      <c r="Z217" s="128" t="e">
        <f t="shared" si="417"/>
        <v>#DIV/0!</v>
      </c>
      <c r="AA217" s="282"/>
      <c r="AB217" s="118"/>
      <c r="AC217" s="118"/>
      <c r="AD217" s="118"/>
      <c r="AE217" s="118"/>
      <c r="AF217" s="118"/>
      <c r="AG217" s="118"/>
    </row>
    <row r="218" spans="1:33" ht="30" customHeight="1" x14ac:dyDescent="0.25">
      <c r="A218" s="119" t="s">
        <v>70</v>
      </c>
      <c r="B218" s="120" t="s">
        <v>304</v>
      </c>
      <c r="C218" s="187" t="s">
        <v>305</v>
      </c>
      <c r="D218" s="122"/>
      <c r="E218" s="123"/>
      <c r="F218" s="124"/>
      <c r="G218" s="125">
        <f t="shared" si="450"/>
        <v>0</v>
      </c>
      <c r="H218" s="123"/>
      <c r="I218" s="124"/>
      <c r="J218" s="125">
        <f t="shared" si="451"/>
        <v>0</v>
      </c>
      <c r="K218" s="123"/>
      <c r="L218" s="124"/>
      <c r="M218" s="125">
        <f t="shared" si="452"/>
        <v>0</v>
      </c>
      <c r="N218" s="123"/>
      <c r="O218" s="124"/>
      <c r="P218" s="125">
        <f t="shared" si="453"/>
        <v>0</v>
      </c>
      <c r="Q218" s="123"/>
      <c r="R218" s="124"/>
      <c r="S218" s="125">
        <f t="shared" si="454"/>
        <v>0</v>
      </c>
      <c r="T218" s="123"/>
      <c r="U218" s="124"/>
      <c r="V218" s="125">
        <f t="shared" si="455"/>
        <v>0</v>
      </c>
      <c r="W218" s="138">
        <f t="shared" si="456"/>
        <v>0</v>
      </c>
      <c r="X218" s="127">
        <f t="shared" si="457"/>
        <v>0</v>
      </c>
      <c r="Y218" s="127">
        <f t="shared" si="416"/>
        <v>0</v>
      </c>
      <c r="Z218" s="128" t="e">
        <f t="shared" si="417"/>
        <v>#DIV/0!</v>
      </c>
      <c r="AA218" s="282"/>
      <c r="AB218" s="131"/>
      <c r="AC218" s="131"/>
      <c r="AD218" s="131"/>
      <c r="AE218" s="131"/>
      <c r="AF218" s="131"/>
      <c r="AG218" s="131"/>
    </row>
    <row r="219" spans="1:33" ht="30" customHeight="1" x14ac:dyDescent="0.25">
      <c r="A219" s="119" t="s">
        <v>70</v>
      </c>
      <c r="B219" s="120" t="s">
        <v>306</v>
      </c>
      <c r="C219" s="187" t="s">
        <v>307</v>
      </c>
      <c r="D219" s="122"/>
      <c r="E219" s="123"/>
      <c r="F219" s="124"/>
      <c r="G219" s="125">
        <f t="shared" si="450"/>
        <v>0</v>
      </c>
      <c r="H219" s="123"/>
      <c r="I219" s="124"/>
      <c r="J219" s="125">
        <f t="shared" si="451"/>
        <v>0</v>
      </c>
      <c r="K219" s="123"/>
      <c r="L219" s="124"/>
      <c r="M219" s="125">
        <f t="shared" si="452"/>
        <v>0</v>
      </c>
      <c r="N219" s="123"/>
      <c r="O219" s="124"/>
      <c r="P219" s="125">
        <f t="shared" si="453"/>
        <v>0</v>
      </c>
      <c r="Q219" s="123"/>
      <c r="R219" s="124"/>
      <c r="S219" s="125">
        <f t="shared" si="454"/>
        <v>0</v>
      </c>
      <c r="T219" s="123"/>
      <c r="U219" s="124"/>
      <c r="V219" s="125">
        <f t="shared" si="455"/>
        <v>0</v>
      </c>
      <c r="W219" s="138">
        <f t="shared" si="456"/>
        <v>0</v>
      </c>
      <c r="X219" s="127">
        <f t="shared" si="457"/>
        <v>0</v>
      </c>
      <c r="Y219" s="127">
        <f t="shared" si="416"/>
        <v>0</v>
      </c>
      <c r="Z219" s="128" t="e">
        <f t="shared" si="417"/>
        <v>#DIV/0!</v>
      </c>
      <c r="AA219" s="282"/>
      <c r="AB219" s="131"/>
      <c r="AC219" s="131"/>
      <c r="AD219" s="131"/>
      <c r="AE219" s="131"/>
      <c r="AF219" s="131"/>
      <c r="AG219" s="131"/>
    </row>
    <row r="220" spans="1:33" ht="30" customHeight="1" x14ac:dyDescent="0.25">
      <c r="A220" s="119" t="s">
        <v>70</v>
      </c>
      <c r="B220" s="120" t="s">
        <v>308</v>
      </c>
      <c r="C220" s="163" t="s">
        <v>309</v>
      </c>
      <c r="D220" s="122"/>
      <c r="E220" s="123"/>
      <c r="F220" s="124"/>
      <c r="G220" s="125">
        <f t="shared" si="450"/>
        <v>0</v>
      </c>
      <c r="H220" s="123"/>
      <c r="I220" s="124"/>
      <c r="J220" s="125">
        <f t="shared" si="451"/>
        <v>0</v>
      </c>
      <c r="K220" s="123"/>
      <c r="L220" s="124"/>
      <c r="M220" s="125">
        <f t="shared" si="452"/>
        <v>0</v>
      </c>
      <c r="N220" s="123"/>
      <c r="O220" s="124"/>
      <c r="P220" s="125">
        <f t="shared" si="453"/>
        <v>0</v>
      </c>
      <c r="Q220" s="123"/>
      <c r="R220" s="124"/>
      <c r="S220" s="125">
        <f t="shared" si="454"/>
        <v>0</v>
      </c>
      <c r="T220" s="123"/>
      <c r="U220" s="124"/>
      <c r="V220" s="125">
        <f t="shared" si="455"/>
        <v>0</v>
      </c>
      <c r="W220" s="138">
        <f t="shared" si="456"/>
        <v>0</v>
      </c>
      <c r="X220" s="127">
        <f t="shared" si="457"/>
        <v>0</v>
      </c>
      <c r="Y220" s="127">
        <f t="shared" si="416"/>
        <v>0</v>
      </c>
      <c r="Z220" s="128" t="e">
        <f t="shared" si="417"/>
        <v>#DIV/0!</v>
      </c>
      <c r="AA220" s="282"/>
      <c r="AB220" s="131"/>
      <c r="AC220" s="131"/>
      <c r="AD220" s="131"/>
      <c r="AE220" s="131"/>
      <c r="AF220" s="131"/>
      <c r="AG220" s="131"/>
    </row>
    <row r="221" spans="1:33" ht="30" customHeight="1" x14ac:dyDescent="0.25">
      <c r="A221" s="119" t="s">
        <v>70</v>
      </c>
      <c r="B221" s="120" t="s">
        <v>310</v>
      </c>
      <c r="C221" s="163" t="s">
        <v>309</v>
      </c>
      <c r="D221" s="122"/>
      <c r="E221" s="123"/>
      <c r="F221" s="124"/>
      <c r="G221" s="125">
        <f t="shared" si="450"/>
        <v>0</v>
      </c>
      <c r="H221" s="123"/>
      <c r="I221" s="124"/>
      <c r="J221" s="125">
        <f t="shared" si="451"/>
        <v>0</v>
      </c>
      <c r="K221" s="123"/>
      <c r="L221" s="124"/>
      <c r="M221" s="125">
        <f t="shared" si="452"/>
        <v>0</v>
      </c>
      <c r="N221" s="123"/>
      <c r="O221" s="124"/>
      <c r="P221" s="125">
        <f t="shared" si="453"/>
        <v>0</v>
      </c>
      <c r="Q221" s="123"/>
      <c r="R221" s="124"/>
      <c r="S221" s="125">
        <f t="shared" si="454"/>
        <v>0</v>
      </c>
      <c r="T221" s="123"/>
      <c r="U221" s="124"/>
      <c r="V221" s="125">
        <f t="shared" si="455"/>
        <v>0</v>
      </c>
      <c r="W221" s="138">
        <f t="shared" si="456"/>
        <v>0</v>
      </c>
      <c r="X221" s="127">
        <f t="shared" si="457"/>
        <v>0</v>
      </c>
      <c r="Y221" s="127">
        <f t="shared" si="416"/>
        <v>0</v>
      </c>
      <c r="Z221" s="128" t="e">
        <f t="shared" si="417"/>
        <v>#DIV/0!</v>
      </c>
      <c r="AA221" s="282"/>
      <c r="AB221" s="131"/>
      <c r="AC221" s="131"/>
      <c r="AD221" s="131"/>
      <c r="AE221" s="131"/>
      <c r="AF221" s="131"/>
      <c r="AG221" s="131"/>
    </row>
    <row r="222" spans="1:33" ht="30" customHeight="1" x14ac:dyDescent="0.25">
      <c r="A222" s="132" t="s">
        <v>70</v>
      </c>
      <c r="B222" s="133" t="s">
        <v>311</v>
      </c>
      <c r="C222" s="163" t="s">
        <v>309</v>
      </c>
      <c r="D222" s="134"/>
      <c r="E222" s="135"/>
      <c r="F222" s="136"/>
      <c r="G222" s="137">
        <f t="shared" si="450"/>
        <v>0</v>
      </c>
      <c r="H222" s="135"/>
      <c r="I222" s="136"/>
      <c r="J222" s="137">
        <f t="shared" si="451"/>
        <v>0</v>
      </c>
      <c r="K222" s="135"/>
      <c r="L222" s="136"/>
      <c r="M222" s="137">
        <f t="shared" si="452"/>
        <v>0</v>
      </c>
      <c r="N222" s="135"/>
      <c r="O222" s="136"/>
      <c r="P222" s="137">
        <f t="shared" si="453"/>
        <v>0</v>
      </c>
      <c r="Q222" s="135"/>
      <c r="R222" s="136"/>
      <c r="S222" s="137">
        <f t="shared" si="454"/>
        <v>0</v>
      </c>
      <c r="T222" s="135"/>
      <c r="U222" s="136"/>
      <c r="V222" s="137">
        <f t="shared" si="455"/>
        <v>0</v>
      </c>
      <c r="W222" s="138">
        <f t="shared" si="456"/>
        <v>0</v>
      </c>
      <c r="X222" s="127">
        <f t="shared" si="457"/>
        <v>0</v>
      </c>
      <c r="Y222" s="127">
        <f t="shared" si="416"/>
        <v>0</v>
      </c>
      <c r="Z222" s="128" t="e">
        <f t="shared" si="417"/>
        <v>#DIV/0!</v>
      </c>
      <c r="AA222" s="283"/>
      <c r="AB222" s="130"/>
      <c r="AC222" s="131"/>
      <c r="AD222" s="131"/>
      <c r="AE222" s="131"/>
      <c r="AF222" s="131"/>
      <c r="AG222" s="131"/>
    </row>
    <row r="223" spans="1:33" ht="30" customHeight="1" x14ac:dyDescent="0.25">
      <c r="A223" s="132" t="s">
        <v>70</v>
      </c>
      <c r="B223" s="154" t="s">
        <v>312</v>
      </c>
      <c r="C223" s="188" t="s">
        <v>313</v>
      </c>
      <c r="D223" s="148"/>
      <c r="E223" s="135"/>
      <c r="F223" s="136">
        <v>0.22</v>
      </c>
      <c r="G223" s="137">
        <f t="shared" si="450"/>
        <v>0</v>
      </c>
      <c r="H223" s="135"/>
      <c r="I223" s="136">
        <v>0.22</v>
      </c>
      <c r="J223" s="137">
        <f t="shared" si="451"/>
        <v>0</v>
      </c>
      <c r="K223" s="135"/>
      <c r="L223" s="136">
        <v>0.22</v>
      </c>
      <c r="M223" s="137">
        <f t="shared" si="452"/>
        <v>0</v>
      </c>
      <c r="N223" s="135"/>
      <c r="O223" s="136">
        <v>0.22</v>
      </c>
      <c r="P223" s="137">
        <f t="shared" si="453"/>
        <v>0</v>
      </c>
      <c r="Q223" s="135"/>
      <c r="R223" s="136">
        <v>0.22</v>
      </c>
      <c r="S223" s="137">
        <f t="shared" si="454"/>
        <v>0</v>
      </c>
      <c r="T223" s="135"/>
      <c r="U223" s="136">
        <v>0.22</v>
      </c>
      <c r="V223" s="137">
        <f t="shared" si="455"/>
        <v>0</v>
      </c>
      <c r="W223" s="138">
        <f t="shared" si="456"/>
        <v>0</v>
      </c>
      <c r="X223" s="127">
        <f t="shared" si="457"/>
        <v>0</v>
      </c>
      <c r="Y223" s="127">
        <f t="shared" si="416"/>
        <v>0</v>
      </c>
      <c r="Z223" s="128" t="e">
        <f t="shared" si="417"/>
        <v>#DIV/0!</v>
      </c>
      <c r="AA223" s="152"/>
      <c r="AB223" s="131"/>
      <c r="AC223" s="131"/>
      <c r="AD223" s="131"/>
      <c r="AE223" s="131"/>
      <c r="AF223" s="131"/>
      <c r="AG223" s="131"/>
    </row>
    <row r="224" spans="1:33" ht="30" customHeight="1" x14ac:dyDescent="0.25">
      <c r="A224" s="296" t="s">
        <v>314</v>
      </c>
      <c r="B224" s="297"/>
      <c r="C224" s="298"/>
      <c r="D224" s="299"/>
      <c r="E224" s="173">
        <f>E215+E211+E206+E201</f>
        <v>0</v>
      </c>
      <c r="F224" s="189"/>
      <c r="G224" s="300">
        <f t="shared" ref="G224:H224" si="458">G215+G211+G206+G201</f>
        <v>0</v>
      </c>
      <c r="H224" s="173">
        <f t="shared" si="458"/>
        <v>0</v>
      </c>
      <c r="I224" s="189"/>
      <c r="J224" s="300">
        <f t="shared" ref="J224:K224" si="459">J215+J211+J206+J201</f>
        <v>0</v>
      </c>
      <c r="K224" s="173">
        <f t="shared" si="459"/>
        <v>30</v>
      </c>
      <c r="L224" s="189"/>
      <c r="M224" s="300">
        <f t="shared" ref="M224:N224" si="460">M215+M211+M206+M201</f>
        <v>64500</v>
      </c>
      <c r="N224" s="173">
        <f t="shared" si="460"/>
        <v>31</v>
      </c>
      <c r="O224" s="189"/>
      <c r="P224" s="300">
        <f>P215+P211+P206+P201</f>
        <v>64700</v>
      </c>
      <c r="Q224" s="173">
        <f t="shared" ref="Q224" si="461">Q215+Q211+Q206+Q201</f>
        <v>1</v>
      </c>
      <c r="R224" s="189"/>
      <c r="S224" s="300">
        <f t="shared" ref="S224:T224" si="462">S215+S211+S206+S201</f>
        <v>7000</v>
      </c>
      <c r="T224" s="173">
        <f t="shared" si="462"/>
        <v>1</v>
      </c>
      <c r="U224" s="189"/>
      <c r="V224" s="300">
        <f>V215+V211+V206+V201</f>
        <v>7000</v>
      </c>
      <c r="W224" s="225">
        <f t="shared" ref="W224:X224" si="463">W215+W201+W211+W206</f>
        <v>71500</v>
      </c>
      <c r="X224" s="225">
        <f t="shared" si="463"/>
        <v>71700</v>
      </c>
      <c r="Y224" s="225">
        <f t="shared" si="416"/>
        <v>-200</v>
      </c>
      <c r="Z224" s="225">
        <f t="shared" si="417"/>
        <v>-2.7972027972027972E-3</v>
      </c>
      <c r="AA224" s="226"/>
      <c r="AB224" s="131"/>
      <c r="AC224" s="131"/>
      <c r="AD224" s="131"/>
      <c r="AE224" s="131"/>
      <c r="AF224" s="131"/>
      <c r="AG224" s="131"/>
    </row>
    <row r="225" spans="1:33" ht="30" customHeight="1" x14ac:dyDescent="0.25">
      <c r="A225" s="301" t="s">
        <v>315</v>
      </c>
      <c r="B225" s="302"/>
      <c r="C225" s="303"/>
      <c r="D225" s="304"/>
      <c r="E225" s="305"/>
      <c r="F225" s="306"/>
      <c r="G225" s="307">
        <f>G33+G47+G56+G85+G99+G151+G166+G174+G182+G189+G193+G199+G224</f>
        <v>399830</v>
      </c>
      <c r="H225" s="305"/>
      <c r="I225" s="306"/>
      <c r="J225" s="307">
        <f>J33+J47+J56+J85+J99+J151+J166+J174+J182+J189+J193+J199+J224</f>
        <v>399829.99609599996</v>
      </c>
      <c r="K225" s="305"/>
      <c r="L225" s="306"/>
      <c r="M225" s="307">
        <f>M33+M47+M56+M85+M99+M151+M166+M174+M182+M189+M193+M199+M224</f>
        <v>110000</v>
      </c>
      <c r="N225" s="305"/>
      <c r="O225" s="306"/>
      <c r="P225" s="307">
        <f>P33+P47+P56+P85+P99+P151+P166+P174+P182+P189+P193+P199+P224</f>
        <v>109707.3</v>
      </c>
      <c r="Q225" s="305"/>
      <c r="R225" s="306"/>
      <c r="S225" s="307">
        <f>S33+S47+S56+S85+S99+S151+S166+S174+S182+S189+S193+S199+S224</f>
        <v>37000</v>
      </c>
      <c r="T225" s="305"/>
      <c r="U225" s="306"/>
      <c r="V225" s="307">
        <f>V33+V47+V56+V85+V99+V151+V166+V174+V182+V189+V193+V199+V224</f>
        <v>37000</v>
      </c>
      <c r="W225" s="307">
        <f>W33+W47+W56+W85+W99+W151+W166+W174+W182+W189+W193+W199+W224</f>
        <v>546830</v>
      </c>
      <c r="X225" s="307">
        <f>X33+X47+X56+X85+X99+X151+X166+X174+X182+X189+X193+X199+X224</f>
        <v>546537.29609600001</v>
      </c>
      <c r="Y225" s="307">
        <f>Y33+Y47+Y56+Y85+Y99+Y151+Y166+Y174+Y182+Y189+Y193+Y199+Y224</f>
        <v>292.70390399999451</v>
      </c>
      <c r="Z225" s="308">
        <f t="shared" si="417"/>
        <v>5.3527404129253056E-4</v>
      </c>
      <c r="AA225" s="309"/>
      <c r="AB225" s="7"/>
      <c r="AC225" s="7"/>
      <c r="AD225" s="7"/>
      <c r="AE225" s="7"/>
      <c r="AF225" s="7"/>
      <c r="AG225" s="7"/>
    </row>
    <row r="226" spans="1:33" ht="30" customHeight="1" x14ac:dyDescent="0.25">
      <c r="A226" s="379"/>
      <c r="B226" s="350"/>
      <c r="C226" s="350"/>
      <c r="D226" s="74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310"/>
      <c r="X226" s="310"/>
      <c r="Y226" s="310"/>
      <c r="Z226" s="310"/>
      <c r="AA226" s="83"/>
      <c r="AB226" s="7"/>
      <c r="AC226" s="7"/>
      <c r="AD226" s="7"/>
      <c r="AE226" s="7"/>
      <c r="AF226" s="7"/>
      <c r="AG226" s="7"/>
    </row>
    <row r="227" spans="1:33" ht="30" customHeight="1" x14ac:dyDescent="0.25">
      <c r="A227" s="380" t="s">
        <v>316</v>
      </c>
      <c r="B227" s="362"/>
      <c r="C227" s="362"/>
      <c r="D227" s="311"/>
      <c r="E227" s="305"/>
      <c r="F227" s="306"/>
      <c r="G227" s="312">
        <f>Фінансування!C27-'Кошторис  витрат'!G225</f>
        <v>0</v>
      </c>
      <c r="H227" s="305"/>
      <c r="I227" s="306"/>
      <c r="J227" s="312">
        <f>Фінансування!C28-'Кошторис  витрат'!J225</f>
        <v>3.9040000410750508E-3</v>
      </c>
      <c r="K227" s="305"/>
      <c r="L227" s="306"/>
      <c r="M227" s="312">
        <f>Фінансування!J27-'Кошторис  витрат'!M225</f>
        <v>0</v>
      </c>
      <c r="N227" s="305"/>
      <c r="O227" s="306"/>
      <c r="P227" s="312">
        <f>Фінансування!J28-'Кошторис  витрат'!P225</f>
        <v>292.69999999999709</v>
      </c>
      <c r="Q227" s="305"/>
      <c r="R227" s="306"/>
      <c r="S227" s="312">
        <f>Фінансування!L27-'Кошторис  витрат'!S225</f>
        <v>0</v>
      </c>
      <c r="T227" s="305"/>
      <c r="U227" s="306"/>
      <c r="V227" s="312">
        <f>Фінансування!L28-'Кошторис  витрат'!V225</f>
        <v>0</v>
      </c>
      <c r="W227" s="313">
        <f>Фінансування!N27-'Кошторис  витрат'!W225</f>
        <v>0</v>
      </c>
      <c r="X227" s="313">
        <f>Фінансування!N28-'Кошторис  витрат'!X225</f>
        <v>292.70390399999451</v>
      </c>
      <c r="Y227" s="313"/>
      <c r="Z227" s="313"/>
      <c r="AA227" s="314"/>
      <c r="AB227" s="7"/>
      <c r="AC227" s="7"/>
      <c r="AD227" s="7"/>
      <c r="AE227" s="7"/>
      <c r="AF227" s="7"/>
      <c r="AG227" s="7"/>
    </row>
    <row r="228" spans="1:33" ht="15" customHeight="1" x14ac:dyDescent="0.25">
      <c r="A228" s="1"/>
      <c r="B228" s="315"/>
      <c r="C228" s="2"/>
      <c r="D228" s="316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1"/>
      <c r="X228" s="71"/>
      <c r="Y228" s="71"/>
      <c r="Z228" s="71"/>
      <c r="AA228" s="2"/>
      <c r="AB228" s="7"/>
      <c r="AC228" s="7"/>
      <c r="AD228" s="7"/>
      <c r="AE228" s="7"/>
      <c r="AF228" s="7"/>
      <c r="AG228" s="7"/>
    </row>
    <row r="229" spans="1:33" ht="30" customHeight="1" x14ac:dyDescent="0.25">
      <c r="A229" s="1"/>
      <c r="B229" s="315"/>
      <c r="C229" s="2"/>
      <c r="D229" s="316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1"/>
      <c r="X229" s="71"/>
      <c r="Y229" s="71"/>
      <c r="Z229" s="71"/>
      <c r="AA229" s="2"/>
      <c r="AB229" s="7"/>
      <c r="AC229" s="7"/>
      <c r="AD229" s="7"/>
      <c r="AE229" s="7"/>
      <c r="AF229" s="7"/>
      <c r="AG229" s="7"/>
    </row>
    <row r="230" spans="1:33" ht="15.75" customHeight="1" x14ac:dyDescent="0.25">
      <c r="A230" s="1"/>
      <c r="B230" s="315"/>
      <c r="C230" s="2"/>
      <c r="D230" s="316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1"/>
      <c r="X230" s="71"/>
      <c r="Y230" s="71"/>
      <c r="Z230" s="7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317"/>
      <c r="B231" s="318"/>
      <c r="C231" s="319" t="s">
        <v>329</v>
      </c>
      <c r="D231" s="316"/>
      <c r="E231" s="320"/>
      <c r="F231" s="320"/>
      <c r="G231" s="70"/>
      <c r="H231" s="321"/>
      <c r="I231" s="336" t="s">
        <v>330</v>
      </c>
      <c r="J231" s="320"/>
      <c r="K231" s="322"/>
      <c r="L231" s="2"/>
      <c r="M231" s="70"/>
      <c r="N231" s="322"/>
      <c r="O231" s="2"/>
      <c r="P231" s="70"/>
      <c r="Q231" s="70"/>
      <c r="R231" s="70"/>
      <c r="S231" s="70"/>
      <c r="T231" s="70"/>
      <c r="U231" s="70"/>
      <c r="V231" s="70"/>
      <c r="W231" s="71"/>
      <c r="X231" s="71"/>
      <c r="Y231" s="71"/>
      <c r="Z231" s="7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323"/>
      <c r="B232" s="324"/>
      <c r="C232" s="325" t="s">
        <v>317</v>
      </c>
      <c r="D232" s="326"/>
      <c r="E232" s="327" t="s">
        <v>318</v>
      </c>
      <c r="F232" s="327"/>
      <c r="G232" s="328"/>
      <c r="H232" s="329"/>
      <c r="I232" s="330" t="s">
        <v>319</v>
      </c>
      <c r="J232" s="328"/>
      <c r="K232" s="329"/>
      <c r="L232" s="330"/>
      <c r="M232" s="328"/>
      <c r="N232" s="329"/>
      <c r="O232" s="330"/>
      <c r="P232" s="328"/>
      <c r="Q232" s="328"/>
      <c r="R232" s="328"/>
      <c r="S232" s="328"/>
      <c r="T232" s="328"/>
      <c r="U232" s="328"/>
      <c r="V232" s="328"/>
      <c r="W232" s="331"/>
      <c r="X232" s="331"/>
      <c r="Y232" s="331"/>
      <c r="Z232" s="331"/>
      <c r="AA232" s="33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5"/>
      <c r="C233" s="2"/>
      <c r="D233" s="316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1"/>
      <c r="X233" s="71"/>
      <c r="Y233" s="71"/>
      <c r="Z233" s="71"/>
      <c r="AA233" s="2"/>
      <c r="AB233" s="1"/>
      <c r="AC233" s="2"/>
      <c r="AD233" s="1"/>
      <c r="AE233" s="1"/>
      <c r="AF233" s="1"/>
      <c r="AG233" s="1"/>
    </row>
    <row r="234" spans="1:33" ht="15.75" customHeight="1" x14ac:dyDescent="0.25">
      <c r="A234" s="1"/>
      <c r="B234" s="315"/>
      <c r="C234" s="2"/>
      <c r="D234" s="316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1"/>
      <c r="X234" s="71"/>
      <c r="Y234" s="71"/>
      <c r="Z234" s="71"/>
      <c r="AA234" s="2"/>
      <c r="AB234" s="333"/>
      <c r="AC234" s="332"/>
      <c r="AD234" s="333"/>
      <c r="AE234" s="333"/>
      <c r="AF234" s="333"/>
      <c r="AG234" s="333"/>
    </row>
    <row r="235" spans="1:33" ht="15.75" customHeight="1" x14ac:dyDescent="0.25">
      <c r="A235" s="1"/>
      <c r="B235" s="315"/>
      <c r="C235" s="2"/>
      <c r="D235" s="316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1"/>
      <c r="X235" s="71"/>
      <c r="Y235" s="71"/>
      <c r="Z235" s="7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5"/>
      <c r="C236" s="2"/>
      <c r="D236" s="316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4"/>
      <c r="X236" s="334"/>
      <c r="Y236" s="334"/>
      <c r="Z236" s="334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5"/>
      <c r="C237" s="2"/>
      <c r="D237" s="316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4"/>
      <c r="X237" s="334"/>
      <c r="Y237" s="334"/>
      <c r="Z237" s="334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5"/>
      <c r="C238" s="2"/>
      <c r="D238" s="316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4"/>
      <c r="X238" s="334"/>
      <c r="Y238" s="334"/>
      <c r="Z238" s="334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5"/>
      <c r="C239" s="2"/>
      <c r="D239" s="316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4"/>
      <c r="X239" s="334"/>
      <c r="Y239" s="334"/>
      <c r="Z239" s="334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5"/>
      <c r="C240" s="2"/>
      <c r="D240" s="316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4"/>
      <c r="X240" s="334"/>
      <c r="Y240" s="334"/>
      <c r="Z240" s="334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5"/>
      <c r="C241" s="2"/>
      <c r="D241" s="316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4"/>
      <c r="X241" s="334"/>
      <c r="Y241" s="334"/>
      <c r="Z241" s="334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5"/>
      <c r="C242" s="2"/>
      <c r="D242" s="316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4"/>
      <c r="X242" s="334"/>
      <c r="Y242" s="334"/>
      <c r="Z242" s="334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5"/>
      <c r="C243" s="2"/>
      <c r="D243" s="316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4"/>
      <c r="X243" s="334"/>
      <c r="Y243" s="334"/>
      <c r="Z243" s="334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5"/>
      <c r="C244" s="2"/>
      <c r="D244" s="316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4"/>
      <c r="X244" s="334"/>
      <c r="Y244" s="334"/>
      <c r="Z244" s="334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5"/>
      <c r="C245" s="2"/>
      <c r="D245" s="316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4"/>
      <c r="X245" s="334"/>
      <c r="Y245" s="334"/>
      <c r="Z245" s="334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5"/>
      <c r="C246" s="2"/>
      <c r="D246" s="316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4"/>
      <c r="X246" s="334"/>
      <c r="Y246" s="334"/>
      <c r="Z246" s="334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5"/>
      <c r="C247" s="2"/>
      <c r="D247" s="316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4"/>
      <c r="X247" s="334"/>
      <c r="Y247" s="334"/>
      <c r="Z247" s="334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5"/>
      <c r="C248" s="2"/>
      <c r="D248" s="316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4"/>
      <c r="X248" s="334"/>
      <c r="Y248" s="334"/>
      <c r="Z248" s="334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5"/>
      <c r="C249" s="2"/>
      <c r="D249" s="316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4"/>
      <c r="X249" s="334"/>
      <c r="Y249" s="334"/>
      <c r="Z249" s="334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5"/>
      <c r="C250" s="2"/>
      <c r="D250" s="316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4"/>
      <c r="X250" s="334"/>
      <c r="Y250" s="334"/>
      <c r="Z250" s="334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5"/>
      <c r="C251" s="2"/>
      <c r="D251" s="316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4"/>
      <c r="X251" s="334"/>
      <c r="Y251" s="334"/>
      <c r="Z251" s="334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5"/>
      <c r="C252" s="2"/>
      <c r="D252" s="316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4"/>
      <c r="X252" s="334"/>
      <c r="Y252" s="334"/>
      <c r="Z252" s="334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5"/>
      <c r="C253" s="2"/>
      <c r="D253" s="316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4"/>
      <c r="X253" s="334"/>
      <c r="Y253" s="334"/>
      <c r="Z253" s="334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5"/>
      <c r="C254" s="2"/>
      <c r="D254" s="316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4"/>
      <c r="X254" s="334"/>
      <c r="Y254" s="334"/>
      <c r="Z254" s="334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5"/>
      <c r="C255" s="2"/>
      <c r="D255" s="316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4"/>
      <c r="X255" s="334"/>
      <c r="Y255" s="334"/>
      <c r="Z255" s="334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5"/>
      <c r="C256" s="2"/>
      <c r="D256" s="316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4"/>
      <c r="X256" s="334"/>
      <c r="Y256" s="334"/>
      <c r="Z256" s="334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5"/>
      <c r="C257" s="2"/>
      <c r="D257" s="316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4"/>
      <c r="X257" s="334"/>
      <c r="Y257" s="334"/>
      <c r="Z257" s="334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5"/>
      <c r="C258" s="2"/>
      <c r="D258" s="316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4"/>
      <c r="X258" s="334"/>
      <c r="Y258" s="334"/>
      <c r="Z258" s="334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5"/>
      <c r="C259" s="2"/>
      <c r="D259" s="316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4"/>
      <c r="X259" s="334"/>
      <c r="Y259" s="334"/>
      <c r="Z259" s="334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5"/>
      <c r="C260" s="2"/>
      <c r="D260" s="316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4"/>
      <c r="X260" s="334"/>
      <c r="Y260" s="334"/>
      <c r="Z260" s="334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5"/>
      <c r="C261" s="2"/>
      <c r="D261" s="316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4"/>
      <c r="X261" s="334"/>
      <c r="Y261" s="334"/>
      <c r="Z261" s="334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5"/>
      <c r="C262" s="2"/>
      <c r="D262" s="316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4"/>
      <c r="X262" s="334"/>
      <c r="Y262" s="334"/>
      <c r="Z262" s="334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5"/>
      <c r="C263" s="2"/>
      <c r="D263" s="316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4"/>
      <c r="X263" s="334"/>
      <c r="Y263" s="334"/>
      <c r="Z263" s="334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5"/>
      <c r="C264" s="2"/>
      <c r="D264" s="316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4"/>
      <c r="X264" s="334"/>
      <c r="Y264" s="334"/>
      <c r="Z264" s="334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5"/>
      <c r="C265" s="2"/>
      <c r="D265" s="316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4"/>
      <c r="X265" s="334"/>
      <c r="Y265" s="334"/>
      <c r="Z265" s="334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5"/>
      <c r="C266" s="2"/>
      <c r="D266" s="316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4"/>
      <c r="X266" s="334"/>
      <c r="Y266" s="334"/>
      <c r="Z266" s="334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5"/>
      <c r="C267" s="2"/>
      <c r="D267" s="316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4"/>
      <c r="X267" s="334"/>
      <c r="Y267" s="334"/>
      <c r="Z267" s="334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5"/>
      <c r="C268" s="2"/>
      <c r="D268" s="316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4"/>
      <c r="X268" s="334"/>
      <c r="Y268" s="334"/>
      <c r="Z268" s="334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5"/>
      <c r="C269" s="2"/>
      <c r="D269" s="316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4"/>
      <c r="X269" s="334"/>
      <c r="Y269" s="334"/>
      <c r="Z269" s="334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5"/>
      <c r="C270" s="2"/>
      <c r="D270" s="316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4"/>
      <c r="X270" s="334"/>
      <c r="Y270" s="334"/>
      <c r="Z270" s="334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5"/>
      <c r="C271" s="2"/>
      <c r="D271" s="316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4"/>
      <c r="X271" s="334"/>
      <c r="Y271" s="334"/>
      <c r="Z271" s="334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5"/>
      <c r="C272" s="2"/>
      <c r="D272" s="316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4"/>
      <c r="X272" s="334"/>
      <c r="Y272" s="334"/>
      <c r="Z272" s="334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5"/>
      <c r="C273" s="2"/>
      <c r="D273" s="316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4"/>
      <c r="X273" s="334"/>
      <c r="Y273" s="334"/>
      <c r="Z273" s="334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5"/>
      <c r="C274" s="2"/>
      <c r="D274" s="316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4"/>
      <c r="X274" s="334"/>
      <c r="Y274" s="334"/>
      <c r="Z274" s="334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5"/>
      <c r="C275" s="2"/>
      <c r="D275" s="316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4"/>
      <c r="X275" s="334"/>
      <c r="Y275" s="334"/>
      <c r="Z275" s="334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5"/>
      <c r="C276" s="2"/>
      <c r="D276" s="316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4"/>
      <c r="X276" s="334"/>
      <c r="Y276" s="334"/>
      <c r="Z276" s="334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5"/>
      <c r="C277" s="2"/>
      <c r="D277" s="316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4"/>
      <c r="X277" s="334"/>
      <c r="Y277" s="334"/>
      <c r="Z277" s="334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5"/>
      <c r="C278" s="2"/>
      <c r="D278" s="316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4"/>
      <c r="X278" s="334"/>
      <c r="Y278" s="334"/>
      <c r="Z278" s="334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5"/>
      <c r="C279" s="2"/>
      <c r="D279" s="316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4"/>
      <c r="X279" s="334"/>
      <c r="Y279" s="334"/>
      <c r="Z279" s="334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5"/>
      <c r="C280" s="2"/>
      <c r="D280" s="316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4"/>
      <c r="X280" s="334"/>
      <c r="Y280" s="334"/>
      <c r="Z280" s="334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5"/>
      <c r="C281" s="2"/>
      <c r="D281" s="316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4"/>
      <c r="X281" s="334"/>
      <c r="Y281" s="334"/>
      <c r="Z281" s="334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5"/>
      <c r="C282" s="2"/>
      <c r="D282" s="316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4"/>
      <c r="X282" s="334"/>
      <c r="Y282" s="334"/>
      <c r="Z282" s="334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5"/>
      <c r="C283" s="2"/>
      <c r="D283" s="316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4"/>
      <c r="X283" s="334"/>
      <c r="Y283" s="334"/>
      <c r="Z283" s="334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5"/>
      <c r="C284" s="2"/>
      <c r="D284" s="316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4"/>
      <c r="X284" s="334"/>
      <c r="Y284" s="334"/>
      <c r="Z284" s="334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5"/>
      <c r="C285" s="2"/>
      <c r="D285" s="316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4"/>
      <c r="X285" s="334"/>
      <c r="Y285" s="334"/>
      <c r="Z285" s="334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5"/>
      <c r="C286" s="2"/>
      <c r="D286" s="316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4"/>
      <c r="X286" s="334"/>
      <c r="Y286" s="334"/>
      <c r="Z286" s="334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5"/>
      <c r="C287" s="2"/>
      <c r="D287" s="316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4"/>
      <c r="X287" s="334"/>
      <c r="Y287" s="334"/>
      <c r="Z287" s="334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5"/>
      <c r="C288" s="2"/>
      <c r="D288" s="316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4"/>
      <c r="X288" s="334"/>
      <c r="Y288" s="334"/>
      <c r="Z288" s="334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5"/>
      <c r="C289" s="2"/>
      <c r="D289" s="316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4"/>
      <c r="X289" s="334"/>
      <c r="Y289" s="334"/>
      <c r="Z289" s="334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5"/>
      <c r="C290" s="2"/>
      <c r="D290" s="316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4"/>
      <c r="X290" s="334"/>
      <c r="Y290" s="334"/>
      <c r="Z290" s="334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5"/>
      <c r="C291" s="2"/>
      <c r="D291" s="316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4"/>
      <c r="X291" s="334"/>
      <c r="Y291" s="334"/>
      <c r="Z291" s="334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5"/>
      <c r="C292" s="2"/>
      <c r="D292" s="316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4"/>
      <c r="X292" s="334"/>
      <c r="Y292" s="334"/>
      <c r="Z292" s="334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5"/>
      <c r="C293" s="2"/>
      <c r="D293" s="316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4"/>
      <c r="X293" s="334"/>
      <c r="Y293" s="334"/>
      <c r="Z293" s="334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5"/>
      <c r="C294" s="2"/>
      <c r="D294" s="316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4"/>
      <c r="X294" s="334"/>
      <c r="Y294" s="334"/>
      <c r="Z294" s="334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5"/>
      <c r="C295" s="2"/>
      <c r="D295" s="316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4"/>
      <c r="X295" s="334"/>
      <c r="Y295" s="334"/>
      <c r="Z295" s="334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5"/>
      <c r="C296" s="2"/>
      <c r="D296" s="316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4"/>
      <c r="X296" s="334"/>
      <c r="Y296" s="334"/>
      <c r="Z296" s="334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5"/>
      <c r="C297" s="2"/>
      <c r="D297" s="316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4"/>
      <c r="X297" s="334"/>
      <c r="Y297" s="334"/>
      <c r="Z297" s="334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5"/>
      <c r="C298" s="2"/>
      <c r="D298" s="316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4"/>
      <c r="X298" s="334"/>
      <c r="Y298" s="334"/>
      <c r="Z298" s="334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5"/>
      <c r="C299" s="2"/>
      <c r="D299" s="316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4"/>
      <c r="X299" s="334"/>
      <c r="Y299" s="334"/>
      <c r="Z299" s="334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5"/>
      <c r="C300" s="2"/>
      <c r="D300" s="316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4"/>
      <c r="X300" s="334"/>
      <c r="Y300" s="334"/>
      <c r="Z300" s="334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5"/>
      <c r="C301" s="2"/>
      <c r="D301" s="316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4"/>
      <c r="X301" s="334"/>
      <c r="Y301" s="334"/>
      <c r="Z301" s="334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5"/>
      <c r="C302" s="2"/>
      <c r="D302" s="316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4"/>
      <c r="X302" s="334"/>
      <c r="Y302" s="334"/>
      <c r="Z302" s="334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5"/>
      <c r="C303" s="2"/>
      <c r="D303" s="316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4"/>
      <c r="X303" s="334"/>
      <c r="Y303" s="334"/>
      <c r="Z303" s="334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5"/>
      <c r="C304" s="2"/>
      <c r="D304" s="316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4"/>
      <c r="X304" s="334"/>
      <c r="Y304" s="334"/>
      <c r="Z304" s="334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5"/>
      <c r="C305" s="2"/>
      <c r="D305" s="316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4"/>
      <c r="X305" s="334"/>
      <c r="Y305" s="334"/>
      <c r="Z305" s="334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5"/>
      <c r="C306" s="2"/>
      <c r="D306" s="316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4"/>
      <c r="X306" s="334"/>
      <c r="Y306" s="334"/>
      <c r="Z306" s="334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5"/>
      <c r="C307" s="2"/>
      <c r="D307" s="316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4"/>
      <c r="X307" s="334"/>
      <c r="Y307" s="334"/>
      <c r="Z307" s="334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5"/>
      <c r="C308" s="2"/>
      <c r="D308" s="316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4"/>
      <c r="X308" s="334"/>
      <c r="Y308" s="334"/>
      <c r="Z308" s="334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5"/>
      <c r="C309" s="2"/>
      <c r="D309" s="316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4"/>
      <c r="X309" s="334"/>
      <c r="Y309" s="334"/>
      <c r="Z309" s="334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5"/>
      <c r="C310" s="2"/>
      <c r="D310" s="316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4"/>
      <c r="X310" s="334"/>
      <c r="Y310" s="334"/>
      <c r="Z310" s="334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5"/>
      <c r="C311" s="2"/>
      <c r="D311" s="316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4"/>
      <c r="X311" s="334"/>
      <c r="Y311" s="334"/>
      <c r="Z311" s="334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5"/>
      <c r="C312" s="2"/>
      <c r="D312" s="316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4"/>
      <c r="X312" s="334"/>
      <c r="Y312" s="334"/>
      <c r="Z312" s="334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5"/>
      <c r="C313" s="2"/>
      <c r="D313" s="316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4"/>
      <c r="X313" s="334"/>
      <c r="Y313" s="334"/>
      <c r="Z313" s="334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5"/>
      <c r="C314" s="2"/>
      <c r="D314" s="316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4"/>
      <c r="X314" s="334"/>
      <c r="Y314" s="334"/>
      <c r="Z314" s="334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5"/>
      <c r="C315" s="2"/>
      <c r="D315" s="316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4"/>
      <c r="X315" s="334"/>
      <c r="Y315" s="334"/>
      <c r="Z315" s="334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5"/>
      <c r="C316" s="2"/>
      <c r="D316" s="316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4"/>
      <c r="X316" s="334"/>
      <c r="Y316" s="334"/>
      <c r="Z316" s="334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5"/>
      <c r="C317" s="2"/>
      <c r="D317" s="316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4"/>
      <c r="X317" s="334"/>
      <c r="Y317" s="334"/>
      <c r="Z317" s="334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5"/>
      <c r="C318" s="2"/>
      <c r="D318" s="316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4"/>
      <c r="X318" s="334"/>
      <c r="Y318" s="334"/>
      <c r="Z318" s="334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5"/>
      <c r="C319" s="2"/>
      <c r="D319" s="316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4"/>
      <c r="X319" s="334"/>
      <c r="Y319" s="334"/>
      <c r="Z319" s="334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5"/>
      <c r="C320" s="2"/>
      <c r="D320" s="316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4"/>
      <c r="X320" s="334"/>
      <c r="Y320" s="334"/>
      <c r="Z320" s="334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5"/>
      <c r="C321" s="2"/>
      <c r="D321" s="316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4"/>
      <c r="X321" s="334"/>
      <c r="Y321" s="334"/>
      <c r="Z321" s="334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5"/>
      <c r="C322" s="2"/>
      <c r="D322" s="316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4"/>
      <c r="X322" s="334"/>
      <c r="Y322" s="334"/>
      <c r="Z322" s="334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5"/>
      <c r="C323" s="2"/>
      <c r="D323" s="316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4"/>
      <c r="X323" s="334"/>
      <c r="Y323" s="334"/>
      <c r="Z323" s="334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5"/>
      <c r="C324" s="2"/>
      <c r="D324" s="316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4"/>
      <c r="X324" s="334"/>
      <c r="Y324" s="334"/>
      <c r="Z324" s="334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5"/>
      <c r="C325" s="2"/>
      <c r="D325" s="316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4"/>
      <c r="X325" s="334"/>
      <c r="Y325" s="334"/>
      <c r="Z325" s="334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5"/>
      <c r="C326" s="2"/>
      <c r="D326" s="316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4"/>
      <c r="X326" s="334"/>
      <c r="Y326" s="334"/>
      <c r="Z326" s="334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5"/>
      <c r="C327" s="2"/>
      <c r="D327" s="316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4"/>
      <c r="X327" s="334"/>
      <c r="Y327" s="334"/>
      <c r="Z327" s="334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5"/>
      <c r="C328" s="2"/>
      <c r="D328" s="316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4"/>
      <c r="X328" s="334"/>
      <c r="Y328" s="334"/>
      <c r="Z328" s="334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5"/>
      <c r="C329" s="2"/>
      <c r="D329" s="316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4"/>
      <c r="X329" s="334"/>
      <c r="Y329" s="334"/>
      <c r="Z329" s="334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5"/>
      <c r="C330" s="2"/>
      <c r="D330" s="316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4"/>
      <c r="X330" s="334"/>
      <c r="Y330" s="334"/>
      <c r="Z330" s="334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5"/>
      <c r="C331" s="2"/>
      <c r="D331" s="316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4"/>
      <c r="X331" s="334"/>
      <c r="Y331" s="334"/>
      <c r="Z331" s="334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5"/>
      <c r="C332" s="2"/>
      <c r="D332" s="316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4"/>
      <c r="X332" s="334"/>
      <c r="Y332" s="334"/>
      <c r="Z332" s="334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5"/>
      <c r="C333" s="2"/>
      <c r="D333" s="316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4"/>
      <c r="X333" s="334"/>
      <c r="Y333" s="334"/>
      <c r="Z333" s="334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5"/>
      <c r="C334" s="2"/>
      <c r="D334" s="316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4"/>
      <c r="X334" s="334"/>
      <c r="Y334" s="334"/>
      <c r="Z334" s="334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5"/>
      <c r="C335" s="2"/>
      <c r="D335" s="316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4"/>
      <c r="X335" s="334"/>
      <c r="Y335" s="334"/>
      <c r="Z335" s="334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5"/>
      <c r="C336" s="2"/>
      <c r="D336" s="316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4"/>
      <c r="X336" s="334"/>
      <c r="Y336" s="334"/>
      <c r="Z336" s="334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5"/>
      <c r="C337" s="2"/>
      <c r="D337" s="316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4"/>
      <c r="X337" s="334"/>
      <c r="Y337" s="334"/>
      <c r="Z337" s="334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5"/>
      <c r="C338" s="2"/>
      <c r="D338" s="316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4"/>
      <c r="X338" s="334"/>
      <c r="Y338" s="334"/>
      <c r="Z338" s="334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5"/>
      <c r="C339" s="2"/>
      <c r="D339" s="316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4"/>
      <c r="X339" s="334"/>
      <c r="Y339" s="334"/>
      <c r="Z339" s="334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5"/>
      <c r="C340" s="2"/>
      <c r="D340" s="316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4"/>
      <c r="X340" s="334"/>
      <c r="Y340" s="334"/>
      <c r="Z340" s="334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5"/>
      <c r="C341" s="2"/>
      <c r="D341" s="316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4"/>
      <c r="X341" s="334"/>
      <c r="Y341" s="334"/>
      <c r="Z341" s="334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5"/>
      <c r="C342" s="2"/>
      <c r="D342" s="316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4"/>
      <c r="X342" s="334"/>
      <c r="Y342" s="334"/>
      <c r="Z342" s="334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5"/>
      <c r="C343" s="2"/>
      <c r="D343" s="316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4"/>
      <c r="X343" s="334"/>
      <c r="Y343" s="334"/>
      <c r="Z343" s="334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5"/>
      <c r="C344" s="2"/>
      <c r="D344" s="316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4"/>
      <c r="X344" s="334"/>
      <c r="Y344" s="334"/>
      <c r="Z344" s="334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5"/>
      <c r="C345" s="2"/>
      <c r="D345" s="316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4"/>
      <c r="X345" s="334"/>
      <c r="Y345" s="334"/>
      <c r="Z345" s="334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5"/>
      <c r="C346" s="2"/>
      <c r="D346" s="316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4"/>
      <c r="X346" s="334"/>
      <c r="Y346" s="334"/>
      <c r="Z346" s="334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5"/>
      <c r="C347" s="2"/>
      <c r="D347" s="316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4"/>
      <c r="X347" s="334"/>
      <c r="Y347" s="334"/>
      <c r="Z347" s="334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5"/>
      <c r="C348" s="2"/>
      <c r="D348" s="316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4"/>
      <c r="X348" s="334"/>
      <c r="Y348" s="334"/>
      <c r="Z348" s="334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5"/>
      <c r="C349" s="2"/>
      <c r="D349" s="316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4"/>
      <c r="X349" s="334"/>
      <c r="Y349" s="334"/>
      <c r="Z349" s="334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5"/>
      <c r="C350" s="2"/>
      <c r="D350" s="316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4"/>
      <c r="X350" s="334"/>
      <c r="Y350" s="334"/>
      <c r="Z350" s="334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5"/>
      <c r="C351" s="2"/>
      <c r="D351" s="316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4"/>
      <c r="X351" s="334"/>
      <c r="Y351" s="334"/>
      <c r="Z351" s="334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5"/>
      <c r="C352" s="2"/>
      <c r="D352" s="316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4"/>
      <c r="X352" s="334"/>
      <c r="Y352" s="334"/>
      <c r="Z352" s="334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5"/>
      <c r="C353" s="2"/>
      <c r="D353" s="316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4"/>
      <c r="X353" s="334"/>
      <c r="Y353" s="334"/>
      <c r="Z353" s="334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5"/>
      <c r="C354" s="2"/>
      <c r="D354" s="316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4"/>
      <c r="X354" s="334"/>
      <c r="Y354" s="334"/>
      <c r="Z354" s="334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5"/>
      <c r="C355" s="2"/>
      <c r="D355" s="316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4"/>
      <c r="X355" s="334"/>
      <c r="Y355" s="334"/>
      <c r="Z355" s="334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5"/>
      <c r="C356" s="2"/>
      <c r="D356" s="316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4"/>
      <c r="X356" s="334"/>
      <c r="Y356" s="334"/>
      <c r="Z356" s="334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5"/>
      <c r="C357" s="2"/>
      <c r="D357" s="316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4"/>
      <c r="X357" s="334"/>
      <c r="Y357" s="334"/>
      <c r="Z357" s="334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5"/>
      <c r="C358" s="2"/>
      <c r="D358" s="316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4"/>
      <c r="X358" s="334"/>
      <c r="Y358" s="334"/>
      <c r="Z358" s="334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5"/>
      <c r="C359" s="2"/>
      <c r="D359" s="316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4"/>
      <c r="X359" s="334"/>
      <c r="Y359" s="334"/>
      <c r="Z359" s="334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5"/>
      <c r="C360" s="2"/>
      <c r="D360" s="316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4"/>
      <c r="X360" s="334"/>
      <c r="Y360" s="334"/>
      <c r="Z360" s="334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5"/>
      <c r="C361" s="2"/>
      <c r="D361" s="316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4"/>
      <c r="X361" s="334"/>
      <c r="Y361" s="334"/>
      <c r="Z361" s="334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5"/>
      <c r="C362" s="2"/>
      <c r="D362" s="316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4"/>
      <c r="X362" s="334"/>
      <c r="Y362" s="334"/>
      <c r="Z362" s="334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5"/>
      <c r="C363" s="2"/>
      <c r="D363" s="316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4"/>
      <c r="X363" s="334"/>
      <c r="Y363" s="334"/>
      <c r="Z363" s="334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5"/>
      <c r="C364" s="2"/>
      <c r="D364" s="316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4"/>
      <c r="X364" s="334"/>
      <c r="Y364" s="334"/>
      <c r="Z364" s="334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5"/>
      <c r="C365" s="2"/>
      <c r="D365" s="316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4"/>
      <c r="X365" s="334"/>
      <c r="Y365" s="334"/>
      <c r="Z365" s="334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5"/>
      <c r="C366" s="2"/>
      <c r="D366" s="316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4"/>
      <c r="X366" s="334"/>
      <c r="Y366" s="334"/>
      <c r="Z366" s="334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5"/>
      <c r="C367" s="2"/>
      <c r="D367" s="316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4"/>
      <c r="X367" s="334"/>
      <c r="Y367" s="334"/>
      <c r="Z367" s="334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5"/>
      <c r="C368" s="2"/>
      <c r="D368" s="316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4"/>
      <c r="X368" s="334"/>
      <c r="Y368" s="334"/>
      <c r="Z368" s="334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5"/>
      <c r="C369" s="2"/>
      <c r="D369" s="316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4"/>
      <c r="X369" s="334"/>
      <c r="Y369" s="334"/>
      <c r="Z369" s="334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5"/>
      <c r="C370" s="2"/>
      <c r="D370" s="316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4"/>
      <c r="X370" s="334"/>
      <c r="Y370" s="334"/>
      <c r="Z370" s="334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5"/>
      <c r="C371" s="2"/>
      <c r="D371" s="316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4"/>
      <c r="X371" s="334"/>
      <c r="Y371" s="334"/>
      <c r="Z371" s="334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5"/>
      <c r="C372" s="2"/>
      <c r="D372" s="316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4"/>
      <c r="X372" s="334"/>
      <c r="Y372" s="334"/>
      <c r="Z372" s="334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5"/>
      <c r="C373" s="2"/>
      <c r="D373" s="316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4"/>
      <c r="X373" s="334"/>
      <c r="Y373" s="334"/>
      <c r="Z373" s="334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5"/>
      <c r="C374" s="2"/>
      <c r="D374" s="316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4"/>
      <c r="X374" s="334"/>
      <c r="Y374" s="334"/>
      <c r="Z374" s="334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5"/>
      <c r="C375" s="2"/>
      <c r="D375" s="316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4"/>
      <c r="X375" s="334"/>
      <c r="Y375" s="334"/>
      <c r="Z375" s="334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5"/>
      <c r="C376" s="2"/>
      <c r="D376" s="316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4"/>
      <c r="X376" s="334"/>
      <c r="Y376" s="334"/>
      <c r="Z376" s="334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5"/>
      <c r="C377" s="2"/>
      <c r="D377" s="316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4"/>
      <c r="X377" s="334"/>
      <c r="Y377" s="334"/>
      <c r="Z377" s="334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5"/>
      <c r="C378" s="2"/>
      <c r="D378" s="316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4"/>
      <c r="X378" s="334"/>
      <c r="Y378" s="334"/>
      <c r="Z378" s="334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5"/>
      <c r="C379" s="2"/>
      <c r="D379" s="316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4"/>
      <c r="X379" s="334"/>
      <c r="Y379" s="334"/>
      <c r="Z379" s="334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5"/>
      <c r="C380" s="2"/>
      <c r="D380" s="316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4"/>
      <c r="X380" s="334"/>
      <c r="Y380" s="334"/>
      <c r="Z380" s="334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5"/>
      <c r="C381" s="2"/>
      <c r="D381" s="316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4"/>
      <c r="X381" s="334"/>
      <c r="Y381" s="334"/>
      <c r="Z381" s="334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5"/>
      <c r="C382" s="2"/>
      <c r="D382" s="316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4"/>
      <c r="X382" s="334"/>
      <c r="Y382" s="334"/>
      <c r="Z382" s="334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5"/>
      <c r="C383" s="2"/>
      <c r="D383" s="316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4"/>
      <c r="X383" s="334"/>
      <c r="Y383" s="334"/>
      <c r="Z383" s="334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5"/>
      <c r="C384" s="2"/>
      <c r="D384" s="316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4"/>
      <c r="X384" s="334"/>
      <c r="Y384" s="334"/>
      <c r="Z384" s="334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5"/>
      <c r="C385" s="2"/>
      <c r="D385" s="316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4"/>
      <c r="X385" s="334"/>
      <c r="Y385" s="334"/>
      <c r="Z385" s="334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5"/>
      <c r="C386" s="2"/>
      <c r="D386" s="316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4"/>
      <c r="X386" s="334"/>
      <c r="Y386" s="334"/>
      <c r="Z386" s="334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5"/>
      <c r="C387" s="2"/>
      <c r="D387" s="316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4"/>
      <c r="X387" s="334"/>
      <c r="Y387" s="334"/>
      <c r="Z387" s="334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15"/>
      <c r="C388" s="2"/>
      <c r="D388" s="316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4"/>
      <c r="X388" s="334"/>
      <c r="Y388" s="334"/>
      <c r="Z388" s="334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15"/>
      <c r="C389" s="2"/>
      <c r="D389" s="316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4"/>
      <c r="X389" s="334"/>
      <c r="Y389" s="334"/>
      <c r="Z389" s="334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15"/>
      <c r="C390" s="2"/>
      <c r="D390" s="316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4"/>
      <c r="X390" s="334"/>
      <c r="Y390" s="334"/>
      <c r="Z390" s="334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15"/>
      <c r="C391" s="2"/>
      <c r="D391" s="316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4"/>
      <c r="X391" s="334"/>
      <c r="Y391" s="334"/>
      <c r="Z391" s="334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15"/>
      <c r="C392" s="2"/>
      <c r="D392" s="316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4"/>
      <c r="X392" s="334"/>
      <c r="Y392" s="334"/>
      <c r="Z392" s="334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15"/>
      <c r="C393" s="2"/>
      <c r="D393" s="316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34"/>
      <c r="X393" s="334"/>
      <c r="Y393" s="334"/>
      <c r="Z393" s="334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315"/>
      <c r="C394" s="2"/>
      <c r="D394" s="316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34"/>
      <c r="X394" s="334"/>
      <c r="Y394" s="334"/>
      <c r="Z394" s="334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315"/>
      <c r="C395" s="2"/>
      <c r="D395" s="316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34"/>
      <c r="X395" s="334"/>
      <c r="Y395" s="334"/>
      <c r="Z395" s="334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315"/>
      <c r="C396" s="2"/>
      <c r="D396" s="316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34"/>
      <c r="X396" s="334"/>
      <c r="Y396" s="334"/>
      <c r="Z396" s="334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315"/>
      <c r="C397" s="2"/>
      <c r="D397" s="316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34"/>
      <c r="X397" s="334"/>
      <c r="Y397" s="334"/>
      <c r="Z397" s="334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315"/>
      <c r="C398" s="2"/>
      <c r="D398" s="316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34"/>
      <c r="X398" s="334"/>
      <c r="Y398" s="334"/>
      <c r="Z398" s="334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315"/>
      <c r="C399" s="2"/>
      <c r="D399" s="316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34"/>
      <c r="X399" s="334"/>
      <c r="Y399" s="334"/>
      <c r="Z399" s="334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315"/>
      <c r="C400" s="2"/>
      <c r="D400" s="316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34"/>
      <c r="X400" s="334"/>
      <c r="Y400" s="334"/>
      <c r="Z400" s="334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315"/>
      <c r="C401" s="2"/>
      <c r="D401" s="316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34"/>
      <c r="X401" s="334"/>
      <c r="Y401" s="334"/>
      <c r="Z401" s="334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315"/>
      <c r="C402" s="2"/>
      <c r="D402" s="316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34"/>
      <c r="X402" s="334"/>
      <c r="Y402" s="334"/>
      <c r="Z402" s="334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315"/>
      <c r="C403" s="2"/>
      <c r="D403" s="316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334"/>
      <c r="X403" s="334"/>
      <c r="Y403" s="334"/>
      <c r="Z403" s="334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315"/>
      <c r="C404" s="2"/>
      <c r="D404" s="316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334"/>
      <c r="X404" s="334"/>
      <c r="Y404" s="334"/>
      <c r="Z404" s="334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315"/>
      <c r="C405" s="2"/>
      <c r="D405" s="316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334"/>
      <c r="X405" s="334"/>
      <c r="Y405" s="334"/>
      <c r="Z405" s="334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5">
      <c r="A406" s="1"/>
      <c r="B406" s="315"/>
      <c r="C406" s="2"/>
      <c r="D406" s="316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334"/>
      <c r="X406" s="334"/>
      <c r="Y406" s="334"/>
      <c r="Z406" s="334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25">
      <c r="A407" s="1"/>
      <c r="B407" s="315"/>
      <c r="C407" s="2"/>
      <c r="D407" s="316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334"/>
      <c r="X407" s="334"/>
      <c r="Y407" s="334"/>
      <c r="Z407" s="334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25">
      <c r="A408" s="1"/>
      <c r="B408" s="315"/>
      <c r="C408" s="2"/>
      <c r="D408" s="316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334"/>
      <c r="X408" s="334"/>
      <c r="Y408" s="334"/>
      <c r="Z408" s="334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25">
      <c r="A409" s="1"/>
      <c r="B409" s="315"/>
      <c r="C409" s="2"/>
      <c r="D409" s="316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334"/>
      <c r="X409" s="334"/>
      <c r="Y409" s="334"/>
      <c r="Z409" s="334"/>
      <c r="AA409" s="2"/>
      <c r="AB409" s="1"/>
      <c r="AC409" s="1"/>
      <c r="AD409" s="1"/>
      <c r="AE409" s="1"/>
      <c r="AF409" s="1"/>
      <c r="AG409" s="1"/>
    </row>
    <row r="410" spans="1:33" ht="15.75" customHeight="1" x14ac:dyDescent="0.25">
      <c r="A410" s="1"/>
      <c r="B410" s="315"/>
      <c r="C410" s="2"/>
      <c r="D410" s="316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334"/>
      <c r="X410" s="334"/>
      <c r="Y410" s="334"/>
      <c r="Z410" s="334"/>
      <c r="AA410" s="2"/>
      <c r="AB410" s="1"/>
      <c r="AC410" s="1"/>
      <c r="AD410" s="1"/>
      <c r="AE410" s="1"/>
      <c r="AF410" s="1"/>
      <c r="AG410" s="1"/>
    </row>
    <row r="411" spans="1:33" ht="15.75" customHeight="1" x14ac:dyDescent="0.25">
      <c r="A411" s="1"/>
      <c r="B411" s="315"/>
      <c r="C411" s="2"/>
      <c r="D411" s="316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334"/>
      <c r="X411" s="334"/>
      <c r="Y411" s="334"/>
      <c r="Z411" s="334"/>
      <c r="AA411" s="2"/>
      <c r="AB411" s="1"/>
      <c r="AC411" s="1"/>
      <c r="AD411" s="1"/>
      <c r="AE411" s="1"/>
      <c r="AF411" s="1"/>
      <c r="AG411" s="1"/>
    </row>
    <row r="412" spans="1:33" ht="15.75" customHeight="1" x14ac:dyDescent="0.25">
      <c r="A412" s="1"/>
      <c r="B412" s="315"/>
      <c r="C412" s="2"/>
      <c r="D412" s="316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334"/>
      <c r="X412" s="334"/>
      <c r="Y412" s="334"/>
      <c r="Z412" s="334"/>
      <c r="AA412" s="2"/>
      <c r="AB412" s="1"/>
      <c r="AC412" s="1"/>
      <c r="AD412" s="1"/>
      <c r="AE412" s="1"/>
      <c r="AF412" s="1"/>
      <c r="AG412" s="1"/>
    </row>
    <row r="413" spans="1:33" ht="15.75" customHeight="1" x14ac:dyDescent="0.25">
      <c r="A413" s="1"/>
      <c r="B413" s="315"/>
      <c r="C413" s="2"/>
      <c r="D413" s="316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334"/>
      <c r="X413" s="334"/>
      <c r="Y413" s="334"/>
      <c r="Z413" s="334"/>
      <c r="AA413" s="2"/>
      <c r="AB413" s="1"/>
      <c r="AC413" s="1"/>
      <c r="AD413" s="1"/>
      <c r="AE413" s="1"/>
      <c r="AF413" s="1"/>
      <c r="AG413" s="1"/>
    </row>
    <row r="414" spans="1:33" ht="15.75" customHeight="1" x14ac:dyDescent="0.25">
      <c r="A414" s="1"/>
      <c r="B414" s="315"/>
      <c r="C414" s="2"/>
      <c r="D414" s="316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334"/>
      <c r="X414" s="334"/>
      <c r="Y414" s="334"/>
      <c r="Z414" s="334"/>
      <c r="AA414" s="2"/>
      <c r="AB414" s="1"/>
      <c r="AC414" s="1"/>
      <c r="AD414" s="1"/>
      <c r="AE414" s="1"/>
      <c r="AF414" s="1"/>
      <c r="AG414" s="1"/>
    </row>
    <row r="415" spans="1:33" ht="15.75" customHeight="1" x14ac:dyDescent="0.25">
      <c r="A415" s="1"/>
      <c r="B415" s="315"/>
      <c r="C415" s="2"/>
      <c r="D415" s="316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334"/>
      <c r="X415" s="334"/>
      <c r="Y415" s="334"/>
      <c r="Z415" s="334"/>
      <c r="AA415" s="2"/>
      <c r="AB415" s="1"/>
      <c r="AC415" s="1"/>
      <c r="AD415" s="1"/>
      <c r="AE415" s="1"/>
      <c r="AF415" s="1"/>
      <c r="AG415" s="1"/>
    </row>
    <row r="416" spans="1:33" ht="15.75" customHeight="1" x14ac:dyDescent="0.25">
      <c r="A416" s="1"/>
      <c r="B416" s="315"/>
      <c r="C416" s="2"/>
      <c r="D416" s="316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334"/>
      <c r="X416" s="334"/>
      <c r="Y416" s="334"/>
      <c r="Z416" s="334"/>
      <c r="AA416" s="2"/>
      <c r="AB416" s="1"/>
      <c r="AC416" s="1"/>
      <c r="AD416" s="1"/>
      <c r="AE416" s="1"/>
      <c r="AF416" s="1"/>
      <c r="AG416" s="1"/>
    </row>
    <row r="417" spans="1:33" ht="15.75" customHeight="1" x14ac:dyDescent="0.25">
      <c r="A417" s="1"/>
      <c r="B417" s="315"/>
      <c r="C417" s="2"/>
      <c r="D417" s="316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334"/>
      <c r="X417" s="334"/>
      <c r="Y417" s="334"/>
      <c r="Z417" s="334"/>
      <c r="AA417" s="2"/>
      <c r="AB417" s="1"/>
      <c r="AC417" s="1"/>
      <c r="AD417" s="1"/>
      <c r="AE417" s="1"/>
      <c r="AF417" s="1"/>
      <c r="AG417" s="1"/>
    </row>
    <row r="418" spans="1:33" ht="15.75" customHeight="1" x14ac:dyDescent="0.25">
      <c r="A418" s="1"/>
      <c r="B418" s="315"/>
      <c r="C418" s="2"/>
      <c r="D418" s="316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334"/>
      <c r="X418" s="334"/>
      <c r="Y418" s="334"/>
      <c r="Z418" s="334"/>
      <c r="AA418" s="2"/>
      <c r="AB418" s="1"/>
      <c r="AC418" s="1"/>
      <c r="AD418" s="1"/>
      <c r="AE418" s="1"/>
      <c r="AF418" s="1"/>
      <c r="AG418" s="1"/>
    </row>
    <row r="419" spans="1:33" ht="15.75" customHeight="1" x14ac:dyDescent="0.25">
      <c r="A419" s="1"/>
      <c r="B419" s="315"/>
      <c r="C419" s="2"/>
      <c r="D419" s="316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334"/>
      <c r="X419" s="334"/>
      <c r="Y419" s="334"/>
      <c r="Z419" s="334"/>
      <c r="AA419" s="2"/>
      <c r="AB419" s="1"/>
      <c r="AC419" s="1"/>
      <c r="AD419" s="1"/>
      <c r="AE419" s="1"/>
      <c r="AF419" s="1"/>
      <c r="AG419" s="1"/>
    </row>
    <row r="420" spans="1:33" ht="15.75" customHeight="1" x14ac:dyDescent="0.25">
      <c r="A420" s="1"/>
      <c r="B420" s="315"/>
      <c r="C420" s="2"/>
      <c r="D420" s="316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334"/>
      <c r="X420" s="334"/>
      <c r="Y420" s="334"/>
      <c r="Z420" s="334"/>
      <c r="AA420" s="2"/>
      <c r="AB420" s="1"/>
      <c r="AC420" s="1"/>
      <c r="AD420" s="1"/>
      <c r="AE420" s="1"/>
      <c r="AF420" s="1"/>
      <c r="AG420" s="1"/>
    </row>
    <row r="421" spans="1:33" ht="15.75" customHeight="1" x14ac:dyDescent="0.25">
      <c r="A421" s="1"/>
      <c r="B421" s="315"/>
      <c r="C421" s="2"/>
      <c r="D421" s="316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334"/>
      <c r="X421" s="334"/>
      <c r="Y421" s="334"/>
      <c r="Z421" s="334"/>
      <c r="AA421" s="2"/>
      <c r="AB421" s="1"/>
      <c r="AC421" s="1"/>
      <c r="AD421" s="1"/>
      <c r="AE421" s="1"/>
      <c r="AF421" s="1"/>
      <c r="AG421" s="1"/>
    </row>
    <row r="422" spans="1:33" ht="15.75" customHeight="1" x14ac:dyDescent="0.25">
      <c r="A422" s="1"/>
      <c r="B422" s="315"/>
      <c r="C422" s="2"/>
      <c r="D422" s="316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334"/>
      <c r="X422" s="334"/>
      <c r="Y422" s="334"/>
      <c r="Z422" s="334"/>
      <c r="AA422" s="2"/>
      <c r="AB422" s="1"/>
      <c r="AC422" s="1"/>
      <c r="AD422" s="1"/>
      <c r="AE422" s="1"/>
      <c r="AF422" s="1"/>
      <c r="AG422" s="1"/>
    </row>
    <row r="423" spans="1:33" ht="15.75" customHeight="1" x14ac:dyDescent="0.25">
      <c r="A423" s="1"/>
      <c r="B423" s="315"/>
      <c r="C423" s="2"/>
      <c r="D423" s="316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334"/>
      <c r="X423" s="334"/>
      <c r="Y423" s="334"/>
      <c r="Z423" s="334"/>
      <c r="AA423" s="2"/>
      <c r="AB423" s="1"/>
      <c r="AC423" s="1"/>
      <c r="AD423" s="1"/>
      <c r="AE423" s="1"/>
      <c r="AF423" s="1"/>
      <c r="AG423" s="1"/>
    </row>
    <row r="424" spans="1:33" ht="15.75" customHeight="1" x14ac:dyDescent="0.25">
      <c r="A424" s="1"/>
      <c r="B424" s="315"/>
      <c r="C424" s="2"/>
      <c r="D424" s="316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334"/>
      <c r="X424" s="334"/>
      <c r="Y424" s="334"/>
      <c r="Z424" s="334"/>
      <c r="AA424" s="2"/>
      <c r="AB424" s="1"/>
      <c r="AC424" s="1"/>
      <c r="AD424" s="1"/>
      <c r="AE424" s="1"/>
      <c r="AF424" s="1"/>
      <c r="AG424" s="1"/>
    </row>
    <row r="425" spans="1:33" ht="15.75" customHeight="1" x14ac:dyDescent="0.25">
      <c r="A425" s="1"/>
      <c r="B425" s="315"/>
      <c r="C425" s="2"/>
      <c r="D425" s="316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334"/>
      <c r="X425" s="334"/>
      <c r="Y425" s="334"/>
      <c r="Z425" s="334"/>
      <c r="AA425" s="2"/>
      <c r="AB425" s="1"/>
      <c r="AC425" s="1"/>
      <c r="AD425" s="1"/>
      <c r="AE425" s="1"/>
      <c r="AF425" s="1"/>
      <c r="AG425" s="1"/>
    </row>
    <row r="426" spans="1:33" ht="15.75" customHeight="1" x14ac:dyDescent="0.25">
      <c r="A426" s="1"/>
      <c r="B426" s="315"/>
      <c r="C426" s="2"/>
      <c r="D426" s="316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334"/>
      <c r="X426" s="334"/>
      <c r="Y426" s="334"/>
      <c r="Z426" s="334"/>
      <c r="AA426" s="2"/>
      <c r="AB426" s="1"/>
      <c r="AC426" s="1"/>
      <c r="AD426" s="1"/>
      <c r="AE426" s="1"/>
      <c r="AF426" s="1"/>
      <c r="AG426" s="1"/>
    </row>
    <row r="427" spans="1:33" ht="15.75" customHeight="1" x14ac:dyDescent="0.25">
      <c r="A427" s="1"/>
      <c r="B427" s="315"/>
      <c r="C427" s="2"/>
      <c r="D427" s="316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334"/>
      <c r="X427" s="334"/>
      <c r="Y427" s="334"/>
      <c r="Z427" s="334"/>
      <c r="AA427" s="2"/>
      <c r="AB427" s="1"/>
      <c r="AC427" s="1"/>
      <c r="AD427" s="1"/>
      <c r="AE427" s="1"/>
      <c r="AF427" s="1"/>
      <c r="AG427" s="1"/>
    </row>
    <row r="428" spans="1:33" ht="15.75" customHeight="1" x14ac:dyDescent="0.25">
      <c r="A428" s="1"/>
      <c r="B428" s="1"/>
      <c r="C428" s="2"/>
      <c r="D428" s="316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334"/>
      <c r="X428" s="334"/>
      <c r="Y428" s="334"/>
      <c r="Z428" s="334"/>
      <c r="AA428" s="2"/>
      <c r="AB428" s="1"/>
      <c r="AC428" s="1"/>
      <c r="AD428" s="1"/>
      <c r="AE428" s="1"/>
      <c r="AF428" s="1"/>
      <c r="AG428" s="1"/>
    </row>
    <row r="429" spans="1:33" ht="15.75" customHeight="1" x14ac:dyDescent="0.25">
      <c r="A429" s="1"/>
      <c r="B429" s="1"/>
      <c r="C429" s="2"/>
      <c r="D429" s="316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334"/>
      <c r="X429" s="334"/>
      <c r="Y429" s="334"/>
      <c r="Z429" s="334"/>
      <c r="AA429" s="2"/>
      <c r="AB429" s="1"/>
      <c r="AC429" s="1"/>
      <c r="AD429" s="1"/>
      <c r="AE429" s="1"/>
      <c r="AF429" s="1"/>
      <c r="AG429" s="1"/>
    </row>
    <row r="430" spans="1:33" ht="15.75" customHeight="1" x14ac:dyDescent="0.25">
      <c r="A430" s="1"/>
      <c r="B430" s="1"/>
      <c r="C430" s="2"/>
      <c r="D430" s="316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334"/>
      <c r="X430" s="334"/>
      <c r="Y430" s="334"/>
      <c r="Z430" s="334"/>
      <c r="AA430" s="2"/>
      <c r="AB430" s="1"/>
      <c r="AC430" s="1"/>
      <c r="AD430" s="1"/>
      <c r="AE430" s="1"/>
      <c r="AF430" s="1"/>
      <c r="AG430" s="1"/>
    </row>
    <row r="431" spans="1:33" ht="15.75" customHeight="1" x14ac:dyDescent="0.25">
      <c r="A431" s="1"/>
      <c r="B431" s="1"/>
      <c r="C431" s="2"/>
      <c r="D431" s="316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334"/>
      <c r="X431" s="334"/>
      <c r="Y431" s="334"/>
      <c r="Z431" s="334"/>
      <c r="AA431" s="2"/>
      <c r="AB431" s="1"/>
      <c r="AC431" s="1"/>
      <c r="AD431" s="1"/>
      <c r="AE431" s="1"/>
      <c r="AF431" s="1"/>
      <c r="AG431" s="1"/>
    </row>
    <row r="432" spans="1:33" ht="15.75" customHeight="1" x14ac:dyDescent="0.25">
      <c r="A432" s="1"/>
      <c r="B432" s="1"/>
      <c r="C432" s="2"/>
      <c r="D432" s="316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334"/>
      <c r="X432" s="334"/>
      <c r="Y432" s="334"/>
      <c r="Z432" s="334"/>
      <c r="AA432" s="2"/>
      <c r="AB432" s="1"/>
      <c r="AC432" s="1"/>
      <c r="AD432" s="1"/>
      <c r="AE432" s="1"/>
      <c r="AF432" s="1"/>
      <c r="AG432" s="1"/>
    </row>
    <row r="433" spans="8:33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1"/>
      <c r="AC433" s="1"/>
      <c r="AD433" s="1"/>
      <c r="AE433" s="1"/>
      <c r="AF433" s="1"/>
      <c r="AG433" s="1"/>
    </row>
    <row r="434" spans="8:33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1"/>
      <c r="AC434" s="1"/>
      <c r="AD434" s="1"/>
      <c r="AE434" s="1"/>
      <c r="AF434" s="1"/>
      <c r="AG434" s="1"/>
    </row>
    <row r="435" spans="8:33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33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33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33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33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33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33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33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33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33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33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33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33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33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5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25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25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25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25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 x14ac:dyDescent="0.25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 x14ac:dyDescent="0.25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 x14ac:dyDescent="0.25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 x14ac:dyDescent="0.25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 x14ac:dyDescent="0.25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 x14ac:dyDescent="0.25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 x14ac:dyDescent="0.25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8:28" ht="15.75" customHeight="1" x14ac:dyDescent="0.25">
      <c r="H1031" s="5"/>
      <c r="I1031" s="5"/>
      <c r="J1031" s="5"/>
      <c r="N1031" s="5"/>
      <c r="O1031" s="5"/>
      <c r="P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8:28" ht="15.75" customHeight="1" x14ac:dyDescent="0.25">
      <c r="H1032" s="5"/>
      <c r="I1032" s="5"/>
      <c r="J1032" s="5"/>
      <c r="N1032" s="5"/>
      <c r="O1032" s="5"/>
      <c r="P1032" s="5"/>
      <c r="T1032" s="5"/>
      <c r="U1032" s="5"/>
      <c r="V1032" s="5"/>
      <c r="W1032" s="5"/>
      <c r="X1032" s="5"/>
      <c r="Y1032" s="5"/>
      <c r="Z1032" s="5"/>
      <c r="AA1032" s="5"/>
      <c r="AB1032" s="5"/>
    </row>
    <row r="1033" spans="8:28" ht="15.75" customHeight="1" x14ac:dyDescent="0.25">
      <c r="H1033" s="5"/>
      <c r="I1033" s="5"/>
      <c r="J1033" s="5"/>
      <c r="N1033" s="5"/>
      <c r="O1033" s="5"/>
      <c r="P1033" s="5"/>
      <c r="T1033" s="5"/>
      <c r="U1033" s="5"/>
      <c r="V1033" s="5"/>
      <c r="W1033" s="5"/>
      <c r="X1033" s="5"/>
      <c r="Y1033" s="5"/>
      <c r="Z1033" s="5"/>
      <c r="AA1033" s="5"/>
      <c r="AB1033" s="5"/>
    </row>
    <row r="1034" spans="8:28" ht="15.75" customHeight="1" x14ac:dyDescent="0.25">
      <c r="H1034" s="5"/>
      <c r="I1034" s="5"/>
      <c r="J1034" s="5"/>
      <c r="N1034" s="5"/>
      <c r="O1034" s="5"/>
      <c r="P1034" s="5"/>
      <c r="T1034" s="5"/>
      <c r="U1034" s="5"/>
      <c r="V1034" s="5"/>
      <c r="W1034" s="5"/>
      <c r="X1034" s="5"/>
      <c r="Y1034" s="5"/>
      <c r="Z1034" s="5"/>
      <c r="AA1034" s="5"/>
      <c r="AB1034" s="5"/>
    </row>
    <row r="1035" spans="8:28" ht="15.75" customHeight="1" x14ac:dyDescent="0.25">
      <c r="H1035" s="5"/>
      <c r="I1035" s="5"/>
      <c r="J1035" s="5"/>
      <c r="N1035" s="5"/>
      <c r="O1035" s="5"/>
      <c r="P1035" s="5"/>
      <c r="T1035" s="5"/>
      <c r="U1035" s="5"/>
      <c r="V1035" s="5"/>
      <c r="W1035" s="5"/>
      <c r="X1035" s="5"/>
      <c r="Y1035" s="5"/>
      <c r="Z1035" s="5"/>
      <c r="AA1035" s="5"/>
      <c r="AB1035" s="5"/>
    </row>
    <row r="1036" spans="8:28" ht="15.75" customHeight="1" x14ac:dyDescent="0.25">
      <c r="H1036" s="5"/>
      <c r="I1036" s="5"/>
      <c r="J1036" s="5"/>
      <c r="N1036" s="5"/>
      <c r="O1036" s="5"/>
      <c r="P1036" s="5"/>
      <c r="T1036" s="5"/>
      <c r="U1036" s="5"/>
      <c r="V1036" s="5"/>
      <c r="W1036" s="5"/>
      <c r="X1036" s="5"/>
      <c r="Y1036" s="5"/>
      <c r="Z1036" s="5"/>
      <c r="AA1036" s="5"/>
      <c r="AB1036" s="5"/>
    </row>
    <row r="1037" spans="8:28" ht="15.75" customHeight="1" x14ac:dyDescent="0.25">
      <c r="H1037" s="5"/>
      <c r="I1037" s="5"/>
      <c r="J1037" s="5"/>
      <c r="N1037" s="5"/>
      <c r="O1037" s="5"/>
      <c r="P1037" s="5"/>
      <c r="T1037" s="5"/>
      <c r="U1037" s="5"/>
      <c r="V1037" s="5"/>
      <c r="W1037" s="5"/>
      <c r="X1037" s="5"/>
      <c r="Y1037" s="5"/>
      <c r="Z1037" s="5"/>
      <c r="AA1037" s="5"/>
      <c r="AB1037" s="5"/>
    </row>
    <row r="1038" spans="8:28" ht="15.75" customHeight="1" x14ac:dyDescent="0.25">
      <c r="H1038" s="5"/>
      <c r="I1038" s="5"/>
      <c r="J1038" s="5"/>
      <c r="N1038" s="5"/>
      <c r="O1038" s="5"/>
      <c r="P1038" s="5"/>
      <c r="T1038" s="5"/>
      <c r="U1038" s="5"/>
      <c r="V1038" s="5"/>
      <c r="W1038" s="5"/>
      <c r="X1038" s="5"/>
      <c r="Y1038" s="5"/>
      <c r="Z1038" s="5"/>
      <c r="AA1038" s="5"/>
      <c r="AB1038" s="5"/>
    </row>
    <row r="1039" spans="8:28" ht="15.75" customHeight="1" x14ac:dyDescent="0.25">
      <c r="H1039" s="5"/>
      <c r="I1039" s="5"/>
      <c r="J1039" s="5"/>
      <c r="N1039" s="5"/>
      <c r="O1039" s="5"/>
      <c r="P1039" s="5"/>
      <c r="T1039" s="5"/>
      <c r="U1039" s="5"/>
      <c r="V1039" s="5"/>
      <c r="W1039" s="5"/>
      <c r="X1039" s="5"/>
      <c r="Y1039" s="5"/>
      <c r="Z1039" s="5"/>
      <c r="AA1039" s="5"/>
      <c r="AB1039" s="5"/>
    </row>
    <row r="1040" spans="8:28" ht="15.75" customHeight="1" x14ac:dyDescent="0.25">
      <c r="H1040" s="5"/>
      <c r="I1040" s="5"/>
      <c r="J1040" s="5"/>
      <c r="N1040" s="5"/>
      <c r="O1040" s="5"/>
      <c r="P1040" s="5"/>
      <c r="T1040" s="5"/>
      <c r="U1040" s="5"/>
      <c r="V1040" s="5"/>
      <c r="W1040" s="5"/>
      <c r="X1040" s="5"/>
      <c r="Y1040" s="5"/>
      <c r="Z1040" s="5"/>
      <c r="AA1040" s="5"/>
      <c r="AB1040" s="5"/>
    </row>
    <row r="1041" spans="8:28" ht="15.75" customHeight="1" x14ac:dyDescent="0.25">
      <c r="H1041" s="5"/>
      <c r="I1041" s="5"/>
      <c r="J1041" s="5"/>
      <c r="N1041" s="5"/>
      <c r="O1041" s="5"/>
      <c r="P1041" s="5"/>
      <c r="T1041" s="5"/>
      <c r="U1041" s="5"/>
      <c r="V1041" s="5"/>
      <c r="W1041" s="5"/>
      <c r="X1041" s="5"/>
      <c r="Y1041" s="5"/>
      <c r="Z1041" s="5"/>
      <c r="AA1041" s="5"/>
      <c r="AB1041" s="5"/>
    </row>
    <row r="1042" spans="8:28" ht="15.75" customHeight="1" x14ac:dyDescent="0.25">
      <c r="H1042" s="5"/>
      <c r="I1042" s="5"/>
      <c r="J1042" s="5"/>
      <c r="N1042" s="5"/>
      <c r="O1042" s="5"/>
      <c r="P1042" s="5"/>
      <c r="T1042" s="5"/>
      <c r="U1042" s="5"/>
      <c r="V1042" s="5"/>
      <c r="W1042" s="5"/>
      <c r="X1042" s="5"/>
      <c r="Y1042" s="5"/>
      <c r="Z1042" s="5"/>
      <c r="AA1042" s="5"/>
      <c r="AB1042" s="5"/>
    </row>
    <row r="1043" spans="8:28" ht="15.75" customHeight="1" x14ac:dyDescent="0.25">
      <c r="H1043" s="5"/>
      <c r="I1043" s="5"/>
      <c r="J1043" s="5"/>
      <c r="N1043" s="5"/>
      <c r="O1043" s="5"/>
      <c r="P1043" s="5"/>
      <c r="T1043" s="5"/>
      <c r="U1043" s="5"/>
      <c r="V1043" s="5"/>
      <c r="W1043" s="5"/>
      <c r="X1043" s="5"/>
      <c r="Y1043" s="5"/>
      <c r="Z1043" s="5"/>
      <c r="AA1043" s="5"/>
      <c r="AB1043" s="5"/>
    </row>
    <row r="1044" spans="8:28" ht="15.75" customHeight="1" x14ac:dyDescent="0.25">
      <c r="H1044" s="5"/>
      <c r="I1044" s="5"/>
      <c r="J1044" s="5"/>
      <c r="N1044" s="5"/>
      <c r="O1044" s="5"/>
      <c r="P1044" s="5"/>
      <c r="T1044" s="5"/>
      <c r="U1044" s="5"/>
      <c r="V1044" s="5"/>
      <c r="W1044" s="5"/>
      <c r="X1044" s="5"/>
      <c r="Y1044" s="5"/>
      <c r="Z1044" s="5"/>
      <c r="AA1044" s="5"/>
      <c r="AB1044" s="5"/>
    </row>
    <row r="1045" spans="8:28" ht="15.75" customHeight="1" x14ac:dyDescent="0.25">
      <c r="H1045" s="5"/>
      <c r="I1045" s="5"/>
      <c r="J1045" s="5"/>
      <c r="N1045" s="5"/>
      <c r="O1045" s="5"/>
      <c r="P1045" s="5"/>
      <c r="T1045" s="5"/>
      <c r="U1045" s="5"/>
      <c r="V1045" s="5"/>
      <c r="W1045" s="5"/>
      <c r="X1045" s="5"/>
      <c r="Y1045" s="5"/>
      <c r="Z1045" s="5"/>
      <c r="AA1045" s="5"/>
      <c r="AB1045" s="5"/>
    </row>
    <row r="1046" spans="8:28" ht="15.75" customHeight="1" x14ac:dyDescent="0.25">
      <c r="H1046" s="5"/>
      <c r="I1046" s="5"/>
      <c r="J1046" s="5"/>
      <c r="N1046" s="5"/>
      <c r="O1046" s="5"/>
      <c r="P1046" s="5"/>
      <c r="T1046" s="5"/>
      <c r="U1046" s="5"/>
      <c r="V1046" s="5"/>
      <c r="W1046" s="5"/>
      <c r="X1046" s="5"/>
      <c r="Y1046" s="5"/>
      <c r="Z1046" s="5"/>
      <c r="AA1046" s="5"/>
      <c r="AB1046" s="5"/>
    </row>
    <row r="1047" spans="8:28" ht="15.75" customHeight="1" x14ac:dyDescent="0.25">
      <c r="H1047" s="5"/>
      <c r="I1047" s="5"/>
      <c r="J1047" s="5"/>
      <c r="N1047" s="5"/>
      <c r="O1047" s="5"/>
      <c r="P1047" s="5"/>
      <c r="T1047" s="5"/>
      <c r="U1047" s="5"/>
      <c r="V1047" s="5"/>
      <c r="W1047" s="5"/>
      <c r="X1047" s="5"/>
      <c r="Y1047" s="5"/>
      <c r="Z1047" s="5"/>
      <c r="AA1047" s="5"/>
      <c r="AB1047" s="5"/>
    </row>
    <row r="1048" spans="8:28" ht="15.75" customHeight="1" x14ac:dyDescent="0.25">
      <c r="AB1048" s="5"/>
    </row>
    <row r="1049" spans="8:28" ht="15.75" customHeight="1" x14ac:dyDescent="0.25">
      <c r="AB1049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93:D193"/>
    <mergeCell ref="A226:C226"/>
    <mergeCell ref="A227:C227"/>
    <mergeCell ref="K8:M8"/>
    <mergeCell ref="N8:P8"/>
    <mergeCell ref="E8:G8"/>
    <mergeCell ref="H8:J8"/>
    <mergeCell ref="E54:G55"/>
    <mergeCell ref="H54:J55"/>
    <mergeCell ref="A99:D99"/>
    <mergeCell ref="K7:P7"/>
    <mergeCell ref="A1:E1"/>
    <mergeCell ref="A7:A9"/>
    <mergeCell ref="B7:B9"/>
    <mergeCell ref="C7:C9"/>
    <mergeCell ref="D7:D9"/>
    <mergeCell ref="E7:J7"/>
  </mergeCells>
  <phoneticPr fontId="33" type="noConversion"/>
  <pageMargins left="0" right="0" top="0.35433070866141736" bottom="0.35433070866141736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Фінансування</vt:lpstr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Michail Kirichenko</cp:lastModifiedBy>
  <cp:lastPrinted>2025-12-08T14:30:21Z</cp:lastPrinted>
  <dcterms:created xsi:type="dcterms:W3CDTF">2020-11-14T13:09:40Z</dcterms:created>
  <dcterms:modified xsi:type="dcterms:W3CDTF">2025-12-16T11:55:08Z</dcterms:modified>
</cp:coreProperties>
</file>