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Серж доки ФЛЭШка 64 гига ориг\Кинопроизводство21\ПРоекты в работе 2024\3 Стипендія Алла\Звіт\фіндоки\"/>
    </mc:Choice>
  </mc:AlternateContent>
  <xr:revisionPtr revIDLastSave="0" documentId="13_ncr:1_{701CFFC6-B2CF-416E-A81B-0C27CA1B155D}" xr6:coauthVersionLast="45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Зві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 l="1"/>
  <c r="J45" i="1"/>
  <c r="J46" i="1"/>
  <c r="J47" i="1"/>
  <c r="J48" i="1"/>
  <c r="J49" i="1"/>
  <c r="J39" i="1"/>
  <c r="J40" i="1"/>
  <c r="J41" i="1"/>
  <c r="J42" i="1"/>
  <c r="J43" i="1"/>
  <c r="J44" i="1"/>
  <c r="J38" i="1"/>
  <c r="J36" i="1"/>
  <c r="J51" i="1"/>
  <c r="J33" i="1"/>
  <c r="J34" i="1"/>
  <c r="J29" i="1"/>
  <c r="J30" i="1"/>
  <c r="J31" i="1"/>
  <c r="J28" i="1"/>
  <c r="J55" i="1"/>
  <c r="J56" i="1"/>
  <c r="J57" i="1"/>
  <c r="J58" i="1"/>
  <c r="J59" i="1"/>
  <c r="J60" i="1"/>
  <c r="J61" i="1"/>
  <c r="J62" i="1"/>
  <c r="J54" i="1"/>
  <c r="J27" i="1" l="1"/>
  <c r="J35" i="1"/>
  <c r="J53" i="1"/>
  <c r="K59" i="1"/>
  <c r="K60" i="1"/>
  <c r="K61" i="1"/>
  <c r="G59" i="1"/>
  <c r="G60" i="1"/>
  <c r="G61" i="1"/>
  <c r="G38" i="1" l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7" i="1"/>
  <c r="K47" i="1" s="1"/>
  <c r="G48" i="1"/>
  <c r="K48" i="1" s="1"/>
  <c r="G49" i="1"/>
  <c r="G29" i="1"/>
  <c r="K29" i="1" s="1"/>
  <c r="G30" i="1"/>
  <c r="K30" i="1" s="1"/>
  <c r="G57" i="1" l="1"/>
  <c r="G56" i="1"/>
  <c r="G55" i="1"/>
  <c r="G54" i="1"/>
  <c r="K54" i="1" s="1"/>
  <c r="G37" i="1"/>
  <c r="G36" i="1"/>
  <c r="G35" i="1" s="1"/>
  <c r="K57" i="1" l="1"/>
  <c r="K56" i="1"/>
  <c r="K55" i="1"/>
  <c r="K37" i="1"/>
  <c r="K36" i="1"/>
  <c r="J52" i="1" l="1"/>
  <c r="J50" i="1" s="1"/>
  <c r="G62" i="1"/>
  <c r="G58" i="1"/>
  <c r="G53" i="1" s="1"/>
  <c r="G52" i="1"/>
  <c r="K52" i="1" s="1"/>
  <c r="G51" i="1"/>
  <c r="G50" i="1" s="1"/>
  <c r="G34" i="1"/>
  <c r="G32" i="1" s="1"/>
  <c r="G33" i="1"/>
  <c r="G31" i="1"/>
  <c r="G28" i="1"/>
  <c r="G27" i="1" s="1"/>
  <c r="K34" i="1" l="1"/>
  <c r="K50" i="1"/>
  <c r="K28" i="1"/>
  <c r="K35" i="1"/>
  <c r="K58" i="1"/>
  <c r="K53" i="1"/>
  <c r="K49" i="1"/>
  <c r="K31" i="1"/>
  <c r="J32" i="1"/>
  <c r="K51" i="1"/>
  <c r="K33" i="1"/>
  <c r="K62" i="1"/>
  <c r="J63" i="1" l="1"/>
  <c r="J23" i="1" s="1"/>
  <c r="J24" i="1" s="1"/>
  <c r="J65" i="1" s="1"/>
  <c r="G63" i="1"/>
  <c r="K27" i="1"/>
  <c r="K32" i="1"/>
  <c r="K63" i="1" l="1"/>
  <c r="G23" i="1"/>
  <c r="G24" i="1" l="1"/>
  <c r="K23" i="1"/>
  <c r="G65" i="1" l="1"/>
  <c r="K65" i="1" s="1"/>
  <c r="K24" i="1"/>
</calcChain>
</file>

<file path=xl/sharedStrings.xml><?xml version="1.0" encoding="utf-8"?>
<sst xmlns="http://schemas.openxmlformats.org/spreadsheetml/2006/main" count="203" uniqueCount="128">
  <si>
    <t>Додаток № 4</t>
  </si>
  <si>
    <t>до Договору про надання стипендії (гранту)</t>
  </si>
  <si>
    <t>ЗВІТ</t>
  </si>
  <si>
    <t>про надходження та використання коштів для реалізації Проєкту</t>
  </si>
  <si>
    <t>Прізвище, ім'я та по-батькові Стипендіата:</t>
  </si>
  <si>
    <t>Назва проекту:</t>
  </si>
  <si>
    <t>№</t>
  </si>
  <si>
    <t>Найменування витрат</t>
  </si>
  <si>
    <t>Одиниця 
виміру</t>
  </si>
  <si>
    <t>Планові витрати за рахунок  стипендії (гранту) УКФ</t>
  </si>
  <si>
    <t>Фактичні витрати за рахунок стипендії (гранту) УКФ</t>
  </si>
  <si>
    <t>Різниця 
бюджету, грн
 (=ст.6-ст.9)</t>
  </si>
  <si>
    <t>ПРИМІТКИ</t>
  </si>
  <si>
    <t>Кількість/
Період</t>
  </si>
  <si>
    <t>Вартість за
одиницю, 
грн</t>
  </si>
  <si>
    <t>Стовпці:</t>
  </si>
  <si>
    <t>Розділ:</t>
  </si>
  <si>
    <t>І</t>
  </si>
  <si>
    <t>Надходження:</t>
  </si>
  <si>
    <t>Стаття:</t>
  </si>
  <si>
    <t>1</t>
  </si>
  <si>
    <t>Український культурний фонд</t>
  </si>
  <si>
    <t>грн</t>
  </si>
  <si>
    <t>Всього по розділу І "Надходження":</t>
  </si>
  <si>
    <t>ІІ</t>
  </si>
  <si>
    <t>Витрати:</t>
  </si>
  <si>
    <t>доба</t>
  </si>
  <si>
    <t>Всього по розділу ІІ "Витрати":</t>
  </si>
  <si>
    <t>(підпис)</t>
  </si>
  <si>
    <t>(Прізвище та ініціали)</t>
  </si>
  <si>
    <t>Розділ/
Стаття/
Пункт</t>
  </si>
  <si>
    <t>Загальна сума, 
грн
 (=ст.4*ст.5)</t>
  </si>
  <si>
    <t>Загальна сума, 
грн 
(=ст.7*ст.8)</t>
  </si>
  <si>
    <t xml:space="preserve">Вартість проїзду (квитків)
</t>
  </si>
  <si>
    <t xml:space="preserve">Вартість проживання 
</t>
  </si>
  <si>
    <t xml:space="preserve">Вартість витратних матеріалів
</t>
  </si>
  <si>
    <t>Вартість обладнання, інструментів, інвентаря</t>
  </si>
  <si>
    <t>Інші витрати</t>
  </si>
  <si>
    <t>Пункт</t>
  </si>
  <si>
    <t>1.1</t>
  </si>
  <si>
    <t>шт.</t>
  </si>
  <si>
    <t>1.2</t>
  </si>
  <si>
    <t>2.1</t>
  </si>
  <si>
    <t>2.2</t>
  </si>
  <si>
    <t>3.1</t>
  </si>
  <si>
    <t>3.2</t>
  </si>
  <si>
    <t>4.1</t>
  </si>
  <si>
    <t>Найменування обладнання, інструментів, інвентаря</t>
  </si>
  <si>
    <t>4.2</t>
  </si>
  <si>
    <t>5.1</t>
  </si>
  <si>
    <t>5.2</t>
  </si>
  <si>
    <t>РЕЗУЛЬТАТ РЕАЛІЗАЦІЇ ПРОЄКТУ</t>
  </si>
  <si>
    <t>3.3</t>
  </si>
  <si>
    <t>3.4</t>
  </si>
  <si>
    <t>5.3</t>
  </si>
  <si>
    <t>5.4</t>
  </si>
  <si>
    <t>5.5</t>
  </si>
  <si>
    <t>5.6</t>
  </si>
  <si>
    <t>послуга</t>
  </si>
  <si>
    <t>Дата початку проєкту: травень 2024 року</t>
  </si>
  <si>
    <t>Дата завершення проєкту: 15.10.2024</t>
  </si>
  <si>
    <t>Мегель Алла Василівна</t>
  </si>
  <si>
    <t>Сценарій повнометражного фільму "Украдені"</t>
  </si>
  <si>
    <t>1.3</t>
  </si>
  <si>
    <t>1.4</t>
  </si>
  <si>
    <t>Найменування місця проживання (готель, хостел в м.Ужгород)</t>
  </si>
  <si>
    <t>Найменування місця проживання (готель, хостел в м.Мукачево)</t>
  </si>
  <si>
    <t>Фліпчарт на тринозі магнітно-маркерний Axent 70 х 100 см (9703-A)</t>
  </si>
  <si>
    <t>скрипт-докторінг</t>
  </si>
  <si>
    <t>переклад сценарію на англійську мову</t>
  </si>
  <si>
    <t>сторінка</t>
  </si>
  <si>
    <t>дизайнерські послуги</t>
  </si>
  <si>
    <t>редагування тексту сценарію</t>
  </si>
  <si>
    <t>друк драфт-сценарію для читки фокус-групою</t>
  </si>
  <si>
    <t>брошура</t>
  </si>
  <si>
    <t xml:space="preserve">друк сценарію (в т.ч. логлайну синопсису та презентації, референсів, переліку персонажів, локацій) </t>
  </si>
  <si>
    <t>5.7</t>
  </si>
  <si>
    <t>друк сценарію (в т.ч. логлайну синопсису та презентації, референсів, переліку персонажів, локацій) англійською мовою</t>
  </si>
  <si>
    <t>5.8</t>
  </si>
  <si>
    <t>послуги фотографа</t>
  </si>
  <si>
    <t>5.9</t>
  </si>
  <si>
    <t>психолог</t>
  </si>
  <si>
    <t>Папір для фліпчартів Axent без ліновки 64х90 см 30 листів (8064-А)</t>
  </si>
  <si>
    <t>Набір маркерів для паперу Centropen Flipchart 2.5 мм 4 шт (8550/4/BL)</t>
  </si>
  <si>
    <t>Набір Buromax Easy Start для роботи з маркерною дошкою (BM.6984)</t>
  </si>
  <si>
    <t>Біндер Buromax 41 мм 12 штук</t>
  </si>
  <si>
    <t>3.5</t>
  </si>
  <si>
    <t xml:space="preserve">Папір офісний IQ Premium А4 80 г/м2 500 аркушів Білий </t>
  </si>
  <si>
    <t>3.6</t>
  </si>
  <si>
    <t>Настільний набір Buromax 16 предметів Чорний (BM.6302-01)</t>
  </si>
  <si>
    <t>3.7</t>
  </si>
  <si>
    <t>Блокнот з розділювачами Axent А5 120 аркушів клітинка фіолетовий (8405-07-A)</t>
  </si>
  <si>
    <t>3.8</t>
  </si>
  <si>
    <t>Флеш пам'ять USB Kingston DataTraveler MicroDuo 3С Gen3 64GB USB-A+USB-C</t>
  </si>
  <si>
    <t>3.9</t>
  </si>
  <si>
    <t>Папка-реєстратор Delta by Axent A4 75 мм Арочний Синя</t>
  </si>
  <si>
    <t>3.10</t>
  </si>
  <si>
    <t>Книга «Як #писати і не лажати». Автор - Крістофер Едж</t>
  </si>
  <si>
    <t>3.11</t>
  </si>
  <si>
    <t>Книга Роберт Маккі - «Оповідь. Субстанція, структура, стиль та принципи письмової екранізації»</t>
  </si>
  <si>
    <t>3.12</t>
  </si>
  <si>
    <t>Книга "Живе кіно і техніка його виробництва"
Френсіс Форд Коппола</t>
  </si>
  <si>
    <t>3.13</t>
  </si>
  <si>
    <t>Книга. Петро Дениско "Інсайт.
Візуальні й мультимодальні метафори в живописі, скульптурі, кіно та інших мистецтвах"</t>
  </si>
  <si>
    <t>3.14</t>
  </si>
  <si>
    <t>Книга "Подорож письменника"
Кристофер Воглер</t>
  </si>
  <si>
    <t>А.В. Мегель</t>
  </si>
  <si>
    <t>за період   з 24.05.2024 р. по 15.10.2024  р.</t>
  </si>
  <si>
    <t>№ 7SCH11-00012 від 24.05.2024  року</t>
  </si>
  <si>
    <t>72 сторінки по 400 грн</t>
  </si>
  <si>
    <t>економія за рахунок друку драфт-сценарію власними коштами</t>
  </si>
  <si>
    <t>збільшення вартості послуги за рахунок інфляції</t>
  </si>
  <si>
    <t>економія коштів за рахунок придбання фліпчарту під час дії акційних знижок</t>
  </si>
  <si>
    <t>економія коштів за рахунок придбання витратних матерілів  під час дії акційних знижок</t>
  </si>
  <si>
    <t>збільшення вартості витратних мтеріалів за рахунок інфляції</t>
  </si>
  <si>
    <t>збільшення вартості книги за рахунок інфляції</t>
  </si>
  <si>
    <t>придбана інша книга "Тисячолікий герой", у зв'язку з відстності в продажу вказаної в кошторисі книги</t>
  </si>
  <si>
    <t>економія коштів із-за відсутності книги в продажу в книгарнях</t>
  </si>
  <si>
    <t>зменешеня вартості послуг за рахунок редагування меньшої кількості сторінок</t>
  </si>
  <si>
    <t>економія коштів за рахунок перепланування поїздки</t>
  </si>
  <si>
    <t>економія коштів за рахунок придбання квітка  в потягу низшего класу</t>
  </si>
  <si>
    <t>економія коштів за рахунок придбання квітка на день/годину проїзду з більш низьким попитом</t>
  </si>
  <si>
    <t>вимушена економія коштів, із-за неможливості проживання в умовах, що надаються готелем. Проживання за власний рахунок в більш дорогому готелі з вартістю номеру по-за обмеженнями кошторису</t>
  </si>
  <si>
    <t>економія коштів із-за цінової політики продавця</t>
  </si>
  <si>
    <t xml:space="preserve">Залізничний потяг  Київ-Львів </t>
  </si>
  <si>
    <t>Залізничний потяг Львів-Мукачево</t>
  </si>
  <si>
    <t>Залізничний потяг Мукачево-Ужгород</t>
  </si>
  <si>
    <t>Залізничний потяг Ужгород-Київ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</si>
</sst>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#,##0.00_ ;\-#,##0.00\ "/>
    <numFmt numFmtId="167" formatCode="_(&quot;$&quot;* #,##0_);_(&quot;$&quot;* \(#,##0\);_(&quot;$&quot;* &quot;-&quot;??_);_(@_)"/>
  </numFmts>
  <fonts count="26" x14ac:knownFonts="1">
    <font>
      <sz val="11"/>
      <color theme="1"/>
      <name val="Calibri"/>
      <scheme val="minor"/>
    </font>
    <font>
      <b/>
      <sz val="12"/>
      <color rgb="FF000000"/>
      <name val="Arial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b/>
      <sz val="11"/>
      <color theme="1"/>
      <name val="Calibri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165" fontId="12" fillId="4" borderId="15" xfId="0" applyNumberFormat="1" applyFont="1" applyFill="1" applyBorder="1" applyAlignment="1">
      <alignment horizontal="center" vertical="top" wrapText="1"/>
    </xf>
    <xf numFmtId="165" fontId="12" fillId="4" borderId="15" xfId="0" applyNumberFormat="1" applyFont="1" applyFill="1" applyBorder="1" applyAlignment="1">
      <alignment horizontal="right" vertical="top" wrapText="1"/>
    </xf>
    <xf numFmtId="165" fontId="16" fillId="4" borderId="15" xfId="0" applyNumberFormat="1" applyFont="1" applyFill="1" applyBorder="1" applyAlignment="1">
      <alignment horizontal="right" vertical="top" wrapText="1"/>
    </xf>
    <xf numFmtId="0" fontId="12" fillId="4" borderId="16" xfId="0" applyFont="1" applyFill="1" applyBorder="1" applyAlignment="1">
      <alignment vertical="top" wrapText="1"/>
    </xf>
    <xf numFmtId="165" fontId="11" fillId="0" borderId="17" xfId="0" applyNumberFormat="1" applyFont="1" applyBorder="1" applyAlignment="1">
      <alignment vertical="center"/>
    </xf>
    <xf numFmtId="49" fontId="11" fillId="0" borderId="18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vertical="center"/>
    </xf>
    <xf numFmtId="165" fontId="12" fillId="0" borderId="18" xfId="0" applyNumberFormat="1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49" fontId="12" fillId="4" borderId="21" xfId="0" applyNumberFormat="1" applyFont="1" applyFill="1" applyBorder="1" applyAlignment="1">
      <alignment horizontal="center" vertical="top" wrapText="1"/>
    </xf>
    <xf numFmtId="165" fontId="12" fillId="4" borderId="21" xfId="0" applyNumberFormat="1" applyFont="1" applyFill="1" applyBorder="1" applyAlignment="1">
      <alignment vertical="top" wrapText="1"/>
    </xf>
    <xf numFmtId="165" fontId="12" fillId="4" borderId="21" xfId="0" applyNumberFormat="1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vertical="top" wrapText="1"/>
    </xf>
    <xf numFmtId="165" fontId="9" fillId="5" borderId="23" xfId="0" applyNumberFormat="1" applyFont="1" applyFill="1" applyBorder="1" applyAlignment="1">
      <alignment vertical="top"/>
    </xf>
    <xf numFmtId="49" fontId="9" fillId="5" borderId="24" xfId="0" applyNumberFormat="1" applyFont="1" applyFill="1" applyBorder="1" applyAlignment="1">
      <alignment horizontal="center" vertical="top"/>
    </xf>
    <xf numFmtId="165" fontId="9" fillId="5" borderId="24" xfId="0" applyNumberFormat="1" applyFont="1" applyFill="1" applyBorder="1" applyAlignment="1">
      <alignment vertical="top"/>
    </xf>
    <xf numFmtId="165" fontId="12" fillId="5" borderId="24" xfId="0" applyNumberFormat="1" applyFont="1" applyFill="1" applyBorder="1" applyAlignment="1">
      <alignment horizontal="center" vertical="top" wrapText="1"/>
    </xf>
    <xf numFmtId="165" fontId="12" fillId="0" borderId="0" xfId="0" applyNumberFormat="1" applyFont="1" applyAlignment="1">
      <alignment horizontal="center" vertical="top" wrapText="1"/>
    </xf>
    <xf numFmtId="165" fontId="12" fillId="0" borderId="0" xfId="0" applyNumberFormat="1" applyFont="1" applyAlignment="1">
      <alignment horizontal="right" vertical="top" wrapText="1"/>
    </xf>
    <xf numFmtId="165" fontId="16" fillId="0" borderId="0" xfId="0" applyNumberFormat="1" applyFont="1" applyAlignment="1">
      <alignment horizontal="right" vertical="top" wrapText="1"/>
    </xf>
    <xf numFmtId="0" fontId="12" fillId="0" borderId="25" xfId="0" applyFont="1" applyBorder="1" applyAlignment="1">
      <alignment vertical="top" wrapText="1"/>
    </xf>
    <xf numFmtId="165" fontId="12" fillId="4" borderId="47" xfId="0" applyNumberFormat="1" applyFont="1" applyFill="1" applyBorder="1" applyAlignment="1">
      <alignment horizontal="center" vertical="top" wrapText="1"/>
    </xf>
    <xf numFmtId="165" fontId="12" fillId="4" borderId="12" xfId="0" applyNumberFormat="1" applyFont="1" applyFill="1" applyBorder="1" applyAlignment="1">
      <alignment horizontal="center" vertical="top" wrapText="1"/>
    </xf>
    <xf numFmtId="165" fontId="12" fillId="4" borderId="12" xfId="0" applyNumberFormat="1" applyFont="1" applyFill="1" applyBorder="1" applyAlignment="1">
      <alignment horizontal="right" vertical="top" wrapText="1"/>
    </xf>
    <xf numFmtId="0" fontId="12" fillId="4" borderId="13" xfId="0" applyFont="1" applyFill="1" applyBorder="1" applyAlignment="1">
      <alignment vertical="top" wrapText="1"/>
    </xf>
    <xf numFmtId="0" fontId="12" fillId="6" borderId="48" xfId="0" applyFont="1" applyFill="1" applyBorder="1" applyAlignment="1">
      <alignment horizontal="center" vertical="center" wrapText="1"/>
    </xf>
    <xf numFmtId="165" fontId="10" fillId="0" borderId="27" xfId="0" applyNumberFormat="1" applyFont="1" applyBorder="1" applyAlignment="1">
      <alignment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165" fontId="12" fillId="0" borderId="42" xfId="0" applyNumberFormat="1" applyFont="1" applyBorder="1" applyAlignment="1">
      <alignment vertical="center" wrapText="1"/>
    </xf>
    <xf numFmtId="165" fontId="12" fillId="0" borderId="49" xfId="0" applyNumberFormat="1" applyFont="1" applyBorder="1" applyAlignment="1">
      <alignment horizontal="center" vertical="center" wrapText="1"/>
    </xf>
    <xf numFmtId="0" fontId="12" fillId="6" borderId="50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165" fontId="12" fillId="0" borderId="46" xfId="0" applyNumberFormat="1" applyFont="1" applyBorder="1" applyAlignment="1">
      <alignment vertical="center" wrapText="1"/>
    </xf>
    <xf numFmtId="165" fontId="12" fillId="0" borderId="50" xfId="0" applyNumberFormat="1" applyFont="1" applyBorder="1" applyAlignment="1">
      <alignment horizontal="center" vertical="center" wrapText="1"/>
    </xf>
    <xf numFmtId="165" fontId="12" fillId="5" borderId="42" xfId="0" applyNumberFormat="1" applyFont="1" applyFill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38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167" fontId="18" fillId="0" borderId="0" xfId="0" applyNumberFormat="1" applyFont="1" applyAlignment="1">
      <alignment wrapText="1"/>
    </xf>
    <xf numFmtId="0" fontId="12" fillId="0" borderId="25" xfId="0" applyFont="1" applyBorder="1" applyAlignment="1">
      <alignment wrapText="1"/>
    </xf>
    <xf numFmtId="0" fontId="12" fillId="4" borderId="12" xfId="0" applyFont="1" applyFill="1" applyBorder="1" applyAlignment="1">
      <alignment wrapText="1"/>
    </xf>
    <xf numFmtId="166" fontId="12" fillId="4" borderId="12" xfId="0" applyNumberFormat="1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167" fontId="19" fillId="0" borderId="0" xfId="0" applyNumberFormat="1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42" xfId="0" applyFont="1" applyBorder="1" applyAlignment="1">
      <alignment wrapText="1"/>
    </xf>
    <xf numFmtId="0" fontId="2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165" fontId="11" fillId="4" borderId="14" xfId="0" applyNumberFormat="1" applyFont="1" applyFill="1" applyBorder="1" applyAlignment="1">
      <alignment vertical="center"/>
    </xf>
    <xf numFmtId="49" fontId="11" fillId="4" borderId="15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vertical="center"/>
    </xf>
    <xf numFmtId="165" fontId="17" fillId="4" borderId="20" xfId="0" applyNumberFormat="1" applyFont="1" applyFill="1" applyBorder="1" applyAlignment="1">
      <alignment vertical="center"/>
    </xf>
    <xf numFmtId="165" fontId="11" fillId="4" borderId="11" xfId="0" applyNumberFormat="1" applyFont="1" applyFill="1" applyBorder="1" applyAlignment="1">
      <alignment vertical="center"/>
    </xf>
    <xf numFmtId="49" fontId="11" fillId="4" borderId="12" xfId="0" applyNumberFormat="1" applyFont="1" applyFill="1" applyBorder="1" applyAlignment="1">
      <alignment horizontal="center" vertical="center"/>
    </xf>
    <xf numFmtId="165" fontId="11" fillId="4" borderId="12" xfId="0" applyNumberFormat="1" applyFont="1" applyFill="1" applyBorder="1" applyAlignment="1">
      <alignment vertical="center"/>
    </xf>
    <xf numFmtId="165" fontId="10" fillId="6" borderId="26" xfId="0" applyNumberFormat="1" applyFont="1" applyFill="1" applyBorder="1" applyAlignment="1">
      <alignment vertical="center" wrapText="1"/>
    </xf>
    <xf numFmtId="0" fontId="10" fillId="6" borderId="26" xfId="0" applyFont="1" applyFill="1" applyBorder="1" applyAlignment="1">
      <alignment horizontal="center" vertical="center" wrapText="1"/>
    </xf>
    <xf numFmtId="165" fontId="12" fillId="6" borderId="27" xfId="0" applyNumberFormat="1" applyFont="1" applyFill="1" applyBorder="1" applyAlignment="1">
      <alignment vertical="center" wrapText="1"/>
    </xf>
    <xf numFmtId="165" fontId="10" fillId="6" borderId="33" xfId="0" applyNumberFormat="1" applyFont="1" applyFill="1" applyBorder="1" applyAlignment="1">
      <alignment vertical="center" wrapText="1"/>
    </xf>
    <xf numFmtId="0" fontId="10" fillId="6" borderId="33" xfId="0" applyFont="1" applyFill="1" applyBorder="1" applyAlignment="1">
      <alignment horizontal="center" vertical="center" wrapText="1"/>
    </xf>
    <xf numFmtId="165" fontId="12" fillId="6" borderId="34" xfId="0" applyNumberFormat="1" applyFont="1" applyFill="1" applyBorder="1" applyAlignment="1">
      <alignment vertical="center" wrapText="1"/>
    </xf>
    <xf numFmtId="166" fontId="12" fillId="4" borderId="21" xfId="0" applyNumberFormat="1" applyFont="1" applyFill="1" applyBorder="1" applyAlignment="1">
      <alignment horizontal="right" vertical="center" wrapText="1"/>
    </xf>
    <xf numFmtId="166" fontId="15" fillId="4" borderId="21" xfId="0" applyNumberFormat="1" applyFont="1" applyFill="1" applyBorder="1" applyAlignment="1">
      <alignment horizontal="right" vertical="center" wrapText="1"/>
    </xf>
    <xf numFmtId="4" fontId="12" fillId="0" borderId="51" xfId="0" applyNumberFormat="1" applyFont="1" applyBorder="1" applyAlignment="1">
      <alignment horizontal="right" vertical="center" wrapText="1"/>
    </xf>
    <xf numFmtId="4" fontId="15" fillId="4" borderId="12" xfId="0" applyNumberFormat="1" applyFont="1" applyFill="1" applyBorder="1" applyAlignment="1">
      <alignment wrapText="1"/>
    </xf>
    <xf numFmtId="49" fontId="22" fillId="0" borderId="33" xfId="0" applyNumberFormat="1" applyFont="1" applyBorder="1" applyAlignment="1">
      <alignment horizontal="center" vertical="center" wrapText="1"/>
    </xf>
    <xf numFmtId="165" fontId="23" fillId="5" borderId="42" xfId="0" applyNumberFormat="1" applyFont="1" applyFill="1" applyBorder="1" applyAlignment="1">
      <alignment horizontal="left" vertical="center" wrapText="1"/>
    </xf>
    <xf numFmtId="165" fontId="23" fillId="0" borderId="26" xfId="0" applyNumberFormat="1" applyFont="1" applyBorder="1" applyAlignment="1">
      <alignment horizontal="center" vertical="center" wrapText="1"/>
    </xf>
    <xf numFmtId="165" fontId="23" fillId="0" borderId="17" xfId="0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165" fontId="23" fillId="0" borderId="36" xfId="0" applyNumberFormat="1" applyFont="1" applyBorder="1" applyAlignment="1">
      <alignment horizontal="left" vertical="center" wrapText="1"/>
    </xf>
    <xf numFmtId="165" fontId="23" fillId="0" borderId="33" xfId="0" applyNumberFormat="1" applyFont="1" applyBorder="1" applyAlignment="1">
      <alignment horizontal="center" vertical="center" wrapText="1"/>
    </xf>
    <xf numFmtId="165" fontId="15" fillId="0" borderId="33" xfId="0" applyNumberFormat="1" applyFont="1" applyBorder="1" applyAlignment="1">
      <alignment horizontal="center" vertical="center" wrapText="1"/>
    </xf>
    <xf numFmtId="165" fontId="23" fillId="0" borderId="42" xfId="0" applyNumberFormat="1" applyFont="1" applyBorder="1" applyAlignment="1">
      <alignment horizontal="left" vertical="center" wrapText="1"/>
    </xf>
    <xf numFmtId="166" fontId="25" fillId="0" borderId="0" xfId="0" applyNumberFormat="1" applyFont="1" applyAlignment="1">
      <alignment wrapText="1"/>
    </xf>
    <xf numFmtId="4" fontId="12" fillId="0" borderId="55" xfId="0" applyNumberFormat="1" applyFont="1" applyBorder="1" applyAlignment="1">
      <alignment horizontal="right" vertical="center" wrapText="1"/>
    </xf>
    <xf numFmtId="165" fontId="16" fillId="4" borderId="47" xfId="0" applyNumberFormat="1" applyFont="1" applyFill="1" applyBorder="1" applyAlignment="1">
      <alignment horizontal="right" vertical="top" wrapText="1"/>
    </xf>
    <xf numFmtId="166" fontId="12" fillId="0" borderId="49" xfId="0" applyNumberFormat="1" applyFont="1" applyBorder="1" applyAlignment="1">
      <alignment horizontal="right" vertical="center" wrapText="1"/>
    </xf>
    <xf numFmtId="165" fontId="10" fillId="0" borderId="38" xfId="0" applyNumberFormat="1" applyFont="1" applyBorder="1" applyAlignment="1">
      <alignment vertical="center" wrapText="1"/>
    </xf>
    <xf numFmtId="49" fontId="10" fillId="0" borderId="57" xfId="0" applyNumberFormat="1" applyFont="1" applyBorder="1" applyAlignment="1">
      <alignment horizontal="center" vertical="center" wrapText="1"/>
    </xf>
    <xf numFmtId="165" fontId="23" fillId="0" borderId="52" xfId="0" applyNumberFormat="1" applyFont="1" applyBorder="1" applyAlignment="1">
      <alignment horizontal="left" vertical="center" wrapText="1"/>
    </xf>
    <xf numFmtId="165" fontId="15" fillId="0" borderId="57" xfId="0" applyNumberFormat="1" applyFont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4" fontId="23" fillId="0" borderId="37" xfId="0" applyNumberFormat="1" applyFont="1" applyBorder="1" applyAlignment="1">
      <alignment horizontal="center" vertical="center" wrapText="1"/>
    </xf>
    <xf numFmtId="4" fontId="12" fillId="0" borderId="54" xfId="0" applyNumberFormat="1" applyFont="1" applyBorder="1" applyAlignment="1">
      <alignment horizontal="right" vertical="center" wrapText="1"/>
    </xf>
    <xf numFmtId="165" fontId="23" fillId="0" borderId="57" xfId="0" applyNumberFormat="1" applyFont="1" applyBorder="1" applyAlignment="1">
      <alignment horizontal="center" vertical="center" wrapText="1"/>
    </xf>
    <xf numFmtId="4" fontId="12" fillId="0" borderId="58" xfId="0" applyNumberFormat="1" applyFont="1" applyBorder="1" applyAlignment="1">
      <alignment horizontal="right" vertical="center" wrapText="1"/>
    </xf>
    <xf numFmtId="166" fontId="12" fillId="0" borderId="59" xfId="0" applyNumberFormat="1" applyFont="1" applyBorder="1" applyAlignment="1">
      <alignment horizontal="right" vertical="center" wrapText="1"/>
    </xf>
    <xf numFmtId="165" fontId="17" fillId="4" borderId="61" xfId="0" applyNumberFormat="1" applyFont="1" applyFill="1" applyBorder="1" applyAlignment="1">
      <alignment vertical="center"/>
    </xf>
    <xf numFmtId="165" fontId="12" fillId="4" borderId="62" xfId="0" applyNumberFormat="1" applyFont="1" applyFill="1" applyBorder="1" applyAlignment="1">
      <alignment horizontal="center" vertical="center"/>
    </xf>
    <xf numFmtId="165" fontId="12" fillId="4" borderId="63" xfId="0" applyNumberFormat="1" applyFont="1" applyFill="1" applyBorder="1" applyAlignment="1">
      <alignment vertical="center"/>
    </xf>
    <xf numFmtId="165" fontId="12" fillId="4" borderId="62" xfId="0" applyNumberFormat="1" applyFont="1" applyFill="1" applyBorder="1" applyAlignment="1">
      <alignment vertical="center"/>
    </xf>
    <xf numFmtId="166" fontId="12" fillId="4" borderId="64" xfId="0" applyNumberFormat="1" applyFont="1" applyFill="1" applyBorder="1" applyAlignment="1">
      <alignment vertical="center"/>
    </xf>
    <xf numFmtId="166" fontId="12" fillId="4" borderId="62" xfId="0" applyNumberFormat="1" applyFont="1" applyFill="1" applyBorder="1" applyAlignment="1">
      <alignment vertical="center"/>
    </xf>
    <xf numFmtId="166" fontId="12" fillId="4" borderId="65" xfId="0" applyNumberFormat="1" applyFont="1" applyFill="1" applyBorder="1" applyAlignment="1">
      <alignment horizontal="right" vertical="center"/>
    </xf>
    <xf numFmtId="166" fontId="12" fillId="4" borderId="66" xfId="0" applyNumberFormat="1" applyFont="1" applyFill="1" applyBorder="1" applyAlignment="1">
      <alignment horizontal="right" vertical="center"/>
    </xf>
    <xf numFmtId="0" fontId="12" fillId="4" borderId="67" xfId="0" applyFont="1" applyFill="1" applyBorder="1" applyAlignment="1">
      <alignment vertical="center" wrapText="1"/>
    </xf>
    <xf numFmtId="166" fontId="12" fillId="6" borderId="29" xfId="0" applyNumberFormat="1" applyFont="1" applyFill="1" applyBorder="1" applyAlignment="1">
      <alignment horizontal="center" vertical="center" wrapText="1"/>
    </xf>
    <xf numFmtId="166" fontId="12" fillId="6" borderId="28" xfId="0" applyNumberFormat="1" applyFont="1" applyFill="1" applyBorder="1" applyAlignment="1">
      <alignment horizontal="center" vertical="center" wrapText="1"/>
    </xf>
    <xf numFmtId="166" fontId="12" fillId="6" borderId="30" xfId="0" applyNumberFormat="1" applyFont="1" applyFill="1" applyBorder="1" applyAlignment="1">
      <alignment horizontal="right" vertical="center" wrapText="1"/>
    </xf>
    <xf numFmtId="2" fontId="12" fillId="6" borderId="31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53" xfId="0" applyNumberFormat="1" applyFont="1" applyFill="1" applyBorder="1" applyAlignment="1">
      <alignment horizontal="right" vertical="center" wrapText="1"/>
    </xf>
    <xf numFmtId="166" fontId="12" fillId="6" borderId="48" xfId="0" applyNumberFormat="1" applyFont="1" applyFill="1" applyBorder="1" applyAlignment="1">
      <alignment horizontal="right" vertical="center" wrapText="1"/>
    </xf>
    <xf numFmtId="0" fontId="12" fillId="6" borderId="32" xfId="0" applyFont="1" applyFill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12" fillId="0" borderId="29" xfId="0" applyNumberFormat="1" applyFont="1" applyBorder="1" applyAlignment="1">
      <alignment horizontal="center" vertical="center" wrapText="1"/>
    </xf>
    <xf numFmtId="166" fontId="12" fillId="0" borderId="28" xfId="0" applyNumberFormat="1" applyFont="1" applyBorder="1" applyAlignment="1">
      <alignment horizontal="center" vertical="center" wrapText="1"/>
    </xf>
    <xf numFmtId="166" fontId="12" fillId="0" borderId="30" xfId="0" applyNumberFormat="1" applyFont="1" applyBorder="1" applyAlignment="1">
      <alignment horizontal="right" vertical="center" wrapText="1"/>
    </xf>
    <xf numFmtId="2" fontId="12" fillId="0" borderId="31" xfId="0" applyNumberFormat="1" applyFont="1" applyBorder="1" applyAlignment="1">
      <alignment horizontal="center" vertical="center" wrapText="1"/>
    </xf>
    <xf numFmtId="2" fontId="12" fillId="0" borderId="28" xfId="0" applyNumberFormat="1" applyFont="1" applyBorder="1" applyAlignment="1">
      <alignment horizontal="center" vertical="center" wrapText="1"/>
    </xf>
    <xf numFmtId="2" fontId="12" fillId="0" borderId="53" xfId="0" applyNumberFormat="1" applyFont="1" applyBorder="1" applyAlignment="1">
      <alignment horizontal="right" vertical="center" wrapText="1"/>
    </xf>
    <xf numFmtId="0" fontId="12" fillId="0" borderId="32" xfId="0" applyFont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166" fontId="12" fillId="6" borderId="35" xfId="0" applyNumberFormat="1" applyFont="1" applyFill="1" applyBorder="1" applyAlignment="1">
      <alignment horizontal="center" vertical="center" wrapText="1"/>
    </xf>
    <xf numFmtId="166" fontId="12" fillId="6" borderId="18" xfId="0" applyNumberFormat="1" applyFont="1" applyFill="1" applyBorder="1" applyAlignment="1">
      <alignment horizontal="center" vertical="center" wrapText="1"/>
    </xf>
    <xf numFmtId="166" fontId="12" fillId="6" borderId="19" xfId="0" applyNumberFormat="1" applyFont="1" applyFill="1" applyBorder="1" applyAlignment="1">
      <alignment horizontal="right" vertical="center" wrapText="1"/>
    </xf>
    <xf numFmtId="2" fontId="12" fillId="6" borderId="17" xfId="0" applyNumberFormat="1" applyFont="1" applyFill="1" applyBorder="1" applyAlignment="1">
      <alignment horizontal="center" vertical="center" wrapText="1"/>
    </xf>
    <xf numFmtId="2" fontId="12" fillId="6" borderId="18" xfId="0" applyNumberFormat="1" applyFont="1" applyFill="1" applyBorder="1" applyAlignment="1">
      <alignment horizontal="center" vertical="center" wrapText="1"/>
    </xf>
    <xf numFmtId="2" fontId="12" fillId="6" borderId="51" xfId="0" applyNumberFormat="1" applyFont="1" applyFill="1" applyBorder="1" applyAlignment="1">
      <alignment horizontal="right" vertical="center" wrapText="1"/>
    </xf>
    <xf numFmtId="166" fontId="12" fillId="6" borderId="49" xfId="0" applyNumberFormat="1" applyFont="1" applyFill="1" applyBorder="1" applyAlignment="1">
      <alignment horizontal="right" vertical="center" wrapText="1"/>
    </xf>
    <xf numFmtId="0" fontId="12" fillId="6" borderId="36" xfId="0" applyFont="1" applyFill="1" applyBorder="1" applyAlignment="1">
      <alignment vertical="center" wrapText="1"/>
    </xf>
    <xf numFmtId="166" fontId="12" fillId="0" borderId="35" xfId="0" applyNumberFormat="1" applyFont="1" applyBorder="1" applyAlignment="1">
      <alignment horizontal="center" vertical="center" wrapText="1"/>
    </xf>
    <xf numFmtId="166" fontId="12" fillId="0" borderId="19" xfId="0" applyNumberFormat="1" applyFont="1" applyBorder="1" applyAlignment="1">
      <alignment horizontal="right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2" fontId="12" fillId="0" borderId="51" xfId="0" applyNumberFormat="1" applyFont="1" applyBorder="1" applyAlignment="1">
      <alignment horizontal="right" vertical="center" wrapText="1"/>
    </xf>
    <xf numFmtId="2" fontId="12" fillId="6" borderId="8" xfId="0" applyNumberFormat="1" applyFont="1" applyFill="1" applyBorder="1" applyAlignment="1">
      <alignment horizontal="center" vertical="center" wrapText="1"/>
    </xf>
    <xf numFmtId="2" fontId="12" fillId="6" borderId="37" xfId="0" applyNumberFormat="1" applyFont="1" applyFill="1" applyBorder="1" applyAlignment="1">
      <alignment horizontal="center" vertical="center" wrapText="1"/>
    </xf>
    <xf numFmtId="2" fontId="12" fillId="6" borderId="54" xfId="0" applyNumberFormat="1" applyFont="1" applyFill="1" applyBorder="1" applyAlignment="1">
      <alignment horizontal="right" vertical="center" wrapText="1"/>
    </xf>
    <xf numFmtId="0" fontId="12" fillId="6" borderId="52" xfId="0" applyFont="1" applyFill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2" fillId="0" borderId="6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5" fillId="0" borderId="6" xfId="0" applyFont="1" applyBorder="1"/>
    <xf numFmtId="164" fontId="12" fillId="2" borderId="2" xfId="0" applyNumberFormat="1" applyFont="1" applyFill="1" applyBorder="1" applyAlignment="1">
      <alignment horizontal="center" vertical="center" wrapText="1"/>
    </xf>
    <xf numFmtId="0" fontId="15" fillId="0" borderId="7" xfId="0" applyFont="1" applyBorder="1"/>
    <xf numFmtId="0" fontId="11" fillId="4" borderId="39" xfId="0" applyFont="1" applyFill="1" applyBorder="1" applyAlignment="1">
      <alignment horizontal="left" vertical="center"/>
    </xf>
    <xf numFmtId="0" fontId="21" fillId="0" borderId="4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0" fillId="0" borderId="43" xfId="0" applyFont="1" applyBorder="1" applyAlignment="1">
      <alignment horizontal="center"/>
    </xf>
    <xf numFmtId="0" fontId="15" fillId="0" borderId="43" xfId="0" applyFont="1" applyBorder="1"/>
    <xf numFmtId="0" fontId="24" fillId="0" borderId="24" xfId="0" applyFont="1" applyBorder="1" applyAlignment="1">
      <alignment horizontal="left" vertical="top"/>
    </xf>
    <xf numFmtId="0" fontId="0" fillId="0" borderId="24" xfId="0" applyBorder="1"/>
    <xf numFmtId="0" fontId="10" fillId="2" borderId="44" xfId="0" applyFont="1" applyFill="1" applyBorder="1" applyAlignment="1">
      <alignment horizontal="center" vertical="center" wrapText="1"/>
    </xf>
    <xf numFmtId="0" fontId="15" fillId="0" borderId="45" xfId="0" applyFont="1" applyBorder="1"/>
    <xf numFmtId="0" fontId="12" fillId="2" borderId="1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5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180975</xdr:rowOff>
    </xdr:from>
    <xdr:ext cx="1924050" cy="149542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Z1029"/>
  <sheetViews>
    <sheetView tabSelected="1" view="pageBreakPreview" zoomScale="60" zoomScaleNormal="85" workbookViewId="0">
      <selection activeCell="G33" sqref="G33"/>
    </sheetView>
  </sheetViews>
  <sheetFormatPr defaultColWidth="14.41796875" defaultRowHeight="15" customHeight="1" x14ac:dyDescent="0.55000000000000004"/>
  <cols>
    <col min="1" max="1" width="13.578125" customWidth="1"/>
    <col min="2" max="2" width="5.83984375" customWidth="1"/>
    <col min="3" max="3" width="32.578125" customWidth="1"/>
    <col min="4" max="4" width="11.15625" customWidth="1"/>
    <col min="5" max="5" width="13" customWidth="1"/>
    <col min="6" max="6" width="12.83984375" customWidth="1"/>
    <col min="7" max="7" width="18.15625" customWidth="1"/>
    <col min="8" max="8" width="14.83984375" customWidth="1"/>
    <col min="9" max="9" width="13.41796875" customWidth="1"/>
    <col min="10" max="10" width="16" customWidth="1"/>
    <col min="11" max="11" width="12.15625" customWidth="1"/>
    <col min="12" max="12" width="36.15625" customWidth="1"/>
    <col min="13" max="13" width="29.68359375" customWidth="1"/>
    <col min="14" max="14" width="15.41796875" customWidth="1"/>
    <col min="15" max="26" width="7.578125" customWidth="1"/>
  </cols>
  <sheetData>
    <row r="1" spans="1:26" ht="15.75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55000000000000004">
      <c r="A5" s="83"/>
      <c r="B5" s="83"/>
      <c r="C5" s="83"/>
      <c r="D5" s="83"/>
      <c r="E5" s="83"/>
      <c r="F5" s="83"/>
      <c r="G5" s="83"/>
      <c r="H5" s="83"/>
      <c r="I5" s="83"/>
      <c r="J5" s="84" t="s">
        <v>0</v>
      </c>
      <c r="K5" s="25"/>
      <c r="L5" s="8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5" t="s">
        <v>1</v>
      </c>
      <c r="K6" s="25"/>
      <c r="L6" s="8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55000000000000004">
      <c r="A7" s="83"/>
      <c r="B7" s="83"/>
      <c r="C7" s="83"/>
      <c r="D7" s="83"/>
      <c r="E7" s="83"/>
      <c r="F7" s="83"/>
      <c r="G7" s="83"/>
      <c r="H7" s="83"/>
      <c r="I7" s="83"/>
      <c r="J7" s="85" t="s">
        <v>108</v>
      </c>
      <c r="K7" s="25"/>
      <c r="L7" s="8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55000000000000004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55000000000000004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55000000000000004">
      <c r="A10" s="174" t="s">
        <v>2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55000000000000004">
      <c r="A11" s="174" t="s">
        <v>3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55000000000000004">
      <c r="A12" s="174" t="s">
        <v>107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55000000000000004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55000000000000004">
      <c r="A14" s="15" t="s">
        <v>4</v>
      </c>
      <c r="B14" s="16"/>
      <c r="C14" s="16"/>
      <c r="D14" s="176" t="s">
        <v>61</v>
      </c>
      <c r="E14" s="175"/>
      <c r="F14" s="175"/>
      <c r="G14" s="175"/>
      <c r="H14" s="175"/>
      <c r="I14" s="175"/>
      <c r="J14" s="175"/>
      <c r="K14" s="14"/>
      <c r="L14" s="1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55000000000000004">
      <c r="A15" s="177" t="s">
        <v>5</v>
      </c>
      <c r="B15" s="175"/>
      <c r="C15" s="175"/>
      <c r="D15" s="176" t="s">
        <v>62</v>
      </c>
      <c r="E15" s="175"/>
      <c r="F15" s="175"/>
      <c r="G15" s="175"/>
      <c r="H15" s="175"/>
      <c r="I15" s="175"/>
      <c r="J15" s="175"/>
      <c r="K15" s="14"/>
      <c r="L15" s="1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3" x14ac:dyDescent="0.55000000000000004">
      <c r="A16" s="188" t="s">
        <v>59</v>
      </c>
      <c r="B16" s="189"/>
      <c r="C16" s="189"/>
      <c r="D16" s="178"/>
      <c r="E16" s="175"/>
      <c r="F16" s="175"/>
      <c r="G16" s="175"/>
      <c r="H16" s="175"/>
      <c r="I16" s="175"/>
      <c r="J16" s="175"/>
      <c r="K16" s="175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55000000000000004">
      <c r="A17" s="188" t="s">
        <v>60</v>
      </c>
      <c r="B17" s="189"/>
      <c r="C17" s="189"/>
      <c r="D17" s="18"/>
      <c r="E17" s="18"/>
      <c r="F17" s="18"/>
      <c r="G17" s="18"/>
      <c r="H17" s="18"/>
      <c r="I17" s="18"/>
      <c r="J17" s="18"/>
      <c r="K17" s="19"/>
      <c r="L17" s="1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thickBot="1" x14ac:dyDescent="0.6">
      <c r="A18" s="20"/>
      <c r="B18" s="21"/>
      <c r="C18" s="22"/>
      <c r="D18" s="23"/>
      <c r="E18" s="23"/>
      <c r="F18" s="23"/>
      <c r="G18" s="23"/>
      <c r="H18" s="23"/>
      <c r="I18" s="23"/>
      <c r="J18" s="23"/>
      <c r="K18" s="24"/>
      <c r="L18" s="2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55000000000000004">
      <c r="A19" s="190" t="s">
        <v>30</v>
      </c>
      <c r="B19" s="192" t="s">
        <v>6</v>
      </c>
      <c r="C19" s="192" t="s">
        <v>7</v>
      </c>
      <c r="D19" s="193" t="s">
        <v>8</v>
      </c>
      <c r="E19" s="194" t="s">
        <v>9</v>
      </c>
      <c r="F19" s="195"/>
      <c r="G19" s="196"/>
      <c r="H19" s="194" t="s">
        <v>10</v>
      </c>
      <c r="I19" s="195"/>
      <c r="J19" s="196"/>
      <c r="K19" s="179" t="s">
        <v>11</v>
      </c>
      <c r="L19" s="181" t="s">
        <v>12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2.5" customHeight="1" thickBot="1" x14ac:dyDescent="0.6">
      <c r="A20" s="191"/>
      <c r="B20" s="180"/>
      <c r="C20" s="180"/>
      <c r="D20" s="182"/>
      <c r="E20" s="26" t="s">
        <v>13</v>
      </c>
      <c r="F20" s="27" t="s">
        <v>14</v>
      </c>
      <c r="G20" s="28" t="s">
        <v>31</v>
      </c>
      <c r="H20" s="26" t="s">
        <v>13</v>
      </c>
      <c r="I20" s="27" t="s">
        <v>14</v>
      </c>
      <c r="J20" s="28" t="s">
        <v>32</v>
      </c>
      <c r="K20" s="180"/>
      <c r="L20" s="18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9.25" customHeight="1" thickBot="1" x14ac:dyDescent="0.6">
      <c r="A21" s="29" t="s">
        <v>15</v>
      </c>
      <c r="B21" s="30">
        <v>1</v>
      </c>
      <c r="C21" s="30">
        <v>2</v>
      </c>
      <c r="D21" s="30">
        <v>3</v>
      </c>
      <c r="E21" s="30">
        <v>4</v>
      </c>
      <c r="F21" s="30">
        <v>5</v>
      </c>
      <c r="G21" s="30">
        <v>6</v>
      </c>
      <c r="H21" s="30">
        <v>7</v>
      </c>
      <c r="I21" s="30">
        <v>8</v>
      </c>
      <c r="J21" s="30">
        <v>9</v>
      </c>
      <c r="K21" s="30">
        <v>10</v>
      </c>
      <c r="L21" s="31">
        <v>11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" customHeight="1" x14ac:dyDescent="0.55000000000000004">
      <c r="A22" s="86" t="s">
        <v>16</v>
      </c>
      <c r="B22" s="87" t="s">
        <v>17</v>
      </c>
      <c r="C22" s="88" t="s">
        <v>18</v>
      </c>
      <c r="D22" s="32"/>
      <c r="E22" s="32"/>
      <c r="F22" s="32"/>
      <c r="G22" s="33"/>
      <c r="H22" s="32"/>
      <c r="I22" s="32"/>
      <c r="J22" s="33"/>
      <c r="K22" s="34"/>
      <c r="L22" s="35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 x14ac:dyDescent="0.55000000000000004">
      <c r="A23" s="36" t="s">
        <v>19</v>
      </c>
      <c r="B23" s="37" t="s">
        <v>20</v>
      </c>
      <c r="C23" s="38" t="s">
        <v>21</v>
      </c>
      <c r="D23" s="39" t="s">
        <v>22</v>
      </c>
      <c r="E23" s="40"/>
      <c r="F23" s="40"/>
      <c r="G23" s="41">
        <f>G63</f>
        <v>142423</v>
      </c>
      <c r="H23" s="40"/>
      <c r="I23" s="40"/>
      <c r="J23" s="41">
        <f>J63</f>
        <v>141516.04</v>
      </c>
      <c r="K23" s="41">
        <f>G23-J23</f>
        <v>906.95999999999185</v>
      </c>
      <c r="L23" s="4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thickBot="1" x14ac:dyDescent="0.6">
      <c r="A24" s="89" t="s">
        <v>23</v>
      </c>
      <c r="B24" s="43"/>
      <c r="C24" s="44"/>
      <c r="D24" s="45"/>
      <c r="E24" s="45"/>
      <c r="F24" s="45"/>
      <c r="G24" s="99">
        <f>G23</f>
        <v>142423</v>
      </c>
      <c r="H24" s="45"/>
      <c r="I24" s="45"/>
      <c r="J24" s="99">
        <f>J23</f>
        <v>141516.04</v>
      </c>
      <c r="K24" s="100">
        <f>G24-J24</f>
        <v>906.95999999999185</v>
      </c>
      <c r="L24" s="4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thickBot="1" x14ac:dyDescent="0.6">
      <c r="A25" s="47"/>
      <c r="B25" s="48"/>
      <c r="C25" s="49"/>
      <c r="D25" s="50"/>
      <c r="E25" s="51"/>
      <c r="F25" s="51"/>
      <c r="G25" s="52"/>
      <c r="H25" s="51"/>
      <c r="I25" s="51"/>
      <c r="J25" s="52"/>
      <c r="K25" s="53"/>
      <c r="L25" s="54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2.5" customHeight="1" thickBot="1" x14ac:dyDescent="0.6">
      <c r="A26" s="90" t="s">
        <v>16</v>
      </c>
      <c r="B26" s="91" t="s">
        <v>24</v>
      </c>
      <c r="C26" s="92" t="s">
        <v>25</v>
      </c>
      <c r="D26" s="55"/>
      <c r="E26" s="56"/>
      <c r="F26" s="56"/>
      <c r="G26" s="57"/>
      <c r="H26" s="56"/>
      <c r="I26" s="56"/>
      <c r="J26" s="57"/>
      <c r="K26" s="114"/>
      <c r="L26" s="5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44" customFormat="1" ht="30.75" customHeight="1" x14ac:dyDescent="0.55000000000000004">
      <c r="A27" s="93" t="s">
        <v>19</v>
      </c>
      <c r="B27" s="94">
        <v>1</v>
      </c>
      <c r="C27" s="95" t="s">
        <v>33</v>
      </c>
      <c r="D27" s="59"/>
      <c r="E27" s="135"/>
      <c r="F27" s="136"/>
      <c r="G27" s="137">
        <f>G28+G29+G30+G31</f>
        <v>3300</v>
      </c>
      <c r="H27" s="138"/>
      <c r="I27" s="139"/>
      <c r="J27" s="140">
        <f>J28+J29+J30+J31</f>
        <v>1684.04</v>
      </c>
      <c r="K27" s="141">
        <f>G27-J27</f>
        <v>1615.96</v>
      </c>
      <c r="L27" s="142"/>
      <c r="M27" s="14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144" customFormat="1" ht="69.75" customHeight="1" x14ac:dyDescent="0.55000000000000004">
      <c r="A28" s="60" t="s">
        <v>38</v>
      </c>
      <c r="B28" s="61" t="s">
        <v>39</v>
      </c>
      <c r="C28" s="62" t="s">
        <v>124</v>
      </c>
      <c r="D28" s="63" t="s">
        <v>40</v>
      </c>
      <c r="E28" s="145">
        <v>1</v>
      </c>
      <c r="F28" s="146">
        <v>850</v>
      </c>
      <c r="G28" s="147">
        <f>E28*F28</f>
        <v>850</v>
      </c>
      <c r="H28" s="148">
        <v>1</v>
      </c>
      <c r="I28" s="149">
        <v>819.85</v>
      </c>
      <c r="J28" s="150">
        <f>H28*I28</f>
        <v>819.85</v>
      </c>
      <c r="K28" s="115">
        <f t="shared" ref="K28:K62" si="0">G28-J28</f>
        <v>30.149999999999977</v>
      </c>
      <c r="L28" s="151" t="s">
        <v>121</v>
      </c>
      <c r="M28" s="15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144" customFormat="1" ht="55.5" customHeight="1" x14ac:dyDescent="0.55000000000000004">
      <c r="A29" s="60" t="s">
        <v>38</v>
      </c>
      <c r="B29" s="61" t="s">
        <v>41</v>
      </c>
      <c r="C29" s="62" t="s">
        <v>125</v>
      </c>
      <c r="D29" s="63" t="s">
        <v>40</v>
      </c>
      <c r="E29" s="145">
        <v>1</v>
      </c>
      <c r="F29" s="146">
        <v>850</v>
      </c>
      <c r="G29" s="147">
        <f t="shared" ref="G29:G30" si="1">E29*F29</f>
        <v>850</v>
      </c>
      <c r="H29" s="148">
        <v>1</v>
      </c>
      <c r="I29" s="149">
        <v>129</v>
      </c>
      <c r="J29" s="150">
        <f t="shared" ref="J29:J31" si="2">H29*I29</f>
        <v>129</v>
      </c>
      <c r="K29" s="115">
        <f t="shared" si="0"/>
        <v>721</v>
      </c>
      <c r="L29" s="151" t="s">
        <v>119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144" customFormat="1" ht="42" customHeight="1" x14ac:dyDescent="0.55000000000000004">
      <c r="A30" s="60" t="s">
        <v>38</v>
      </c>
      <c r="B30" s="61" t="s">
        <v>63</v>
      </c>
      <c r="C30" s="62" t="s">
        <v>126</v>
      </c>
      <c r="D30" s="63" t="s">
        <v>40</v>
      </c>
      <c r="E30" s="145">
        <v>1</v>
      </c>
      <c r="F30" s="146">
        <v>800</v>
      </c>
      <c r="G30" s="147">
        <f t="shared" si="1"/>
        <v>800</v>
      </c>
      <c r="H30" s="148">
        <v>1</v>
      </c>
      <c r="I30" s="149">
        <v>94.52</v>
      </c>
      <c r="J30" s="150">
        <f t="shared" si="2"/>
        <v>94.52</v>
      </c>
      <c r="K30" s="115">
        <f t="shared" si="0"/>
        <v>705.48</v>
      </c>
      <c r="L30" s="151" t="s">
        <v>119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44" customFormat="1" ht="39" customHeight="1" x14ac:dyDescent="0.55000000000000004">
      <c r="A31" s="60" t="s">
        <v>38</v>
      </c>
      <c r="B31" s="61" t="s">
        <v>64</v>
      </c>
      <c r="C31" s="62" t="s">
        <v>127</v>
      </c>
      <c r="D31" s="63" t="s">
        <v>40</v>
      </c>
      <c r="E31" s="145">
        <v>1</v>
      </c>
      <c r="F31" s="146">
        <v>800</v>
      </c>
      <c r="G31" s="147">
        <f>E31*F31</f>
        <v>800</v>
      </c>
      <c r="H31" s="148">
        <v>1</v>
      </c>
      <c r="I31" s="149">
        <v>640.66999999999996</v>
      </c>
      <c r="J31" s="150">
        <f t="shared" si="2"/>
        <v>640.66999999999996</v>
      </c>
      <c r="K31" s="115">
        <f t="shared" si="0"/>
        <v>159.33000000000004</v>
      </c>
      <c r="L31" s="151" t="s">
        <v>120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44" customFormat="1" ht="36.75" customHeight="1" x14ac:dyDescent="0.55000000000000004">
      <c r="A32" s="96" t="s">
        <v>19</v>
      </c>
      <c r="B32" s="97">
        <v>2</v>
      </c>
      <c r="C32" s="98" t="s">
        <v>34</v>
      </c>
      <c r="D32" s="64"/>
      <c r="E32" s="153"/>
      <c r="F32" s="154"/>
      <c r="G32" s="155">
        <f>G33+G34</f>
        <v>7200</v>
      </c>
      <c r="H32" s="156"/>
      <c r="I32" s="157"/>
      <c r="J32" s="158">
        <f>J33+J34</f>
        <v>4332</v>
      </c>
      <c r="K32" s="159">
        <f t="shared" si="0"/>
        <v>2868</v>
      </c>
      <c r="L32" s="16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44" customFormat="1" ht="130.5" customHeight="1" x14ac:dyDescent="0.55000000000000004">
      <c r="A33" s="60" t="s">
        <v>38</v>
      </c>
      <c r="B33" s="65" t="s">
        <v>42</v>
      </c>
      <c r="C33" s="66" t="s">
        <v>65</v>
      </c>
      <c r="D33" s="67" t="s">
        <v>26</v>
      </c>
      <c r="E33" s="161">
        <v>4</v>
      </c>
      <c r="F33" s="40">
        <v>900</v>
      </c>
      <c r="G33" s="162">
        <f>E33*F33</f>
        <v>3600</v>
      </c>
      <c r="H33" s="163">
        <v>1</v>
      </c>
      <c r="I33" s="164">
        <v>732</v>
      </c>
      <c r="J33" s="101">
        <f>H33*I33</f>
        <v>732</v>
      </c>
      <c r="K33" s="115">
        <f t="shared" si="0"/>
        <v>2868</v>
      </c>
      <c r="L33" s="165" t="s">
        <v>122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144" customFormat="1" ht="52.5" customHeight="1" x14ac:dyDescent="0.55000000000000004">
      <c r="A34" s="60" t="s">
        <v>38</v>
      </c>
      <c r="B34" s="65" t="s">
        <v>43</v>
      </c>
      <c r="C34" s="66" t="s">
        <v>66</v>
      </c>
      <c r="D34" s="67" t="s">
        <v>26</v>
      </c>
      <c r="E34" s="161">
        <v>4</v>
      </c>
      <c r="F34" s="40">
        <v>900</v>
      </c>
      <c r="G34" s="162">
        <f>E34*F34</f>
        <v>3600</v>
      </c>
      <c r="H34" s="163">
        <v>4</v>
      </c>
      <c r="I34" s="164">
        <v>900</v>
      </c>
      <c r="J34" s="101">
        <f>H34*I34</f>
        <v>3600</v>
      </c>
      <c r="K34" s="115">
        <f t="shared" si="0"/>
        <v>0</v>
      </c>
      <c r="L34" s="16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144" customFormat="1" ht="39.75" customHeight="1" x14ac:dyDescent="0.55000000000000004">
      <c r="A35" s="96" t="s">
        <v>19</v>
      </c>
      <c r="B35" s="97">
        <v>3</v>
      </c>
      <c r="C35" s="98" t="s">
        <v>35</v>
      </c>
      <c r="D35" s="64"/>
      <c r="E35" s="153"/>
      <c r="F35" s="154"/>
      <c r="G35" s="155">
        <f>SUM(G36:G49)</f>
        <v>4623</v>
      </c>
      <c r="H35" s="156"/>
      <c r="I35" s="157"/>
      <c r="J35" s="158">
        <f>SUM(J36:J49)</f>
        <v>3627</v>
      </c>
      <c r="K35" s="159">
        <f t="shared" si="0"/>
        <v>996</v>
      </c>
      <c r="L35" s="160"/>
      <c r="M35" s="15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144" customFormat="1" ht="54.4" customHeight="1" x14ac:dyDescent="0.55000000000000004">
      <c r="A36" s="60" t="s">
        <v>38</v>
      </c>
      <c r="B36" s="103" t="s">
        <v>44</v>
      </c>
      <c r="C36" s="104" t="s">
        <v>82</v>
      </c>
      <c r="D36" s="105" t="s">
        <v>40</v>
      </c>
      <c r="E36" s="106">
        <v>2</v>
      </c>
      <c r="F36" s="107">
        <v>300</v>
      </c>
      <c r="G36" s="162">
        <f>E36*F36</f>
        <v>600</v>
      </c>
      <c r="H36" s="105">
        <v>1</v>
      </c>
      <c r="I36" s="106">
        <v>494</v>
      </c>
      <c r="J36" s="166">
        <f>H36*I36</f>
        <v>494</v>
      </c>
      <c r="K36" s="115">
        <f t="shared" ref="K36:K48" si="3">G36-J36</f>
        <v>106</v>
      </c>
      <c r="L36" s="165" t="s">
        <v>113</v>
      </c>
      <c r="M36" s="1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144" customFormat="1" ht="59.25" customHeight="1" x14ac:dyDescent="0.55000000000000004">
      <c r="A37" s="60" t="s">
        <v>38</v>
      </c>
      <c r="B37" s="103" t="s">
        <v>45</v>
      </c>
      <c r="C37" s="104" t="s">
        <v>83</v>
      </c>
      <c r="D37" s="105" t="s">
        <v>40</v>
      </c>
      <c r="E37" s="106">
        <v>2</v>
      </c>
      <c r="F37" s="107">
        <v>150</v>
      </c>
      <c r="G37" s="162">
        <f>E37*F37</f>
        <v>300</v>
      </c>
      <c r="H37" s="105">
        <v>2</v>
      </c>
      <c r="I37" s="106">
        <v>88</v>
      </c>
      <c r="J37" s="166">
        <f>H37*I37</f>
        <v>176</v>
      </c>
      <c r="K37" s="115">
        <f t="shared" si="3"/>
        <v>124</v>
      </c>
      <c r="L37" s="165" t="s">
        <v>113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144" customFormat="1" ht="61.5" customHeight="1" x14ac:dyDescent="0.55000000000000004">
      <c r="A38" s="60" t="s">
        <v>38</v>
      </c>
      <c r="B38" s="103" t="s">
        <v>52</v>
      </c>
      <c r="C38" s="104" t="s">
        <v>84</v>
      </c>
      <c r="D38" s="105" t="s">
        <v>40</v>
      </c>
      <c r="E38" s="106">
        <v>1</v>
      </c>
      <c r="F38" s="107">
        <v>140</v>
      </c>
      <c r="G38" s="162">
        <f t="shared" ref="G38:G49" si="4">E38*F38</f>
        <v>140</v>
      </c>
      <c r="H38" s="105">
        <v>1</v>
      </c>
      <c r="I38" s="106">
        <v>212</v>
      </c>
      <c r="J38" s="166">
        <f>H38*I38</f>
        <v>212</v>
      </c>
      <c r="K38" s="115">
        <f t="shared" si="3"/>
        <v>-72</v>
      </c>
      <c r="L38" s="165" t="s">
        <v>114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144" customFormat="1" ht="39.75" customHeight="1" x14ac:dyDescent="0.55000000000000004">
      <c r="A39" s="60" t="s">
        <v>38</v>
      </c>
      <c r="B39" s="103" t="s">
        <v>53</v>
      </c>
      <c r="C39" s="104" t="s">
        <v>85</v>
      </c>
      <c r="D39" s="105" t="s">
        <v>40</v>
      </c>
      <c r="E39" s="106">
        <v>1</v>
      </c>
      <c r="F39" s="107">
        <v>70</v>
      </c>
      <c r="G39" s="162">
        <f t="shared" si="4"/>
        <v>70</v>
      </c>
      <c r="H39" s="105">
        <v>1</v>
      </c>
      <c r="I39" s="106">
        <v>99</v>
      </c>
      <c r="J39" s="166">
        <f t="shared" ref="J39:J49" si="5">H39*I39</f>
        <v>99</v>
      </c>
      <c r="K39" s="115">
        <f t="shared" si="3"/>
        <v>-29</v>
      </c>
      <c r="L39" s="165" t="s">
        <v>114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144" customFormat="1" ht="58.9" customHeight="1" x14ac:dyDescent="0.55000000000000004">
      <c r="A40" s="60" t="s">
        <v>38</v>
      </c>
      <c r="B40" s="103" t="s">
        <v>86</v>
      </c>
      <c r="C40" s="104" t="s">
        <v>87</v>
      </c>
      <c r="D40" s="105" t="s">
        <v>40</v>
      </c>
      <c r="E40" s="106">
        <v>1</v>
      </c>
      <c r="F40" s="107">
        <v>290</v>
      </c>
      <c r="G40" s="162">
        <f t="shared" si="4"/>
        <v>290</v>
      </c>
      <c r="H40" s="105">
        <v>1</v>
      </c>
      <c r="I40" s="106">
        <v>184</v>
      </c>
      <c r="J40" s="166">
        <f t="shared" si="5"/>
        <v>184</v>
      </c>
      <c r="K40" s="115">
        <f t="shared" si="3"/>
        <v>106</v>
      </c>
      <c r="L40" s="165" t="s">
        <v>113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144" customFormat="1" ht="49.5" customHeight="1" x14ac:dyDescent="0.55000000000000004">
      <c r="A41" s="60" t="s">
        <v>38</v>
      </c>
      <c r="B41" s="103" t="s">
        <v>88</v>
      </c>
      <c r="C41" s="104" t="s">
        <v>89</v>
      </c>
      <c r="D41" s="105" t="s">
        <v>40</v>
      </c>
      <c r="E41" s="106">
        <v>1</v>
      </c>
      <c r="F41" s="107">
        <v>300</v>
      </c>
      <c r="G41" s="162">
        <f t="shared" si="4"/>
        <v>300</v>
      </c>
      <c r="H41" s="105">
        <v>1</v>
      </c>
      <c r="I41" s="106">
        <v>266</v>
      </c>
      <c r="J41" s="166">
        <f t="shared" si="5"/>
        <v>266</v>
      </c>
      <c r="K41" s="115">
        <f t="shared" si="3"/>
        <v>34</v>
      </c>
      <c r="L41" s="165" t="s">
        <v>113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44" customFormat="1" ht="54" customHeight="1" x14ac:dyDescent="0.55000000000000004">
      <c r="A42" s="60" t="s">
        <v>38</v>
      </c>
      <c r="B42" s="103" t="s">
        <v>90</v>
      </c>
      <c r="C42" s="104" t="s">
        <v>91</v>
      </c>
      <c r="D42" s="105" t="s">
        <v>40</v>
      </c>
      <c r="E42" s="106">
        <v>1</v>
      </c>
      <c r="F42" s="107">
        <v>160</v>
      </c>
      <c r="G42" s="162">
        <f t="shared" si="4"/>
        <v>160</v>
      </c>
      <c r="H42" s="105">
        <v>1</v>
      </c>
      <c r="I42" s="106">
        <v>0</v>
      </c>
      <c r="J42" s="166">
        <f t="shared" si="5"/>
        <v>0</v>
      </c>
      <c r="K42" s="115">
        <f t="shared" si="3"/>
        <v>160</v>
      </c>
      <c r="L42" s="165" t="s">
        <v>114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44" customFormat="1" ht="52" customHeight="1" x14ac:dyDescent="0.55000000000000004">
      <c r="A43" s="60" t="s">
        <v>38</v>
      </c>
      <c r="B43" s="103" t="s">
        <v>92</v>
      </c>
      <c r="C43" s="104" t="s">
        <v>93</v>
      </c>
      <c r="D43" s="105" t="s">
        <v>40</v>
      </c>
      <c r="E43" s="106">
        <v>1</v>
      </c>
      <c r="F43" s="107">
        <v>450</v>
      </c>
      <c r="G43" s="162">
        <f t="shared" si="4"/>
        <v>450</v>
      </c>
      <c r="H43" s="105">
        <v>1</v>
      </c>
      <c r="I43" s="106">
        <v>419</v>
      </c>
      <c r="J43" s="166">
        <f t="shared" si="5"/>
        <v>419</v>
      </c>
      <c r="K43" s="115">
        <f t="shared" si="3"/>
        <v>31</v>
      </c>
      <c r="L43" s="165" t="s">
        <v>113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144" customFormat="1" ht="49" customHeight="1" x14ac:dyDescent="0.55000000000000004">
      <c r="A44" s="60" t="s">
        <v>38</v>
      </c>
      <c r="B44" s="103" t="s">
        <v>94</v>
      </c>
      <c r="C44" s="104" t="s">
        <v>95</v>
      </c>
      <c r="D44" s="105" t="s">
        <v>40</v>
      </c>
      <c r="E44" s="106">
        <v>1</v>
      </c>
      <c r="F44" s="107">
        <v>100</v>
      </c>
      <c r="G44" s="162">
        <f t="shared" si="4"/>
        <v>100</v>
      </c>
      <c r="H44" s="105">
        <v>1</v>
      </c>
      <c r="I44" s="106">
        <v>75</v>
      </c>
      <c r="J44" s="166">
        <f t="shared" si="5"/>
        <v>75</v>
      </c>
      <c r="K44" s="115">
        <f t="shared" si="3"/>
        <v>25</v>
      </c>
      <c r="L44" s="165" t="s">
        <v>113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144" customFormat="1" ht="54.75" customHeight="1" x14ac:dyDescent="0.55000000000000004">
      <c r="A45" s="60" t="s">
        <v>38</v>
      </c>
      <c r="B45" s="103" t="s">
        <v>96</v>
      </c>
      <c r="C45" s="104" t="s">
        <v>97</v>
      </c>
      <c r="D45" s="105" t="s">
        <v>40</v>
      </c>
      <c r="E45" s="106">
        <v>1</v>
      </c>
      <c r="F45" s="107">
        <v>300</v>
      </c>
      <c r="G45" s="162">
        <f t="shared" si="4"/>
        <v>300</v>
      </c>
      <c r="H45" s="105">
        <v>1</v>
      </c>
      <c r="I45" s="106">
        <v>354</v>
      </c>
      <c r="J45" s="166">
        <f t="shared" si="5"/>
        <v>354</v>
      </c>
      <c r="K45" s="115">
        <f t="shared" si="3"/>
        <v>-54</v>
      </c>
      <c r="L45" s="165" t="s">
        <v>115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144" customFormat="1" ht="67.150000000000006" customHeight="1" x14ac:dyDescent="0.55000000000000004">
      <c r="A46" s="60" t="s">
        <v>38</v>
      </c>
      <c r="B46" s="103" t="s">
        <v>98</v>
      </c>
      <c r="C46" s="111" t="s">
        <v>99</v>
      </c>
      <c r="D46" s="105" t="s">
        <v>40</v>
      </c>
      <c r="E46" s="106">
        <v>1</v>
      </c>
      <c r="F46" s="107">
        <v>495</v>
      </c>
      <c r="G46" s="162">
        <f t="shared" si="4"/>
        <v>495</v>
      </c>
      <c r="H46" s="105">
        <v>1</v>
      </c>
      <c r="I46" s="106">
        <v>474</v>
      </c>
      <c r="J46" s="166">
        <f t="shared" si="5"/>
        <v>474</v>
      </c>
      <c r="K46" s="115">
        <f t="shared" si="3"/>
        <v>21</v>
      </c>
      <c r="L46" s="165" t="s">
        <v>123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144" customFormat="1" ht="63.4" customHeight="1" x14ac:dyDescent="0.55000000000000004">
      <c r="A47" s="60" t="s">
        <v>38</v>
      </c>
      <c r="B47" s="103" t="s">
        <v>100</v>
      </c>
      <c r="C47" s="111" t="s">
        <v>101</v>
      </c>
      <c r="D47" s="105" t="s">
        <v>40</v>
      </c>
      <c r="E47" s="106">
        <v>1</v>
      </c>
      <c r="F47" s="107">
        <v>388</v>
      </c>
      <c r="G47" s="162">
        <f t="shared" si="4"/>
        <v>388</v>
      </c>
      <c r="H47" s="105">
        <v>1</v>
      </c>
      <c r="I47" s="106">
        <v>390</v>
      </c>
      <c r="J47" s="166">
        <f t="shared" si="5"/>
        <v>390</v>
      </c>
      <c r="K47" s="115">
        <f t="shared" si="3"/>
        <v>-2</v>
      </c>
      <c r="L47" s="165" t="s">
        <v>115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44" customFormat="1" ht="89.25" customHeight="1" x14ac:dyDescent="0.55000000000000004">
      <c r="A48" s="60" t="s">
        <v>38</v>
      </c>
      <c r="B48" s="103" t="s">
        <v>102</v>
      </c>
      <c r="C48" s="104" t="s">
        <v>103</v>
      </c>
      <c r="D48" s="105" t="s">
        <v>40</v>
      </c>
      <c r="E48" s="106">
        <v>1</v>
      </c>
      <c r="F48" s="107">
        <v>460</v>
      </c>
      <c r="G48" s="162">
        <f t="shared" si="4"/>
        <v>460</v>
      </c>
      <c r="H48" s="105">
        <v>1</v>
      </c>
      <c r="I48" s="106">
        <v>484</v>
      </c>
      <c r="J48" s="166">
        <f t="shared" si="5"/>
        <v>484</v>
      </c>
      <c r="K48" s="115">
        <f t="shared" si="3"/>
        <v>-24</v>
      </c>
      <c r="L48" s="165" t="s">
        <v>116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144" customFormat="1" ht="49" customHeight="1" x14ac:dyDescent="0.55000000000000004">
      <c r="A49" s="60" t="s">
        <v>38</v>
      </c>
      <c r="B49" s="103" t="s">
        <v>104</v>
      </c>
      <c r="C49" s="104" t="s">
        <v>105</v>
      </c>
      <c r="D49" s="105" t="s">
        <v>40</v>
      </c>
      <c r="E49" s="106">
        <v>1</v>
      </c>
      <c r="F49" s="107">
        <v>570</v>
      </c>
      <c r="G49" s="162">
        <f t="shared" si="4"/>
        <v>570</v>
      </c>
      <c r="H49" s="105">
        <v>1</v>
      </c>
      <c r="I49" s="106">
        <v>0</v>
      </c>
      <c r="J49" s="166">
        <f t="shared" si="5"/>
        <v>0</v>
      </c>
      <c r="K49" s="115">
        <f t="shared" si="0"/>
        <v>570</v>
      </c>
      <c r="L49" s="165" t="s">
        <v>117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144" customFormat="1" ht="60" customHeight="1" x14ac:dyDescent="0.55000000000000004">
      <c r="A50" s="96" t="s">
        <v>19</v>
      </c>
      <c r="B50" s="97">
        <v>4</v>
      </c>
      <c r="C50" s="98" t="s">
        <v>36</v>
      </c>
      <c r="D50" s="64"/>
      <c r="E50" s="153"/>
      <c r="F50" s="154"/>
      <c r="G50" s="155">
        <f>G51+G52</f>
        <v>2800</v>
      </c>
      <c r="H50" s="156"/>
      <c r="I50" s="157"/>
      <c r="J50" s="158">
        <f>J51+J52</f>
        <v>2199</v>
      </c>
      <c r="K50" s="159">
        <f t="shared" si="0"/>
        <v>601</v>
      </c>
      <c r="L50" s="16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144" customFormat="1" ht="51.4" customHeight="1" x14ac:dyDescent="0.55000000000000004">
      <c r="A51" s="60" t="s">
        <v>38</v>
      </c>
      <c r="B51" s="65" t="s">
        <v>46</v>
      </c>
      <c r="C51" s="68" t="s">
        <v>67</v>
      </c>
      <c r="D51" s="69" t="s">
        <v>40</v>
      </c>
      <c r="E51" s="161">
        <v>1</v>
      </c>
      <c r="F51" s="40">
        <v>2800</v>
      </c>
      <c r="G51" s="162">
        <f>E51*F51</f>
        <v>2800</v>
      </c>
      <c r="H51" s="163">
        <v>1</v>
      </c>
      <c r="I51" s="164">
        <v>2199</v>
      </c>
      <c r="J51" s="166">
        <f>H51*I51</f>
        <v>2199</v>
      </c>
      <c r="K51" s="115">
        <f t="shared" si="0"/>
        <v>601</v>
      </c>
      <c r="L51" s="165" t="s">
        <v>112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144" customFormat="1" ht="39.75" customHeight="1" x14ac:dyDescent="0.55000000000000004">
      <c r="A52" s="60" t="s">
        <v>38</v>
      </c>
      <c r="B52" s="65" t="s">
        <v>48</v>
      </c>
      <c r="C52" s="68" t="s">
        <v>47</v>
      </c>
      <c r="D52" s="69"/>
      <c r="E52" s="161"/>
      <c r="F52" s="40"/>
      <c r="G52" s="162">
        <f>E52*F52</f>
        <v>0</v>
      </c>
      <c r="H52" s="163"/>
      <c r="I52" s="164"/>
      <c r="J52" s="166">
        <f>H52*I52</f>
        <v>0</v>
      </c>
      <c r="K52" s="115">
        <f t="shared" si="0"/>
        <v>0</v>
      </c>
      <c r="L52" s="16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144" customFormat="1" ht="27" customHeight="1" x14ac:dyDescent="0.55000000000000004">
      <c r="A53" s="96" t="s">
        <v>19</v>
      </c>
      <c r="B53" s="97">
        <v>5</v>
      </c>
      <c r="C53" s="98" t="s">
        <v>37</v>
      </c>
      <c r="D53" s="64"/>
      <c r="E53" s="153"/>
      <c r="F53" s="154"/>
      <c r="G53" s="155">
        <f>SUM(G54:G62)</f>
        <v>124500</v>
      </c>
      <c r="H53" s="167"/>
      <c r="I53" s="168"/>
      <c r="J53" s="169">
        <f>SUM(J54:J62)</f>
        <v>129674</v>
      </c>
      <c r="K53" s="159">
        <f t="shared" si="0"/>
        <v>-5174</v>
      </c>
      <c r="L53" s="17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144" customFormat="1" ht="31.5" customHeight="1" x14ac:dyDescent="0.55000000000000004">
      <c r="A54" s="60" t="s">
        <v>38</v>
      </c>
      <c r="B54" s="65" t="s">
        <v>49</v>
      </c>
      <c r="C54" s="108" t="s">
        <v>68</v>
      </c>
      <c r="D54" s="110" t="s">
        <v>58</v>
      </c>
      <c r="E54" s="106">
        <v>1</v>
      </c>
      <c r="F54" s="107">
        <v>30000</v>
      </c>
      <c r="G54" s="101">
        <f t="shared" ref="G54:G62" si="6">E54*F54</f>
        <v>30000</v>
      </c>
      <c r="H54" s="109">
        <v>1</v>
      </c>
      <c r="I54" s="106">
        <v>30000</v>
      </c>
      <c r="J54" s="113">
        <f>H54*I54</f>
        <v>30000</v>
      </c>
      <c r="K54" s="115">
        <f t="shared" ref="K54:K57" si="7">G54-J54</f>
        <v>0</v>
      </c>
      <c r="L54" s="17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44" customFormat="1" ht="30" customHeight="1" x14ac:dyDescent="0.55000000000000004">
      <c r="A55" s="60" t="s">
        <v>38</v>
      </c>
      <c r="B55" s="65" t="s">
        <v>50</v>
      </c>
      <c r="C55" s="108" t="s">
        <v>69</v>
      </c>
      <c r="D55" s="109" t="s">
        <v>70</v>
      </c>
      <c r="E55" s="106">
        <v>90</v>
      </c>
      <c r="F55" s="107">
        <v>320</v>
      </c>
      <c r="G55" s="101">
        <f t="shared" si="6"/>
        <v>28800</v>
      </c>
      <c r="H55" s="109">
        <v>1</v>
      </c>
      <c r="I55" s="106">
        <v>28800</v>
      </c>
      <c r="J55" s="113">
        <f t="shared" ref="J55:J62" si="8">H55*I55</f>
        <v>28800</v>
      </c>
      <c r="K55" s="115">
        <f t="shared" si="7"/>
        <v>0</v>
      </c>
      <c r="L55" s="171" t="s">
        <v>109</v>
      </c>
      <c r="M55" s="17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144" customFormat="1" ht="36.75" customHeight="1" x14ac:dyDescent="0.55000000000000004">
      <c r="A56" s="60" t="s">
        <v>38</v>
      </c>
      <c r="B56" s="65" t="s">
        <v>54</v>
      </c>
      <c r="C56" s="108" t="s">
        <v>71</v>
      </c>
      <c r="D56" s="109" t="s">
        <v>58</v>
      </c>
      <c r="E56" s="106">
        <v>1</v>
      </c>
      <c r="F56" s="107">
        <v>8000</v>
      </c>
      <c r="G56" s="101">
        <f t="shared" si="6"/>
        <v>8000</v>
      </c>
      <c r="H56" s="109">
        <v>1</v>
      </c>
      <c r="I56" s="106">
        <v>11000</v>
      </c>
      <c r="J56" s="113">
        <f t="shared" si="8"/>
        <v>11000</v>
      </c>
      <c r="K56" s="115">
        <f t="shared" si="7"/>
        <v>-3000</v>
      </c>
      <c r="L56" s="171" t="s">
        <v>111</v>
      </c>
      <c r="M56" s="14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144" customFormat="1" ht="64.900000000000006" customHeight="1" x14ac:dyDescent="0.55000000000000004">
      <c r="A57" s="60" t="s">
        <v>38</v>
      </c>
      <c r="B57" s="65" t="s">
        <v>55</v>
      </c>
      <c r="C57" s="108" t="s">
        <v>72</v>
      </c>
      <c r="D57" s="109" t="s">
        <v>70</v>
      </c>
      <c r="E57" s="106">
        <v>90</v>
      </c>
      <c r="F57" s="107">
        <v>120</v>
      </c>
      <c r="G57" s="101">
        <f t="shared" si="6"/>
        <v>10800</v>
      </c>
      <c r="H57" s="109">
        <v>72</v>
      </c>
      <c r="I57" s="106">
        <v>120</v>
      </c>
      <c r="J57" s="113">
        <f t="shared" si="8"/>
        <v>8640</v>
      </c>
      <c r="K57" s="115">
        <f t="shared" si="7"/>
        <v>2160</v>
      </c>
      <c r="L57" s="171" t="s">
        <v>118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144" customFormat="1" ht="45" customHeight="1" x14ac:dyDescent="0.55000000000000004">
      <c r="A58" s="60" t="s">
        <v>38</v>
      </c>
      <c r="B58" s="65" t="s">
        <v>56</v>
      </c>
      <c r="C58" s="108" t="s">
        <v>73</v>
      </c>
      <c r="D58" s="109" t="s">
        <v>74</v>
      </c>
      <c r="E58" s="106">
        <v>5</v>
      </c>
      <c r="F58" s="107">
        <v>300</v>
      </c>
      <c r="G58" s="101">
        <f t="shared" si="6"/>
        <v>1500</v>
      </c>
      <c r="H58" s="109">
        <v>5</v>
      </c>
      <c r="I58" s="106">
        <v>0</v>
      </c>
      <c r="J58" s="113">
        <f t="shared" si="8"/>
        <v>0</v>
      </c>
      <c r="K58" s="115">
        <f t="shared" si="0"/>
        <v>1500</v>
      </c>
      <c r="L58" s="171" t="s">
        <v>110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44" customFormat="1" ht="61.2" x14ac:dyDescent="0.55000000000000004">
      <c r="A59" s="60" t="s">
        <v>38</v>
      </c>
      <c r="B59" s="65" t="s">
        <v>57</v>
      </c>
      <c r="C59" s="108" t="s">
        <v>75</v>
      </c>
      <c r="D59" s="109" t="s">
        <v>74</v>
      </c>
      <c r="E59" s="106">
        <v>5</v>
      </c>
      <c r="F59" s="107">
        <v>340</v>
      </c>
      <c r="G59" s="101">
        <f t="shared" si="6"/>
        <v>1700</v>
      </c>
      <c r="H59" s="109">
        <v>5</v>
      </c>
      <c r="I59" s="106">
        <v>523.4</v>
      </c>
      <c r="J59" s="113">
        <f t="shared" si="8"/>
        <v>2617</v>
      </c>
      <c r="K59" s="115">
        <f t="shared" si="0"/>
        <v>-917</v>
      </c>
      <c r="L59" s="171" t="s">
        <v>111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44" customFormat="1" ht="90.75" customHeight="1" x14ac:dyDescent="0.55000000000000004">
      <c r="A60" s="60" t="s">
        <v>38</v>
      </c>
      <c r="B60" s="65" t="s">
        <v>76</v>
      </c>
      <c r="C60" s="108" t="s">
        <v>77</v>
      </c>
      <c r="D60" s="109" t="s">
        <v>74</v>
      </c>
      <c r="E60" s="106">
        <v>5</v>
      </c>
      <c r="F60" s="107">
        <v>340</v>
      </c>
      <c r="G60" s="101">
        <f t="shared" si="6"/>
        <v>1700</v>
      </c>
      <c r="H60" s="109">
        <v>5</v>
      </c>
      <c r="I60" s="106">
        <v>523.4</v>
      </c>
      <c r="J60" s="113">
        <f t="shared" si="8"/>
        <v>2617</v>
      </c>
      <c r="K60" s="115">
        <f t="shared" si="0"/>
        <v>-917</v>
      </c>
      <c r="L60" s="171" t="s">
        <v>111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44" customFormat="1" ht="40.5" customHeight="1" x14ac:dyDescent="0.55000000000000004">
      <c r="A61" s="60" t="s">
        <v>38</v>
      </c>
      <c r="B61" s="65" t="s">
        <v>78</v>
      </c>
      <c r="C61" s="108" t="s">
        <v>79</v>
      </c>
      <c r="D61" s="110" t="s">
        <v>58</v>
      </c>
      <c r="E61" s="106">
        <v>4</v>
      </c>
      <c r="F61" s="107">
        <v>4000</v>
      </c>
      <c r="G61" s="101">
        <f t="shared" si="6"/>
        <v>16000</v>
      </c>
      <c r="H61" s="109">
        <v>1</v>
      </c>
      <c r="I61" s="106">
        <v>20000</v>
      </c>
      <c r="J61" s="113">
        <f t="shared" si="8"/>
        <v>20000</v>
      </c>
      <c r="K61" s="115">
        <f t="shared" si="0"/>
        <v>-4000</v>
      </c>
      <c r="L61" s="171" t="s">
        <v>111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144" customFormat="1" ht="30" customHeight="1" thickBot="1" x14ac:dyDescent="0.6">
      <c r="A62" s="116" t="s">
        <v>38</v>
      </c>
      <c r="B62" s="117" t="s">
        <v>80</v>
      </c>
      <c r="C62" s="118" t="s">
        <v>81</v>
      </c>
      <c r="D62" s="119" t="s">
        <v>58</v>
      </c>
      <c r="E62" s="120">
        <v>1</v>
      </c>
      <c r="F62" s="121">
        <v>26000</v>
      </c>
      <c r="G62" s="122">
        <f t="shared" si="6"/>
        <v>26000</v>
      </c>
      <c r="H62" s="123">
        <v>1</v>
      </c>
      <c r="I62" s="120">
        <v>26000</v>
      </c>
      <c r="J62" s="124">
        <f t="shared" si="8"/>
        <v>26000</v>
      </c>
      <c r="K62" s="125">
        <f t="shared" si="0"/>
        <v>0</v>
      </c>
      <c r="L62" s="17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6.25" customHeight="1" thickBot="1" x14ac:dyDescent="0.6">
      <c r="A63" s="126" t="s">
        <v>27</v>
      </c>
      <c r="B63" s="127"/>
      <c r="C63" s="128"/>
      <c r="D63" s="129"/>
      <c r="E63" s="130"/>
      <c r="F63" s="131"/>
      <c r="G63" s="132">
        <f>G27+G32+G35+G50+G53</f>
        <v>142423</v>
      </c>
      <c r="H63" s="130"/>
      <c r="I63" s="131"/>
      <c r="J63" s="132">
        <f>J27+J32+J35+J50+J53</f>
        <v>141516.04</v>
      </c>
      <c r="K63" s="133">
        <f>G63-J63</f>
        <v>906.95999999999185</v>
      </c>
      <c r="L63" s="13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thickBot="1" x14ac:dyDescent="0.6">
      <c r="A64" s="70"/>
      <c r="B64" s="71"/>
      <c r="C64" s="72"/>
      <c r="D64" s="72"/>
      <c r="E64" s="72"/>
      <c r="F64" s="72"/>
      <c r="G64" s="72"/>
      <c r="H64" s="72"/>
      <c r="I64" s="72"/>
      <c r="J64" s="72"/>
      <c r="K64" s="73"/>
      <c r="L64" s="7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6.25" customHeight="1" x14ac:dyDescent="0.55000000000000004">
      <c r="A65" s="183" t="s">
        <v>51</v>
      </c>
      <c r="B65" s="184"/>
      <c r="C65" s="185"/>
      <c r="D65" s="75"/>
      <c r="E65" s="75"/>
      <c r="F65" s="75"/>
      <c r="G65" s="76">
        <f>G24-G63</f>
        <v>0</v>
      </c>
      <c r="H65" s="75"/>
      <c r="I65" s="75"/>
      <c r="J65" s="76">
        <f>J24-J63</f>
        <v>0</v>
      </c>
      <c r="K65" s="102">
        <f>G65-J65</f>
        <v>0</v>
      </c>
      <c r="L65" s="77"/>
      <c r="M65" s="11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55000000000000004">
      <c r="A66" s="72"/>
      <c r="B66" s="78"/>
      <c r="C66" s="72"/>
      <c r="D66" s="72"/>
      <c r="E66" s="72"/>
      <c r="F66" s="72"/>
      <c r="G66" s="72"/>
      <c r="H66" s="72"/>
      <c r="I66" s="72"/>
      <c r="J66" s="72"/>
      <c r="K66" s="79"/>
      <c r="L66" s="7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55000000000000004">
      <c r="A67" s="72"/>
      <c r="B67" s="72"/>
      <c r="C67" s="80"/>
      <c r="D67" s="81"/>
      <c r="E67" s="81"/>
      <c r="F67" s="72"/>
      <c r="G67" s="81"/>
      <c r="H67" s="81" t="s">
        <v>106</v>
      </c>
      <c r="I67" s="72"/>
      <c r="J67" s="81"/>
      <c r="K67" s="20"/>
      <c r="L67" s="7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8">
      <c r="A68" s="72"/>
      <c r="B68" s="72"/>
      <c r="C68" s="72"/>
      <c r="D68" s="186" t="s">
        <v>28</v>
      </c>
      <c r="E68" s="187"/>
      <c r="F68" s="82"/>
      <c r="G68" s="186" t="s">
        <v>29</v>
      </c>
      <c r="H68" s="187"/>
      <c r="I68" s="187"/>
      <c r="J68" s="187"/>
      <c r="K68" s="20"/>
      <c r="L68" s="7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55000000000000004">
      <c r="A69" s="8"/>
      <c r="B69" s="9"/>
      <c r="C69" s="8"/>
      <c r="D69" s="8"/>
      <c r="E69" s="8"/>
      <c r="F69" s="8"/>
      <c r="G69" s="8"/>
      <c r="H69" s="8"/>
      <c r="I69" s="8"/>
      <c r="J69" s="8"/>
      <c r="K69" s="4"/>
      <c r="L69" s="8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55000000000000004">
      <c r="A70" s="8"/>
      <c r="B70" s="9"/>
      <c r="C70" s="8"/>
      <c r="D70" s="8"/>
      <c r="E70" s="8"/>
      <c r="F70" s="8"/>
      <c r="G70" s="8"/>
      <c r="H70" s="8"/>
      <c r="I70" s="8"/>
      <c r="J70" s="8"/>
      <c r="K70" s="4"/>
      <c r="L70" s="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55000000000000004">
      <c r="A71" s="8"/>
      <c r="B71" s="9"/>
      <c r="C71" s="10"/>
      <c r="J71" s="10"/>
      <c r="K71" s="4"/>
      <c r="L71" s="8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55000000000000004">
      <c r="A72" s="8"/>
      <c r="B72" s="9"/>
      <c r="C72" s="11"/>
      <c r="K72" s="4"/>
      <c r="L72" s="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55000000000000004">
      <c r="A73" s="8"/>
      <c r="B73" s="9"/>
      <c r="C73" s="12"/>
      <c r="D73" s="4"/>
      <c r="H73" s="11"/>
      <c r="J73" s="12"/>
      <c r="K73" s="4"/>
      <c r="L73" s="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55000000000000004">
      <c r="A74" s="3"/>
      <c r="B74" s="1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55000000000000004">
      <c r="A75" s="3"/>
      <c r="B75" s="1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55000000000000004">
      <c r="A76" s="3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55000000000000004">
      <c r="A77" s="3"/>
      <c r="B77" s="1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55000000000000004">
      <c r="A78" s="3"/>
      <c r="B78" s="1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55000000000000004">
      <c r="A79" s="3"/>
      <c r="B79" s="1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55000000000000004">
      <c r="A80" s="3"/>
      <c r="B80" s="1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55000000000000004">
      <c r="A81" s="3"/>
      <c r="B81" s="1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55000000000000004">
      <c r="A82" s="3"/>
      <c r="B82" s="1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55000000000000004">
      <c r="A83" s="3"/>
      <c r="B83" s="1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55000000000000004">
      <c r="A84" s="3"/>
      <c r="B84" s="1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55000000000000004">
      <c r="A85" s="3"/>
      <c r="B85" s="1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55000000000000004">
      <c r="A86" s="3"/>
      <c r="B86" s="1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55000000000000004">
      <c r="A87" s="3"/>
      <c r="B87" s="1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55000000000000004">
      <c r="A88" s="3"/>
      <c r="B88" s="1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55000000000000004">
      <c r="A89" s="3"/>
      <c r="B89" s="1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55000000000000004">
      <c r="A90" s="3"/>
      <c r="B90" s="1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55000000000000004">
      <c r="A91" s="3"/>
      <c r="B91" s="1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55000000000000004">
      <c r="A92" s="3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55000000000000004">
      <c r="A93" s="3"/>
      <c r="B93" s="1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55000000000000004">
      <c r="A94" s="3"/>
      <c r="B94" s="1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55000000000000004">
      <c r="A95" s="3"/>
      <c r="B95" s="1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55000000000000004">
      <c r="A96" s="3"/>
      <c r="B96" s="1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55000000000000004">
      <c r="A97" s="3"/>
      <c r="B97" s="1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55000000000000004">
      <c r="A98" s="3"/>
      <c r="B98" s="1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55000000000000004">
      <c r="A99" s="3"/>
      <c r="B99" s="1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55000000000000004">
      <c r="A100" s="3"/>
      <c r="B100" s="1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55000000000000004">
      <c r="A101" s="3"/>
      <c r="B101" s="1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55000000000000004">
      <c r="A102" s="3"/>
      <c r="B102" s="1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55000000000000004">
      <c r="A103" s="3"/>
      <c r="B103" s="1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55000000000000004">
      <c r="A104" s="3"/>
      <c r="B104" s="1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55000000000000004">
      <c r="A105" s="3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55000000000000004">
      <c r="A106" s="3"/>
      <c r="B106" s="1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55000000000000004">
      <c r="A107" s="3"/>
      <c r="B107" s="1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55000000000000004">
      <c r="A108" s="3"/>
      <c r="B108" s="1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55000000000000004">
      <c r="A109" s="3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55000000000000004">
      <c r="A110" s="3"/>
      <c r="B110" s="1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55000000000000004">
      <c r="A111" s="3"/>
      <c r="B111" s="1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55000000000000004">
      <c r="A112" s="3"/>
      <c r="B112" s="1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55000000000000004">
      <c r="A113" s="3"/>
      <c r="B113" s="1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55000000000000004">
      <c r="A114" s="3"/>
      <c r="B114" s="1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55000000000000004">
      <c r="A115" s="3"/>
      <c r="B115" s="1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55000000000000004">
      <c r="A116" s="3"/>
      <c r="B116" s="1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55000000000000004">
      <c r="A117" s="3"/>
      <c r="B117" s="1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55000000000000004">
      <c r="A118" s="3"/>
      <c r="B118" s="1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55000000000000004">
      <c r="A119" s="3"/>
      <c r="B119" s="1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55000000000000004">
      <c r="A120" s="3"/>
      <c r="B120" s="1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55000000000000004">
      <c r="A121" s="3"/>
      <c r="B121" s="1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55000000000000004">
      <c r="A122" s="3"/>
      <c r="B122" s="1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55000000000000004">
      <c r="A123" s="3"/>
      <c r="B123" s="1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55000000000000004">
      <c r="A124" s="3"/>
      <c r="B124" s="1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55000000000000004">
      <c r="A125" s="3"/>
      <c r="B125" s="1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55000000000000004">
      <c r="A126" s="3"/>
      <c r="B126" s="1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55000000000000004">
      <c r="A127" s="3"/>
      <c r="B127" s="1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55000000000000004">
      <c r="A128" s="3"/>
      <c r="B128" s="1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55000000000000004">
      <c r="A129" s="3"/>
      <c r="B129" s="1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55000000000000004">
      <c r="A130" s="3"/>
      <c r="B130" s="1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55000000000000004">
      <c r="A131" s="3"/>
      <c r="B131" s="1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55000000000000004">
      <c r="A132" s="3"/>
      <c r="B132" s="1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55000000000000004">
      <c r="A133" s="3"/>
      <c r="B133" s="1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55000000000000004">
      <c r="A134" s="3"/>
      <c r="B134" s="1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55000000000000004">
      <c r="A135" s="3"/>
      <c r="B135" s="1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55000000000000004">
      <c r="A136" s="3"/>
      <c r="B136" s="1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55000000000000004">
      <c r="A137" s="3"/>
      <c r="B137" s="1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55000000000000004">
      <c r="A138" s="3"/>
      <c r="B138" s="1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55000000000000004">
      <c r="A139" s="3"/>
      <c r="B139" s="1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55000000000000004">
      <c r="A140" s="3"/>
      <c r="B140" s="1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55000000000000004">
      <c r="A141" s="3"/>
      <c r="B141" s="1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55000000000000004">
      <c r="A142" s="3"/>
      <c r="B142" s="1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55000000000000004">
      <c r="A143" s="3"/>
      <c r="B143" s="1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55000000000000004">
      <c r="A144" s="3"/>
      <c r="B144" s="1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55000000000000004">
      <c r="A145" s="3"/>
      <c r="B145" s="1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55000000000000004">
      <c r="A146" s="3"/>
      <c r="B146" s="1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55000000000000004">
      <c r="A147" s="3"/>
      <c r="B147" s="1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55000000000000004">
      <c r="A148" s="3"/>
      <c r="B148" s="1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55000000000000004">
      <c r="A149" s="3"/>
      <c r="B149" s="1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55000000000000004">
      <c r="A150" s="3"/>
      <c r="B150" s="1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55000000000000004">
      <c r="A151" s="3"/>
      <c r="B151" s="1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55000000000000004">
      <c r="A152" s="3"/>
      <c r="B152" s="1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55000000000000004">
      <c r="A153" s="3"/>
      <c r="B153" s="1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55000000000000004">
      <c r="A154" s="3"/>
      <c r="B154" s="1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55000000000000004">
      <c r="A155" s="3"/>
      <c r="B155" s="1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55000000000000004">
      <c r="A156" s="3"/>
      <c r="B156" s="1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55000000000000004">
      <c r="A157" s="3"/>
      <c r="B157" s="1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55000000000000004">
      <c r="A158" s="3"/>
      <c r="B158" s="1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55000000000000004">
      <c r="A159" s="3"/>
      <c r="B159" s="1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55000000000000004">
      <c r="A160" s="3"/>
      <c r="B160" s="1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55000000000000004">
      <c r="A161" s="3"/>
      <c r="B161" s="1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55000000000000004">
      <c r="A162" s="3"/>
      <c r="B162" s="1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55000000000000004">
      <c r="A163" s="3"/>
      <c r="B163" s="1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55000000000000004">
      <c r="A164" s="3"/>
      <c r="B164" s="1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55000000000000004">
      <c r="A165" s="3"/>
      <c r="B165" s="1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55000000000000004">
      <c r="A166" s="3"/>
      <c r="B166" s="1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55000000000000004">
      <c r="A167" s="3"/>
      <c r="B167" s="1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55000000000000004">
      <c r="A168" s="3"/>
      <c r="B168" s="1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55000000000000004">
      <c r="A169" s="3"/>
      <c r="B169" s="1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55000000000000004">
      <c r="A170" s="3"/>
      <c r="B170" s="1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55000000000000004">
      <c r="A171" s="3"/>
      <c r="B171" s="1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55000000000000004">
      <c r="A172" s="3"/>
      <c r="B172" s="1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55000000000000004">
      <c r="A173" s="3"/>
      <c r="B173" s="1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55000000000000004">
      <c r="A174" s="3"/>
      <c r="B174" s="1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55000000000000004">
      <c r="A175" s="3"/>
      <c r="B175" s="1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55000000000000004">
      <c r="A176" s="3"/>
      <c r="B176" s="1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55000000000000004">
      <c r="A177" s="3"/>
      <c r="B177" s="1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55000000000000004">
      <c r="A178" s="3"/>
      <c r="B178" s="1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55000000000000004">
      <c r="A179" s="3"/>
      <c r="B179" s="1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55000000000000004">
      <c r="A180" s="3"/>
      <c r="B180" s="1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55000000000000004">
      <c r="A181" s="3"/>
      <c r="B181" s="1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55000000000000004">
      <c r="A182" s="3"/>
      <c r="B182" s="1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55000000000000004">
      <c r="A183" s="3"/>
      <c r="B183" s="1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55000000000000004">
      <c r="A184" s="3"/>
      <c r="B184" s="1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55000000000000004">
      <c r="A185" s="3"/>
      <c r="B185" s="1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55000000000000004">
      <c r="A186" s="3"/>
      <c r="B186" s="1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55000000000000004">
      <c r="A187" s="3"/>
      <c r="B187" s="1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55000000000000004">
      <c r="A188" s="3"/>
      <c r="B188" s="1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55000000000000004">
      <c r="A189" s="3"/>
      <c r="B189" s="1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55000000000000004">
      <c r="A190" s="3"/>
      <c r="B190" s="1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55000000000000004">
      <c r="A191" s="3"/>
      <c r="B191" s="1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55000000000000004">
      <c r="A192" s="3"/>
      <c r="B192" s="1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55000000000000004">
      <c r="A193" s="3"/>
      <c r="B193" s="1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55000000000000004">
      <c r="A194" s="3"/>
      <c r="B194" s="1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55000000000000004">
      <c r="A195" s="3"/>
      <c r="B195" s="1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55000000000000004">
      <c r="A196" s="3"/>
      <c r="B196" s="1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55000000000000004">
      <c r="A197" s="3"/>
      <c r="B197" s="1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55000000000000004">
      <c r="A198" s="3"/>
      <c r="B198" s="1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55000000000000004">
      <c r="A199" s="3"/>
      <c r="B199" s="1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55000000000000004">
      <c r="A200" s="3"/>
      <c r="B200" s="1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55000000000000004">
      <c r="A201" s="3"/>
      <c r="B201" s="1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55000000000000004">
      <c r="A202" s="3"/>
      <c r="B202" s="1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55000000000000004">
      <c r="A203" s="3"/>
      <c r="B203" s="1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55000000000000004">
      <c r="A204" s="3"/>
      <c r="B204" s="1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55000000000000004">
      <c r="A205" s="3"/>
      <c r="B205" s="1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55000000000000004">
      <c r="A206" s="3"/>
      <c r="B206" s="1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55000000000000004">
      <c r="A207" s="3"/>
      <c r="B207" s="1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55000000000000004">
      <c r="A208" s="3"/>
      <c r="B208" s="1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55000000000000004">
      <c r="A209" s="3"/>
      <c r="B209" s="1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55000000000000004">
      <c r="A210" s="3"/>
      <c r="B210" s="1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55000000000000004">
      <c r="A211" s="3"/>
      <c r="B211" s="1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55000000000000004">
      <c r="A212" s="3"/>
      <c r="B212" s="1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55000000000000004">
      <c r="A213" s="3"/>
      <c r="B213" s="1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55000000000000004">
      <c r="A214" s="3"/>
      <c r="B214" s="1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55000000000000004">
      <c r="A215" s="3"/>
      <c r="B215" s="1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55000000000000004">
      <c r="A216" s="3"/>
      <c r="B216" s="1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55000000000000004">
      <c r="A217" s="3"/>
      <c r="B217" s="1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55000000000000004">
      <c r="A218" s="3"/>
      <c r="B218" s="1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55000000000000004">
      <c r="A219" s="3"/>
      <c r="B219" s="1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55000000000000004">
      <c r="A220" s="3"/>
      <c r="B220" s="1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55000000000000004">
      <c r="A221" s="3"/>
      <c r="B221" s="1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55000000000000004">
      <c r="A222" s="3"/>
      <c r="B222" s="1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55000000000000004">
      <c r="A223" s="3"/>
      <c r="B223" s="1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55000000000000004">
      <c r="A224" s="3"/>
      <c r="B224" s="1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55000000000000004">
      <c r="A225" s="3"/>
      <c r="B225" s="1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55000000000000004">
      <c r="A226" s="3"/>
      <c r="B226" s="1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55000000000000004">
      <c r="A227" s="3"/>
      <c r="B227" s="1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55000000000000004">
      <c r="A228" s="3"/>
      <c r="B228" s="1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55000000000000004">
      <c r="A229" s="3"/>
      <c r="B229" s="1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55000000000000004">
      <c r="A230" s="3"/>
      <c r="B230" s="1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55000000000000004">
      <c r="A231" s="3"/>
      <c r="B231" s="1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55000000000000004">
      <c r="A232" s="3"/>
      <c r="B232" s="1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55000000000000004">
      <c r="A233" s="3"/>
      <c r="B233" s="1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55000000000000004">
      <c r="A234" s="3"/>
      <c r="B234" s="1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55000000000000004">
      <c r="A235" s="3"/>
      <c r="B235" s="1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55000000000000004">
      <c r="A236" s="3"/>
      <c r="B236" s="1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55000000000000004">
      <c r="A237" s="3"/>
      <c r="B237" s="1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55000000000000004">
      <c r="A238" s="3"/>
      <c r="B238" s="1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55000000000000004">
      <c r="A239" s="3"/>
      <c r="B239" s="1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55000000000000004">
      <c r="A240" s="3"/>
      <c r="B240" s="1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55000000000000004">
      <c r="A241" s="3"/>
      <c r="B241" s="1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55000000000000004">
      <c r="A242" s="3"/>
      <c r="B242" s="1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55000000000000004">
      <c r="A243" s="3"/>
      <c r="B243" s="1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55000000000000004">
      <c r="A244" s="3"/>
      <c r="B244" s="1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55000000000000004">
      <c r="A245" s="3"/>
      <c r="B245" s="1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55000000000000004">
      <c r="A246" s="3"/>
      <c r="B246" s="1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55000000000000004">
      <c r="A247" s="3"/>
      <c r="B247" s="1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55000000000000004">
      <c r="A248" s="3"/>
      <c r="B248" s="1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55000000000000004">
      <c r="A249" s="3"/>
      <c r="B249" s="1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55000000000000004">
      <c r="A250" s="3"/>
      <c r="B250" s="1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55000000000000004">
      <c r="A251" s="3"/>
      <c r="B251" s="1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55000000000000004">
      <c r="A252" s="3"/>
      <c r="B252" s="1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55000000000000004">
      <c r="A253" s="3"/>
      <c r="B253" s="1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55000000000000004">
      <c r="A254" s="3"/>
      <c r="B254" s="1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55000000000000004">
      <c r="A255" s="3"/>
      <c r="B255" s="1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55000000000000004">
      <c r="A256" s="3"/>
      <c r="B256" s="1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55000000000000004">
      <c r="A257" s="3"/>
      <c r="B257" s="1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55000000000000004">
      <c r="A258" s="3"/>
      <c r="B258" s="1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55000000000000004">
      <c r="A259" s="3"/>
      <c r="B259" s="1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55000000000000004">
      <c r="A260" s="3"/>
      <c r="B260" s="1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55000000000000004">
      <c r="A261" s="3"/>
      <c r="B261" s="1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55000000000000004">
      <c r="A262" s="3"/>
      <c r="B262" s="1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55000000000000004">
      <c r="A263" s="3"/>
      <c r="B263" s="1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55000000000000004">
      <c r="A264" s="3"/>
      <c r="B264" s="1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55000000000000004">
      <c r="A265" s="3"/>
      <c r="B265" s="1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55000000000000004">
      <c r="A266" s="3"/>
      <c r="B266" s="1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55000000000000004">
      <c r="A267" s="3"/>
      <c r="B267" s="1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55000000000000004">
      <c r="A268" s="3"/>
      <c r="B268" s="1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55000000000000004">
      <c r="A269" s="3"/>
      <c r="B269" s="1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55000000000000004">
      <c r="A270" s="3"/>
      <c r="B270" s="1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55000000000000004">
      <c r="A271" s="3"/>
      <c r="B271" s="1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55000000000000004">
      <c r="A272" s="3"/>
      <c r="B272" s="1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55000000000000004">
      <c r="A273" s="3"/>
      <c r="B273" s="1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55000000000000004"/>
    <row r="275" spans="1:26" ht="15.75" customHeight="1" x14ac:dyDescent="0.55000000000000004"/>
    <row r="276" spans="1:26" ht="15.75" customHeight="1" x14ac:dyDescent="0.55000000000000004"/>
    <row r="277" spans="1:26" ht="15.75" customHeight="1" x14ac:dyDescent="0.55000000000000004"/>
    <row r="278" spans="1:26" ht="15.75" customHeight="1" x14ac:dyDescent="0.55000000000000004"/>
    <row r="279" spans="1:26" ht="15.75" customHeight="1" x14ac:dyDescent="0.55000000000000004"/>
    <row r="280" spans="1:26" ht="15.75" customHeight="1" x14ac:dyDescent="0.55000000000000004"/>
    <row r="281" spans="1:26" ht="15.75" customHeight="1" x14ac:dyDescent="0.55000000000000004"/>
    <row r="282" spans="1:26" ht="15.75" customHeight="1" x14ac:dyDescent="0.55000000000000004"/>
    <row r="283" spans="1:26" ht="15.75" customHeight="1" x14ac:dyDescent="0.55000000000000004"/>
    <row r="284" spans="1:26" ht="15.75" customHeight="1" x14ac:dyDescent="0.55000000000000004"/>
    <row r="285" spans="1:26" ht="15.75" customHeight="1" x14ac:dyDescent="0.55000000000000004"/>
    <row r="286" spans="1:26" ht="15.75" customHeight="1" x14ac:dyDescent="0.55000000000000004"/>
    <row r="287" spans="1:26" ht="15.75" customHeight="1" x14ac:dyDescent="0.55000000000000004"/>
    <row r="288" spans="1:26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  <row r="1001" ht="15.75" customHeight="1" x14ac:dyDescent="0.55000000000000004"/>
    <row r="1002" ht="15.75" customHeight="1" x14ac:dyDescent="0.55000000000000004"/>
    <row r="1003" ht="15.75" customHeight="1" x14ac:dyDescent="0.55000000000000004"/>
    <row r="1004" ht="15.75" customHeight="1" x14ac:dyDescent="0.55000000000000004"/>
    <row r="1005" ht="15.75" customHeight="1" x14ac:dyDescent="0.55000000000000004"/>
    <row r="1006" ht="15.75" customHeight="1" x14ac:dyDescent="0.55000000000000004"/>
    <row r="1007" ht="15.75" customHeight="1" x14ac:dyDescent="0.55000000000000004"/>
    <row r="1008" ht="15.75" customHeight="1" x14ac:dyDescent="0.55000000000000004"/>
    <row r="1009" ht="15.75" customHeight="1" x14ac:dyDescent="0.55000000000000004"/>
    <row r="1010" ht="15.75" customHeight="1" x14ac:dyDescent="0.55000000000000004"/>
    <row r="1011" ht="15.75" customHeight="1" x14ac:dyDescent="0.55000000000000004"/>
    <row r="1012" ht="15.75" customHeight="1" x14ac:dyDescent="0.55000000000000004"/>
    <row r="1013" ht="15.75" customHeight="1" x14ac:dyDescent="0.55000000000000004"/>
    <row r="1014" ht="15.75" customHeight="1" x14ac:dyDescent="0.55000000000000004"/>
    <row r="1015" ht="15.75" customHeight="1" x14ac:dyDescent="0.55000000000000004"/>
    <row r="1016" ht="15.75" customHeight="1" x14ac:dyDescent="0.55000000000000004"/>
    <row r="1017" ht="15.75" customHeight="1" x14ac:dyDescent="0.55000000000000004"/>
    <row r="1018" ht="15.75" customHeight="1" x14ac:dyDescent="0.55000000000000004"/>
    <row r="1019" ht="15.75" customHeight="1" x14ac:dyDescent="0.55000000000000004"/>
    <row r="1020" ht="15.75" customHeight="1" x14ac:dyDescent="0.55000000000000004"/>
    <row r="1021" ht="15.75" customHeight="1" x14ac:dyDescent="0.55000000000000004"/>
    <row r="1022" ht="15.75" customHeight="1" x14ac:dyDescent="0.55000000000000004"/>
    <row r="1023" ht="15.75" customHeight="1" x14ac:dyDescent="0.55000000000000004"/>
    <row r="1024" ht="15.75" customHeight="1" x14ac:dyDescent="0.55000000000000004"/>
    <row r="1025" ht="15.75" customHeight="1" x14ac:dyDescent="0.55000000000000004"/>
    <row r="1026" ht="15.75" customHeight="1" x14ac:dyDescent="0.55000000000000004"/>
    <row r="1027" ht="15.75" customHeight="1" x14ac:dyDescent="0.55000000000000004"/>
    <row r="1028" ht="15.75" customHeight="1" x14ac:dyDescent="0.55000000000000004"/>
    <row r="1029" ht="15.75" customHeight="1" x14ac:dyDescent="0.55000000000000004"/>
  </sheetData>
  <mergeCells count="20">
    <mergeCell ref="D16:K16"/>
    <mergeCell ref="K19:K20"/>
    <mergeCell ref="L19:L20"/>
    <mergeCell ref="A65:C65"/>
    <mergeCell ref="D68:E68"/>
    <mergeCell ref="G68:J68"/>
    <mergeCell ref="A16:C16"/>
    <mergeCell ref="A19:A20"/>
    <mergeCell ref="B19:B20"/>
    <mergeCell ref="C19:C20"/>
    <mergeCell ref="D19:D20"/>
    <mergeCell ref="E19:G19"/>
    <mergeCell ref="H19:J19"/>
    <mergeCell ref="A17:C17"/>
    <mergeCell ref="A10:L10"/>
    <mergeCell ref="A11:L11"/>
    <mergeCell ref="A12:L12"/>
    <mergeCell ref="D14:J14"/>
    <mergeCell ref="A15:C15"/>
    <mergeCell ref="D15:J15"/>
  </mergeCells>
  <printOptions horizontalCentered="1" verticalCentered="1"/>
  <pageMargins left="0.39370078740157483" right="0.39370078740157483" top="0.39370078740157483" bottom="0.39370078740157483" header="0" footer="0"/>
  <pageSetup paperSize="9" scale="54" fitToHeight="2" orientation="landscape" r:id="rId1"/>
  <rowBreaks count="2" manualBreakCount="2">
    <brk id="34" max="16383" man="1"/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Kotsurak</dc:creator>
  <cp:lastModifiedBy>Compik</cp:lastModifiedBy>
  <cp:lastPrinted>2024-10-11T10:39:11Z</cp:lastPrinted>
  <dcterms:created xsi:type="dcterms:W3CDTF">2023-07-05T08:17:59Z</dcterms:created>
  <dcterms:modified xsi:type="dcterms:W3CDTF">2024-10-11T10:40:00Z</dcterms:modified>
</cp:coreProperties>
</file>