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Юля\Downloads\"/>
    </mc:Choice>
  </mc:AlternateContent>
  <xr:revisionPtr revIDLastSave="0" documentId="13_ncr:1_{2BB5B0BE-D518-48C7-BB6C-FA66CF7C47F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Z184" i="2" l="1"/>
  <c r="B29" i="1"/>
  <c r="Z182" i="2"/>
  <c r="Z176" i="2"/>
  <c r="Z177" i="2"/>
  <c r="Z178" i="2"/>
  <c r="Z179" i="2"/>
  <c r="Z180" i="2"/>
  <c r="Z181" i="2"/>
  <c r="Y176" i="2"/>
  <c r="Y177" i="2"/>
  <c r="Y178" i="2"/>
  <c r="Y179" i="2"/>
  <c r="Y180" i="2"/>
  <c r="Y181" i="2"/>
  <c r="X176" i="2"/>
  <c r="X177" i="2"/>
  <c r="X178" i="2"/>
  <c r="X179" i="2"/>
  <c r="X180" i="2"/>
  <c r="X181" i="2"/>
  <c r="W176" i="2"/>
  <c r="W177" i="2"/>
  <c r="W178" i="2"/>
  <c r="W179" i="2"/>
  <c r="W180" i="2"/>
  <c r="W181" i="2"/>
  <c r="I161" i="2"/>
  <c r="H183" i="2"/>
  <c r="J176" i="2"/>
  <c r="J177" i="2"/>
  <c r="J178" i="2"/>
  <c r="J179" i="2"/>
  <c r="J180" i="2"/>
  <c r="J181" i="2"/>
  <c r="J182" i="2"/>
  <c r="G178" i="2"/>
  <c r="G179" i="2"/>
  <c r="G180" i="2"/>
  <c r="G181" i="2"/>
  <c r="G182" i="2"/>
  <c r="M159" i="2"/>
  <c r="P97" i="2"/>
  <c r="P98" i="2"/>
  <c r="P99" i="2"/>
  <c r="M97" i="2"/>
  <c r="M98" i="2"/>
  <c r="M99" i="2"/>
  <c r="J96" i="2"/>
  <c r="J97" i="2"/>
  <c r="J98" i="2"/>
  <c r="J99" i="2"/>
  <c r="W97" i="2"/>
  <c r="G97" i="2"/>
  <c r="G98" i="2"/>
  <c r="W98" i="2" s="1"/>
  <c r="G99" i="2"/>
  <c r="E94" i="2"/>
  <c r="H49" i="4"/>
  <c r="E49" i="4"/>
  <c r="C49" i="4"/>
  <c r="H44" i="4"/>
  <c r="E44" i="4"/>
  <c r="C44" i="4"/>
  <c r="C50" i="4" s="1"/>
  <c r="E28" i="4"/>
  <c r="X98" i="2" l="1"/>
  <c r="Y98" i="2" s="1"/>
  <c r="Z98" i="2" s="1"/>
  <c r="X97" i="2"/>
  <c r="Y97" i="2" s="1"/>
  <c r="Z97" i="2" s="1"/>
  <c r="V182" i="2" l="1"/>
  <c r="S182" i="2"/>
  <c r="P182" i="2"/>
  <c r="M182" i="2"/>
  <c r="V177" i="2"/>
  <c r="S177" i="2"/>
  <c r="P177" i="2"/>
  <c r="M177" i="2"/>
  <c r="G177" i="2"/>
  <c r="V176" i="2"/>
  <c r="S176" i="2"/>
  <c r="P176" i="2"/>
  <c r="M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W174" i="2" s="1"/>
  <c r="V173" i="2"/>
  <c r="S173" i="2"/>
  <c r="P173" i="2"/>
  <c r="M173" i="2"/>
  <c r="W173" i="2" s="1"/>
  <c r="J173" i="2"/>
  <c r="G173" i="2"/>
  <c r="V172" i="2"/>
  <c r="S172" i="2"/>
  <c r="P172" i="2"/>
  <c r="M172" i="2"/>
  <c r="J172" i="2"/>
  <c r="G172" i="2"/>
  <c r="V171" i="2"/>
  <c r="S171" i="2"/>
  <c r="P171" i="2"/>
  <c r="M171" i="2"/>
  <c r="W171" i="2" s="1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W165" i="2" s="1"/>
  <c r="J165" i="2"/>
  <c r="G165" i="2"/>
  <c r="V164" i="2"/>
  <c r="S164" i="2"/>
  <c r="P164" i="2"/>
  <c r="M164" i="2"/>
  <c r="J164" i="2"/>
  <c r="G164" i="2"/>
  <c r="V163" i="2"/>
  <c r="S163" i="2"/>
  <c r="P163" i="2"/>
  <c r="M163" i="2"/>
  <c r="G163" i="2"/>
  <c r="V162" i="2"/>
  <c r="S162" i="2"/>
  <c r="P162" i="2"/>
  <c r="M162" i="2"/>
  <c r="G162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6" i="2"/>
  <c r="Q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T144" i="2"/>
  <c r="Q144" i="2"/>
  <c r="N144" i="2"/>
  <c r="K144" i="2"/>
  <c r="H144" i="2"/>
  <c r="E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T121" i="2"/>
  <c r="Q121" i="2"/>
  <c r="N121" i="2"/>
  <c r="K121" i="2"/>
  <c r="H121" i="2"/>
  <c r="E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G121" i="2" s="1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3" i="2"/>
  <c r="S103" i="2"/>
  <c r="P103" i="2"/>
  <c r="M103" i="2"/>
  <c r="W103" i="2" s="1"/>
  <c r="J103" i="2"/>
  <c r="G103" i="2"/>
  <c r="V102" i="2"/>
  <c r="S102" i="2"/>
  <c r="S100" i="2" s="1"/>
  <c r="P102" i="2"/>
  <c r="M102" i="2"/>
  <c r="J102" i="2"/>
  <c r="G102" i="2"/>
  <c r="V101" i="2"/>
  <c r="S101" i="2"/>
  <c r="P101" i="2"/>
  <c r="M101" i="2"/>
  <c r="M100" i="2" s="1"/>
  <c r="J101" i="2"/>
  <c r="G101" i="2"/>
  <c r="T100" i="2"/>
  <c r="Q100" i="2"/>
  <c r="N100" i="2"/>
  <c r="K100" i="2"/>
  <c r="H100" i="2"/>
  <c r="E100" i="2"/>
  <c r="V99" i="2"/>
  <c r="X99" i="2" s="1"/>
  <c r="S99" i="2"/>
  <c r="W99" i="2" s="1"/>
  <c r="V96" i="2"/>
  <c r="S96" i="2"/>
  <c r="P96" i="2"/>
  <c r="M96" i="2"/>
  <c r="G96" i="2"/>
  <c r="V95" i="2"/>
  <c r="S95" i="2"/>
  <c r="P95" i="2"/>
  <c r="M95" i="2"/>
  <c r="J95" i="2"/>
  <c r="G95" i="2"/>
  <c r="T94" i="2"/>
  <c r="Q94" i="2"/>
  <c r="N94" i="2"/>
  <c r="K94" i="2"/>
  <c r="H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X89" i="2" s="1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V84" i="2" s="1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J66" i="2" s="1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V53" i="2" s="1"/>
  <c r="S54" i="2"/>
  <c r="P54" i="2"/>
  <c r="P53" i="2" s="1"/>
  <c r="M54" i="2"/>
  <c r="M53" i="2" s="1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I29" i="1" s="1"/>
  <c r="J29" i="1"/>
  <c r="J28" i="1"/>
  <c r="J27" i="1"/>
  <c r="M13" i="2" l="1"/>
  <c r="W32" i="2"/>
  <c r="P58" i="2"/>
  <c r="W68" i="2"/>
  <c r="W69" i="2"/>
  <c r="M70" i="2"/>
  <c r="Y99" i="2"/>
  <c r="Z99" i="2" s="1"/>
  <c r="J43" i="2"/>
  <c r="S62" i="2"/>
  <c r="M62" i="2"/>
  <c r="W65" i="2"/>
  <c r="X101" i="2"/>
  <c r="X106" i="2"/>
  <c r="X107" i="2"/>
  <c r="X111" i="2"/>
  <c r="X123" i="2"/>
  <c r="X133" i="2"/>
  <c r="X134" i="2"/>
  <c r="X135" i="2"/>
  <c r="X136" i="2"/>
  <c r="X142" i="2"/>
  <c r="X159" i="2"/>
  <c r="Q47" i="2"/>
  <c r="G35" i="2"/>
  <c r="S35" i="2"/>
  <c r="K47" i="2"/>
  <c r="M39" i="2"/>
  <c r="W42" i="2"/>
  <c r="P43" i="2"/>
  <c r="N56" i="2"/>
  <c r="S80" i="2"/>
  <c r="X85" i="2"/>
  <c r="X86" i="2"/>
  <c r="X87" i="2"/>
  <c r="V148" i="2"/>
  <c r="P156" i="2"/>
  <c r="J161" i="2"/>
  <c r="V161" i="2"/>
  <c r="X172" i="2"/>
  <c r="V13" i="2"/>
  <c r="T26" i="2" s="1"/>
  <c r="V26" i="2" s="1"/>
  <c r="P13" i="2"/>
  <c r="N26" i="2" s="1"/>
  <c r="P26" i="2" s="1"/>
  <c r="X16" i="2"/>
  <c r="J17" i="2"/>
  <c r="H27" i="2" s="1"/>
  <c r="J27" i="2" s="1"/>
  <c r="J29" i="2"/>
  <c r="V29" i="2"/>
  <c r="V35" i="2"/>
  <c r="J74" i="2"/>
  <c r="G84" i="2"/>
  <c r="S84" i="2"/>
  <c r="W125" i="2"/>
  <c r="W126" i="2"/>
  <c r="W134" i="2"/>
  <c r="W153" i="2"/>
  <c r="N108" i="2"/>
  <c r="X75" i="2"/>
  <c r="V74" i="2"/>
  <c r="E108" i="2"/>
  <c r="M17" i="2"/>
  <c r="K27" i="2" s="1"/>
  <c r="M27" i="2" s="1"/>
  <c r="W19" i="2"/>
  <c r="W22" i="2"/>
  <c r="P29" i="2"/>
  <c r="X31" i="2"/>
  <c r="X32" i="2"/>
  <c r="Y32" i="2" s="1"/>
  <c r="Z32" i="2" s="1"/>
  <c r="S49" i="2"/>
  <c r="M49" i="2"/>
  <c r="W52" i="2"/>
  <c r="J58" i="2"/>
  <c r="V58" i="2"/>
  <c r="X63" i="2"/>
  <c r="V62" i="2"/>
  <c r="P62" i="2"/>
  <c r="X65" i="2"/>
  <c r="T78" i="2"/>
  <c r="W77" i="2"/>
  <c r="W83" i="2"/>
  <c r="W95" i="2"/>
  <c r="S94" i="2"/>
  <c r="M94" i="2"/>
  <c r="T108" i="2"/>
  <c r="X102" i="2"/>
  <c r="X114" i="2"/>
  <c r="X118" i="2"/>
  <c r="M137" i="2"/>
  <c r="W132" i="2"/>
  <c r="W140" i="2"/>
  <c r="W141" i="2"/>
  <c r="P144" i="2"/>
  <c r="X157" i="2"/>
  <c r="S166" i="2"/>
  <c r="M166" i="2"/>
  <c r="W169" i="2"/>
  <c r="X182" i="2"/>
  <c r="Q108" i="2"/>
  <c r="W14" i="2"/>
  <c r="S13" i="2"/>
  <c r="Q26" i="2" s="1"/>
  <c r="X18" i="2"/>
  <c r="X19" i="2"/>
  <c r="V17" i="2"/>
  <c r="T27" i="2" s="1"/>
  <c r="X20" i="2"/>
  <c r="X36" i="2"/>
  <c r="X37" i="2"/>
  <c r="X38" i="2"/>
  <c r="V43" i="2"/>
  <c r="V66" i="2"/>
  <c r="X71" i="2"/>
  <c r="V70" i="2"/>
  <c r="P70" i="2"/>
  <c r="X73" i="2"/>
  <c r="X82" i="2"/>
  <c r="M88" i="2"/>
  <c r="P88" i="2"/>
  <c r="X91" i="2"/>
  <c r="V94" i="2"/>
  <c r="X96" i="2"/>
  <c r="W110" i="2"/>
  <c r="S121" i="2"/>
  <c r="W112" i="2"/>
  <c r="W113" i="2"/>
  <c r="W115" i="2"/>
  <c r="W116" i="2"/>
  <c r="W117" i="2"/>
  <c r="W118" i="2"/>
  <c r="W119" i="2"/>
  <c r="X126" i="2"/>
  <c r="X127" i="2"/>
  <c r="X128" i="2"/>
  <c r="X132" i="2"/>
  <c r="X139" i="2"/>
  <c r="V144" i="2"/>
  <c r="X140" i="2"/>
  <c r="Y140" i="2" s="1"/>
  <c r="Z140" i="2" s="1"/>
  <c r="X141" i="2"/>
  <c r="J166" i="2"/>
  <c r="V166" i="2"/>
  <c r="X173" i="2"/>
  <c r="Y173" i="2" s="1"/>
  <c r="Z173" i="2" s="1"/>
  <c r="X174" i="2"/>
  <c r="Y174" i="2" s="1"/>
  <c r="Z174" i="2" s="1"/>
  <c r="X175" i="2"/>
  <c r="E78" i="2"/>
  <c r="W111" i="2"/>
  <c r="Y111" i="2" s="1"/>
  <c r="Z111" i="2" s="1"/>
  <c r="X125" i="2"/>
  <c r="M129" i="2"/>
  <c r="H47" i="2"/>
  <c r="P35" i="2"/>
  <c r="P74" i="2"/>
  <c r="M80" i="2"/>
  <c r="P84" i="2"/>
  <c r="V121" i="2"/>
  <c r="M121" i="2"/>
  <c r="J144" i="2"/>
  <c r="M154" i="2"/>
  <c r="S156" i="2"/>
  <c r="M161" i="2"/>
  <c r="T183" i="2"/>
  <c r="K29" i="1"/>
  <c r="W15" i="2"/>
  <c r="W16" i="2"/>
  <c r="W20" i="2"/>
  <c r="G21" i="2"/>
  <c r="E28" i="2" s="1"/>
  <c r="G28" i="2" s="1"/>
  <c r="S21" i="2"/>
  <c r="Q28" i="2" s="1"/>
  <c r="S28" i="2" s="1"/>
  <c r="W23" i="2"/>
  <c r="W24" i="2"/>
  <c r="W31" i="2"/>
  <c r="Y31" i="2" s="1"/>
  <c r="Z31" i="2" s="1"/>
  <c r="J35" i="2"/>
  <c r="X40" i="2"/>
  <c r="V39" i="2"/>
  <c r="P39" i="2"/>
  <c r="X42" i="2"/>
  <c r="W45" i="2"/>
  <c r="W46" i="2"/>
  <c r="X50" i="2"/>
  <c r="V49" i="2"/>
  <c r="V56" i="2" s="1"/>
  <c r="P49" i="2"/>
  <c r="P56" i="2" s="1"/>
  <c r="X52" i="2"/>
  <c r="X54" i="2"/>
  <c r="X55" i="2"/>
  <c r="W60" i="2"/>
  <c r="W61" i="2"/>
  <c r="X67" i="2"/>
  <c r="X68" i="2"/>
  <c r="X69" i="2"/>
  <c r="Y69" i="2" s="1"/>
  <c r="Z69" i="2" s="1"/>
  <c r="X76" i="2"/>
  <c r="X77" i="2"/>
  <c r="Y77" i="2" s="1"/>
  <c r="Z77" i="2" s="1"/>
  <c r="V80" i="2"/>
  <c r="P80" i="2"/>
  <c r="J84" i="2"/>
  <c r="W87" i="2"/>
  <c r="X90" i="2"/>
  <c r="X112" i="2"/>
  <c r="X113" i="2"/>
  <c r="X116" i="2"/>
  <c r="X119" i="2"/>
  <c r="W120" i="2"/>
  <c r="S129" i="2"/>
  <c r="X124" i="2"/>
  <c r="W127" i="2"/>
  <c r="W135" i="2"/>
  <c r="W136" i="2"/>
  <c r="W142" i="2"/>
  <c r="X143" i="2"/>
  <c r="X146" i="2"/>
  <c r="V154" i="2"/>
  <c r="X152" i="2"/>
  <c r="W158" i="2"/>
  <c r="W159" i="2"/>
  <c r="X160" i="2"/>
  <c r="V156" i="2"/>
  <c r="X163" i="2"/>
  <c r="X164" i="2"/>
  <c r="M170" i="2"/>
  <c r="W175" i="2"/>
  <c r="P17" i="2"/>
  <c r="N27" i="2" s="1"/>
  <c r="P27" i="2" s="1"/>
  <c r="P21" i="2"/>
  <c r="N28" i="2" s="1"/>
  <c r="P28" i="2" s="1"/>
  <c r="X24" i="2"/>
  <c r="M35" i="2"/>
  <c r="W37" i="2"/>
  <c r="W38" i="2"/>
  <c r="X44" i="2"/>
  <c r="X45" i="2"/>
  <c r="X46" i="2"/>
  <c r="T56" i="2"/>
  <c r="X59" i="2"/>
  <c r="X60" i="2"/>
  <c r="X61" i="2"/>
  <c r="P66" i="2"/>
  <c r="G66" i="2"/>
  <c r="S66" i="2"/>
  <c r="S70" i="2"/>
  <c r="W72" i="2"/>
  <c r="W73" i="2"/>
  <c r="W76" i="2"/>
  <c r="W82" i="2"/>
  <c r="X83" i="2"/>
  <c r="M84" i="2"/>
  <c r="W86" i="2"/>
  <c r="Y86" i="2" s="1"/>
  <c r="Z86" i="2" s="1"/>
  <c r="J88" i="2"/>
  <c r="V88" i="2"/>
  <c r="W90" i="2"/>
  <c r="Y90" i="2" s="1"/>
  <c r="Z90" i="2" s="1"/>
  <c r="W91" i="2"/>
  <c r="P94" i="2"/>
  <c r="H108" i="2"/>
  <c r="W101" i="2"/>
  <c r="W105" i="2"/>
  <c r="S104" i="2"/>
  <c r="S108" i="2" s="1"/>
  <c r="M104" i="2"/>
  <c r="W107" i="2"/>
  <c r="X110" i="2"/>
  <c r="X120" i="2"/>
  <c r="W124" i="2"/>
  <c r="Y124" i="2" s="1"/>
  <c r="Z124" i="2" s="1"/>
  <c r="W133" i="2"/>
  <c r="W139" i="2"/>
  <c r="W143" i="2"/>
  <c r="W147" i="2"/>
  <c r="P148" i="2"/>
  <c r="S154" i="2"/>
  <c r="W151" i="2"/>
  <c r="W152" i="2"/>
  <c r="Y152" i="2" s="1"/>
  <c r="Z152" i="2" s="1"/>
  <c r="X153" i="2"/>
  <c r="M156" i="2"/>
  <c r="W160" i="2"/>
  <c r="Y160" i="2" s="1"/>
  <c r="Z160" i="2" s="1"/>
  <c r="S161" i="2"/>
  <c r="W163" i="2"/>
  <c r="Y163" i="2" s="1"/>
  <c r="Z163" i="2" s="1"/>
  <c r="W164" i="2"/>
  <c r="Y164" i="2" s="1"/>
  <c r="Z164" i="2" s="1"/>
  <c r="X165" i="2"/>
  <c r="Y165" i="2" s="1"/>
  <c r="Z165" i="2" s="1"/>
  <c r="X168" i="2"/>
  <c r="X169" i="2"/>
  <c r="E183" i="2"/>
  <c r="N183" i="2"/>
  <c r="V170" i="2"/>
  <c r="P170" i="2"/>
  <c r="W182" i="2"/>
  <c r="S170" i="2"/>
  <c r="X15" i="2"/>
  <c r="K26" i="2"/>
  <c r="W114" i="2"/>
  <c r="Y114" i="2" s="1"/>
  <c r="Z114" i="2" s="1"/>
  <c r="G13" i="2"/>
  <c r="X14" i="2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W123" i="2"/>
  <c r="G129" i="2"/>
  <c r="X30" i="2"/>
  <c r="K78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3" i="2"/>
  <c r="M58" i="2"/>
  <c r="W59" i="2"/>
  <c r="W96" i="2"/>
  <c r="X103" i="2"/>
  <c r="P121" i="2"/>
  <c r="X41" i="2"/>
  <c r="X51" i="2"/>
  <c r="X64" i="2"/>
  <c r="X72" i="2"/>
  <c r="G74" i="2"/>
  <c r="S74" i="2"/>
  <c r="X81" i="2"/>
  <c r="J80" i="2"/>
  <c r="W89" i="2"/>
  <c r="G88" i="2"/>
  <c r="S88" i="2"/>
  <c r="P100" i="2"/>
  <c r="W102" i="2"/>
  <c r="G100" i="2"/>
  <c r="J104" i="2"/>
  <c r="X105" i="2"/>
  <c r="V104" i="2"/>
  <c r="W106" i="2"/>
  <c r="W131" i="2"/>
  <c r="M148" i="2"/>
  <c r="W146" i="2"/>
  <c r="X162" i="2"/>
  <c r="P161" i="2"/>
  <c r="W54" i="2"/>
  <c r="K108" i="2"/>
  <c r="X117" i="2"/>
  <c r="J121" i="2"/>
  <c r="W128" i="2"/>
  <c r="W150" i="2"/>
  <c r="G154" i="2"/>
  <c r="X151" i="2"/>
  <c r="J154" i="2"/>
  <c r="W167" i="2"/>
  <c r="G166" i="2"/>
  <c r="X171" i="2"/>
  <c r="J170" i="2"/>
  <c r="J39" i="2"/>
  <c r="J49" i="2"/>
  <c r="J56" i="2" s="1"/>
  <c r="J62" i="2"/>
  <c r="J70" i="2"/>
  <c r="M74" i="2"/>
  <c r="W75" i="2"/>
  <c r="W85" i="2"/>
  <c r="J100" i="2"/>
  <c r="V100" i="2"/>
  <c r="P104" i="2"/>
  <c r="X115" i="2"/>
  <c r="G137" i="2"/>
  <c r="S137" i="2"/>
  <c r="Y134" i="2"/>
  <c r="Z134" i="2" s="1"/>
  <c r="X158" i="2"/>
  <c r="J156" i="2"/>
  <c r="G94" i="2"/>
  <c r="G104" i="2"/>
  <c r="J129" i="2"/>
  <c r="V129" i="2"/>
  <c r="J137" i="2"/>
  <c r="X131" i="2"/>
  <c r="V137" i="2"/>
  <c r="M144" i="2"/>
  <c r="X147" i="2"/>
  <c r="J148" i="2"/>
  <c r="X150" i="2"/>
  <c r="P154" i="2"/>
  <c r="X167" i="2"/>
  <c r="P166" i="2"/>
  <c r="K183" i="2"/>
  <c r="W172" i="2"/>
  <c r="Y172" i="2" s="1"/>
  <c r="Z172" i="2" s="1"/>
  <c r="G170" i="2"/>
  <c r="P129" i="2"/>
  <c r="G144" i="2"/>
  <c r="S144" i="2"/>
  <c r="W162" i="2"/>
  <c r="G161" i="2"/>
  <c r="P137" i="2"/>
  <c r="G148" i="2"/>
  <c r="S148" i="2"/>
  <c r="W157" i="2"/>
  <c r="G156" i="2"/>
  <c r="W168" i="2"/>
  <c r="Q183" i="2"/>
  <c r="Y128" i="2" l="1"/>
  <c r="Z128" i="2" s="1"/>
  <c r="Y52" i="2"/>
  <c r="Z52" i="2" s="1"/>
  <c r="X13" i="2"/>
  <c r="Y135" i="2"/>
  <c r="Z135" i="2" s="1"/>
  <c r="Y16" i="2"/>
  <c r="Z16" i="2" s="1"/>
  <c r="Y126" i="2"/>
  <c r="Z126" i="2" s="1"/>
  <c r="Y65" i="2"/>
  <c r="Z65" i="2" s="1"/>
  <c r="Y153" i="2"/>
  <c r="Z153" i="2" s="1"/>
  <c r="X84" i="2"/>
  <c r="Y136" i="2"/>
  <c r="Z136" i="2" s="1"/>
  <c r="Y101" i="2"/>
  <c r="Z101" i="2" s="1"/>
  <c r="Y68" i="2"/>
  <c r="Z68" i="2" s="1"/>
  <c r="Y42" i="2"/>
  <c r="Z42" i="2" s="1"/>
  <c r="Y125" i="2"/>
  <c r="Z125" i="2" s="1"/>
  <c r="Y175" i="2"/>
  <c r="Z175" i="2" s="1"/>
  <c r="Y116" i="2"/>
  <c r="Z116" i="2" s="1"/>
  <c r="Y102" i="2"/>
  <c r="Z102" i="2" s="1"/>
  <c r="Y182" i="2"/>
  <c r="X74" i="2"/>
  <c r="V47" i="2"/>
  <c r="Y20" i="2"/>
  <c r="Z20" i="2" s="1"/>
  <c r="J92" i="2"/>
  <c r="Y110" i="2"/>
  <c r="Z110" i="2" s="1"/>
  <c r="Y159" i="2"/>
  <c r="Z159" i="2" s="1"/>
  <c r="V78" i="2"/>
  <c r="W13" i="2"/>
  <c r="Y13" i="2" s="1"/>
  <c r="Z13" i="2" s="1"/>
  <c r="X156" i="2"/>
  <c r="Y115" i="2"/>
  <c r="Z115" i="2" s="1"/>
  <c r="X100" i="2"/>
  <c r="S56" i="2"/>
  <c r="Y133" i="2"/>
  <c r="Z133" i="2" s="1"/>
  <c r="Y107" i="2"/>
  <c r="Z107" i="2" s="1"/>
  <c r="Y119" i="2"/>
  <c r="Z119" i="2" s="1"/>
  <c r="S183" i="2"/>
  <c r="Y83" i="2"/>
  <c r="Z83" i="2" s="1"/>
  <c r="Y142" i="2"/>
  <c r="Z142" i="2" s="1"/>
  <c r="P47" i="2"/>
  <c r="Y151" i="2"/>
  <c r="Z151" i="2" s="1"/>
  <c r="Y132" i="2"/>
  <c r="Z132" i="2" s="1"/>
  <c r="X137" i="2"/>
  <c r="M108" i="2"/>
  <c r="V183" i="2"/>
  <c r="Y38" i="2"/>
  <c r="Z38" i="2" s="1"/>
  <c r="X129" i="2"/>
  <c r="Y87" i="2"/>
  <c r="Z87" i="2" s="1"/>
  <c r="Y82" i="2"/>
  <c r="Z82" i="2" s="1"/>
  <c r="Y141" i="2"/>
  <c r="Z141" i="2" s="1"/>
  <c r="Y118" i="2"/>
  <c r="Z118" i="2" s="1"/>
  <c r="S92" i="2"/>
  <c r="M183" i="2"/>
  <c r="Y113" i="2"/>
  <c r="Z113" i="2" s="1"/>
  <c r="X144" i="2"/>
  <c r="Y72" i="2"/>
  <c r="Z72" i="2" s="1"/>
  <c r="Y37" i="2"/>
  <c r="Z37" i="2" s="1"/>
  <c r="X35" i="2"/>
  <c r="P108" i="2"/>
  <c r="X62" i="2"/>
  <c r="X29" i="2"/>
  <c r="P25" i="2"/>
  <c r="P33" i="2" s="1"/>
  <c r="Y139" i="2"/>
  <c r="Z139" i="2" s="1"/>
  <c r="Y91" i="2"/>
  <c r="Z91" i="2" s="1"/>
  <c r="Y76" i="2"/>
  <c r="Z76" i="2" s="1"/>
  <c r="Y120" i="2"/>
  <c r="Z120" i="2" s="1"/>
  <c r="Y112" i="2"/>
  <c r="Z112" i="2" s="1"/>
  <c r="P92" i="2"/>
  <c r="X39" i="2"/>
  <c r="W21" i="2"/>
  <c r="P78" i="2"/>
  <c r="Y168" i="2"/>
  <c r="Z168" i="2" s="1"/>
  <c r="X166" i="2"/>
  <c r="X80" i="2"/>
  <c r="X92" i="2" s="1"/>
  <c r="X17" i="2"/>
  <c r="Y19" i="2"/>
  <c r="Z19" i="2" s="1"/>
  <c r="Y117" i="2"/>
  <c r="Z117" i="2" s="1"/>
  <c r="X49" i="2"/>
  <c r="P183" i="2"/>
  <c r="Y169" i="2"/>
  <c r="Z169" i="2" s="1"/>
  <c r="Y73" i="2"/>
  <c r="Z73" i="2" s="1"/>
  <c r="Y127" i="2"/>
  <c r="Z127" i="2" s="1"/>
  <c r="X88" i="2"/>
  <c r="V92" i="2"/>
  <c r="X66" i="2"/>
  <c r="J78" i="2"/>
  <c r="Y15" i="2"/>
  <c r="Z15" i="2" s="1"/>
  <c r="X70" i="2"/>
  <c r="Y60" i="2"/>
  <c r="Z60" i="2" s="1"/>
  <c r="Y45" i="2"/>
  <c r="Z45" i="2" s="1"/>
  <c r="X148" i="2"/>
  <c r="S78" i="2"/>
  <c r="M47" i="2"/>
  <c r="X28" i="2"/>
  <c r="Y147" i="2"/>
  <c r="Z147" i="2" s="1"/>
  <c r="X58" i="2"/>
  <c r="X43" i="2"/>
  <c r="Y103" i="2"/>
  <c r="Z103" i="2" s="1"/>
  <c r="W144" i="2"/>
  <c r="Y144" i="2" s="1"/>
  <c r="Z144" i="2" s="1"/>
  <c r="X161" i="2"/>
  <c r="G78" i="2"/>
  <c r="W121" i="2"/>
  <c r="Y55" i="2"/>
  <c r="Z55" i="2" s="1"/>
  <c r="Y23" i="2"/>
  <c r="Z23" i="2" s="1"/>
  <c r="X53" i="2"/>
  <c r="X154" i="2"/>
  <c r="J47" i="2"/>
  <c r="X170" i="2"/>
  <c r="W28" i="2"/>
  <c r="G47" i="2"/>
  <c r="N25" i="2"/>
  <c r="Y143" i="2"/>
  <c r="Z143" i="2" s="1"/>
  <c r="Y61" i="2"/>
  <c r="Z61" i="2" s="1"/>
  <c r="Y46" i="2"/>
  <c r="Z46" i="2" s="1"/>
  <c r="Y24" i="2"/>
  <c r="Z24" i="2" s="1"/>
  <c r="M92" i="2"/>
  <c r="Y157" i="2"/>
  <c r="Z157" i="2" s="1"/>
  <c r="W156" i="2"/>
  <c r="Y156" i="2" s="1"/>
  <c r="Z156" i="2" s="1"/>
  <c r="W70" i="2"/>
  <c r="Y71" i="2"/>
  <c r="Z71" i="2" s="1"/>
  <c r="Y63" i="2"/>
  <c r="Z63" i="2" s="1"/>
  <c r="W62" i="2"/>
  <c r="Y18" i="2"/>
  <c r="Z18" i="2" s="1"/>
  <c r="W17" i="2"/>
  <c r="W170" i="2"/>
  <c r="W84" i="2"/>
  <c r="Y85" i="2"/>
  <c r="Z85" i="2" s="1"/>
  <c r="W53" i="2"/>
  <c r="Y54" i="2"/>
  <c r="Z54" i="2" s="1"/>
  <c r="W137" i="2"/>
  <c r="Y131" i="2"/>
  <c r="Z131" i="2" s="1"/>
  <c r="V108" i="2"/>
  <c r="Y89" i="2"/>
  <c r="Z89" i="2" s="1"/>
  <c r="W88" i="2"/>
  <c r="W29" i="2"/>
  <c r="Y30" i="2"/>
  <c r="Z30" i="2" s="1"/>
  <c r="X21" i="2"/>
  <c r="Y158" i="2"/>
  <c r="Z158" i="2" s="1"/>
  <c r="Y81" i="2"/>
  <c r="Z81" i="2" s="1"/>
  <c r="W80" i="2"/>
  <c r="Y51" i="2"/>
  <c r="Z51" i="2" s="1"/>
  <c r="W100" i="2"/>
  <c r="H26" i="2"/>
  <c r="T25" i="2"/>
  <c r="V27" i="2"/>
  <c r="Y64" i="2"/>
  <c r="Z64" i="2" s="1"/>
  <c r="Y123" i="2"/>
  <c r="Z123" i="2" s="1"/>
  <c r="W129" i="2"/>
  <c r="S26" i="2"/>
  <c r="S25" i="2" s="1"/>
  <c r="S33" i="2" s="1"/>
  <c r="Q25" i="2"/>
  <c r="Y171" i="2"/>
  <c r="Z171" i="2" s="1"/>
  <c r="W74" i="2"/>
  <c r="Y75" i="2"/>
  <c r="Z75" i="2" s="1"/>
  <c r="W166" i="2"/>
  <c r="Y167" i="2"/>
  <c r="Z167" i="2" s="1"/>
  <c r="W154" i="2"/>
  <c r="Y150" i="2"/>
  <c r="Z150" i="2" s="1"/>
  <c r="X104" i="2"/>
  <c r="Y105" i="2"/>
  <c r="Z105" i="2" s="1"/>
  <c r="X94" i="2"/>
  <c r="Y95" i="2"/>
  <c r="Z95" i="2" s="1"/>
  <c r="Y67" i="2"/>
  <c r="Z67" i="2" s="1"/>
  <c r="W66" i="2"/>
  <c r="W39" i="2"/>
  <c r="Y40" i="2"/>
  <c r="Z40" i="2" s="1"/>
  <c r="Y50" i="2"/>
  <c r="Z50" i="2" s="1"/>
  <c r="W49" i="2"/>
  <c r="M26" i="2"/>
  <c r="M25" i="2" s="1"/>
  <c r="K25" i="2"/>
  <c r="Y22" i="2"/>
  <c r="Z22" i="2" s="1"/>
  <c r="Y14" i="2"/>
  <c r="Z14" i="2" s="1"/>
  <c r="M33" i="2"/>
  <c r="Y96" i="2"/>
  <c r="Z96" i="2" s="1"/>
  <c r="W94" i="2"/>
  <c r="G92" i="2"/>
  <c r="G108" i="2"/>
  <c r="W161" i="2"/>
  <c r="Y162" i="2"/>
  <c r="Z162" i="2" s="1"/>
  <c r="G183" i="2"/>
  <c r="M78" i="2"/>
  <c r="J183" i="2"/>
  <c r="Y146" i="2"/>
  <c r="Z146" i="2" s="1"/>
  <c r="W148" i="2"/>
  <c r="Y148" i="2" s="1"/>
  <c r="Z148" i="2" s="1"/>
  <c r="Y106" i="2"/>
  <c r="Z106" i="2" s="1"/>
  <c r="W104" i="2"/>
  <c r="J108" i="2"/>
  <c r="Y59" i="2"/>
  <c r="Z59" i="2" s="1"/>
  <c r="W58" i="2"/>
  <c r="Y44" i="2"/>
  <c r="Z44" i="2" s="1"/>
  <c r="W43" i="2"/>
  <c r="Y41" i="2"/>
  <c r="Z41" i="2" s="1"/>
  <c r="W27" i="2"/>
  <c r="X121" i="2"/>
  <c r="Y121" i="2" s="1"/>
  <c r="Z121" i="2" s="1"/>
  <c r="Y36" i="2"/>
  <c r="Z36" i="2" s="1"/>
  <c r="W35" i="2"/>
  <c r="S47" i="2"/>
  <c r="E26" i="2"/>
  <c r="Y49" i="2" l="1"/>
  <c r="Z49" i="2" s="1"/>
  <c r="Y84" i="2"/>
  <c r="Z84" i="2" s="1"/>
  <c r="Y21" i="2"/>
  <c r="Z21" i="2" s="1"/>
  <c r="Y28" i="2"/>
  <c r="Z28" i="2" s="1"/>
  <c r="X56" i="2"/>
  <c r="X47" i="2"/>
  <c r="Y35" i="2"/>
  <c r="Z35" i="2" s="1"/>
  <c r="Y129" i="2"/>
  <c r="Z129" i="2" s="1"/>
  <c r="Y66" i="2"/>
  <c r="Z66" i="2" s="1"/>
  <c r="P184" i="2"/>
  <c r="P186" i="2" s="1"/>
  <c r="Y166" i="2"/>
  <c r="Z166" i="2" s="1"/>
  <c r="Y70" i="2"/>
  <c r="Z70" i="2" s="1"/>
  <c r="X78" i="2"/>
  <c r="Y58" i="2"/>
  <c r="Z58" i="2" s="1"/>
  <c r="Y100" i="2"/>
  <c r="Z100" i="2" s="1"/>
  <c r="Y161" i="2"/>
  <c r="Z161" i="2" s="1"/>
  <c r="Y154" i="2"/>
  <c r="Z154" i="2" s="1"/>
  <c r="Y137" i="2"/>
  <c r="Z137" i="2" s="1"/>
  <c r="Y62" i="2"/>
  <c r="Z62" i="2" s="1"/>
  <c r="X183" i="2"/>
  <c r="Y17" i="2"/>
  <c r="Z17" i="2" s="1"/>
  <c r="Y29" i="2"/>
  <c r="Z29" i="2" s="1"/>
  <c r="Y39" i="2"/>
  <c r="Z39" i="2" s="1"/>
  <c r="Y88" i="2"/>
  <c r="Z88" i="2" s="1"/>
  <c r="S184" i="2"/>
  <c r="L27" i="1" s="1"/>
  <c r="S186" i="2" s="1"/>
  <c r="Y94" i="2"/>
  <c r="Z94" i="2" s="1"/>
  <c r="G26" i="2"/>
  <c r="E25" i="2"/>
  <c r="Y74" i="2"/>
  <c r="Z74" i="2" s="1"/>
  <c r="W78" i="2"/>
  <c r="W92" i="2"/>
  <c r="Y92" i="2" s="1"/>
  <c r="Z92" i="2" s="1"/>
  <c r="Y80" i="2"/>
  <c r="Z80" i="2" s="1"/>
  <c r="W183" i="2"/>
  <c r="Y170" i="2"/>
  <c r="Z170" i="2" s="1"/>
  <c r="W47" i="2"/>
  <c r="Y47" i="2" s="1"/>
  <c r="Z47" i="2" s="1"/>
  <c r="Y43" i="2"/>
  <c r="Z43" i="2" s="1"/>
  <c r="W108" i="2"/>
  <c r="Y104" i="2"/>
  <c r="Z104" i="2" s="1"/>
  <c r="J26" i="2"/>
  <c r="H25" i="2"/>
  <c r="W56" i="2"/>
  <c r="Y56" i="2" s="1"/>
  <c r="Z56" i="2" s="1"/>
  <c r="Y53" i="2"/>
  <c r="Z53" i="2" s="1"/>
  <c r="M184" i="2"/>
  <c r="M186" i="2" s="1"/>
  <c r="X108" i="2"/>
  <c r="V25" i="2"/>
  <c r="V33" i="2" s="1"/>
  <c r="V184" i="2" s="1"/>
  <c r="L28" i="1" s="1"/>
  <c r="X27" i="2"/>
  <c r="Y27" i="2" s="1"/>
  <c r="Z27" i="2" s="1"/>
  <c r="Y78" i="2" l="1"/>
  <c r="Z78" i="2" s="1"/>
  <c r="Y183" i="2"/>
  <c r="Z183" i="2" s="1"/>
  <c r="Y108" i="2"/>
  <c r="Z108" i="2" s="1"/>
  <c r="X26" i="2"/>
  <c r="X25" i="2" s="1"/>
  <c r="X33" i="2" s="1"/>
  <c r="X184" i="2" s="1"/>
  <c r="J25" i="2"/>
  <c r="J33" i="2" s="1"/>
  <c r="J184" i="2" s="1"/>
  <c r="C28" i="1" s="1"/>
  <c r="G25" i="2"/>
  <c r="G33" i="2" s="1"/>
  <c r="G184" i="2" s="1"/>
  <c r="C27" i="1" s="1"/>
  <c r="W26" i="2"/>
  <c r="V186" i="2"/>
  <c r="L30" i="1"/>
  <c r="Y26" i="2" l="1"/>
  <c r="Z26" i="2" s="1"/>
  <c r="W25" i="2"/>
  <c r="G186" i="2"/>
  <c r="N27" i="1"/>
  <c r="B27" i="1" s="1"/>
  <c r="J186" i="2"/>
  <c r="N28" i="1"/>
  <c r="B28" i="1" s="1"/>
  <c r="B30" i="1" s="1"/>
  <c r="C30" i="1"/>
  <c r="Y25" i="2" l="1"/>
  <c r="Z25" i="2" s="1"/>
  <c r="W33" i="2"/>
  <c r="X186" i="2"/>
  <c r="N30" i="1"/>
  <c r="I28" i="1"/>
  <c r="I30" i="1" s="1"/>
  <c r="M29" i="1"/>
  <c r="M30" i="1" s="1"/>
  <c r="K28" i="1"/>
  <c r="K30" i="1" s="1"/>
  <c r="I27" i="1"/>
  <c r="K27" i="1"/>
  <c r="W184" i="2" l="1"/>
  <c r="W186" i="2" s="1"/>
  <c r="Y33" i="2"/>
  <c r="Y184" i="2" l="1"/>
  <c r="Z33" i="2"/>
</calcChain>
</file>

<file path=xl/sharedStrings.xml><?xml version="1.0" encoding="utf-8"?>
<sst xmlns="http://schemas.openxmlformats.org/spreadsheetml/2006/main" count="879" uniqueCount="466">
  <si>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</si>
  <si>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</si>
  <si>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</si>
  <si>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</si>
  <si>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</si>
  <si>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</si>
  <si>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</si>
  <si>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</si>
  <si>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</si>
  <si>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</si>
  <si>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</si>
  <si>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</si>
  <si>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</si>
  <si>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</si>
  <si>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</si>
  <si>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</si>
  <si>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</si>
  <si>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</si>
  <si>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</si>
  <si>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</si>
  <si>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</si>
  <si>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</si>
  <si>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</si>
  <si>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</si>
  <si>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</si>
  <si>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</si>
  <si>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</si>
  <si>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</si>
  <si>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</si>
  <si>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</si>
  <si>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</si>
  <si>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</si>
  <si>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</si>
  <si>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</si>
  <si>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</si>
  <si>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</si>
  <si>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</si>
  <si>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</si>
  <si>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</si>
  <si>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</si>
  <si>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</si>
  <si>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</si>
  <si>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</si>
  <si>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</si>
  <si>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</si>
  <si>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</si>
  <si>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</si>
  <si>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</si>
  <si>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</si>
  <si>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</si>
  <si>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</si>
  <si>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</si>
  <si>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</si>
  <si>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</si>
  <si>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</si>
  <si>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</si>
  <si>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</si>
  <si>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</si>
  <si>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</si>
  <si>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</si>
  <si>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</si>
  <si>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</si>
  <si>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</si>
  <si>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</si>
  <si>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</si>
  <si>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</si>
  <si>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</si>
  <si>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</si>
  <si>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</si>
  <si>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</si>
  <si>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</si>
  <si>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</si>
  <si>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</si>
  <si>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</si>
  <si>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</si>
  <si>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</si>
  <si>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</si>
  <si>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</si>
  <si>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</si>
  <si>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</si>
  <si>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</si>
  <si>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</si>
  <si>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</si>
  <si>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</si>
  <si>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</si>
  <si>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</si>
  <si>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</si>
  <si>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</si>
  <si>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</si>
  <si>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</si>
  <si>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</si>
  <si>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</si>
  <si>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</si>
  <si>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</si>
  <si>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</si>
  <si>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</si>
  <si>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</si>
  <si>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</si>
  <si>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</si>
  <si>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</si>
  <si>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</si>
  <si>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</si>
  <si>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</si>
  <si>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</si>
  <si>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</si>
  <si>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</si>
  <si>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</si>
  <si>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</si>
  <si>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</si>
  <si>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</si>
  <si>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</si>
  <si>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</si>
  <si>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</si>
  <si>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</si>
  <si>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</si>
  <si>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</si>
  <si>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</si>
  <si>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</si>
  <si>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</si>
  <si>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</si>
  <si>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</si>
  <si>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</si>
  <si>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</si>
  <si>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</si>
  <si>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</si>
  <si>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</si>
  <si>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</si>
  <si>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</si>
  <si>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</si>
  <si>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</si>
  <si>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</si>
  <si>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</si>
  <si>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</si>
  <si>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</si>
  <si>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</si>
  <si>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</si>
  <si>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</si>
  <si>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</si>
  <si>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</si>
  <si>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</si>
  <si>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</si>
  <si>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</si>
  <si>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</si>
  <si>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</si>
  <si>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</si>
  <si>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</si>
  <si>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</si>
  <si>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</si>
  <si>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</si>
  <si>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</si>
  <si>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</si>
  <si>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</si>
  <si>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</si>
  <si>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</si>
  <si>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</si>
  <si>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</si>
  <si>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</si>
  <si>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</si>
  <si>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км (годин)</t>
  </si>
  <si>
    <t>4.3.2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</si>
  <si>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</si>
  <si>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</si>
  <si>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</si>
  <si>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</si>
  <si>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</si>
  <si>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</si>
  <si>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</si>
  <si>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</si>
  <si>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</si>
  <si>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</si>
  <si>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</si>
  <si>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</si>
  <si>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</si>
  <si>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</si>
  <si>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</si>
  <si>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</si>
  <si>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</si>
  <si>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</si>
  <si>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</si>
  <si>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</si>
  <si>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</si>
  <si>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</si>
  <si>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</si>
  <si>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</si>
  <si>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</si>
  <si>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</si>
  <si>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</si>
  <si>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</si>
  <si>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</si>
  <si>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</si>
  <si>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</si>
  <si>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</si>
  <si>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</si>
  <si>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</si>
  <si>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</si>
  <si>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</si>
  <si>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</si>
  <si>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</si>
  <si>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</si>
  <si>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</si>
  <si>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</si>
  <si>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</si>
  <si>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</si>
  <si>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</si>
  <si>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</si>
  <si>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</si>
  <si>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</si>
  <si>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</si>
  <si>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</si>
  <si>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</si>
  <si>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</si>
  <si>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</si>
  <si>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</si>
  <si>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</si>
  <si>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</si>
  <si>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</si>
  <si>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</si>
  <si>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</si>
  <si>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</si>
  <si>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</si>
  <si>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</si>
  <si>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</si>
  <si>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</si>
  <si>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</si>
  <si>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</si>
  <si>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</si>
  <si>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</si>
  <si>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</si>
  <si>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</si>
  <si>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</si>
  <si>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</si>
  <si>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</si>
  <si>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</si>
  <si>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</si>
  <si>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</si>
  <si>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</si>
  <si>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</si>
  <si>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</si>
  <si>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</si>
  <si>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</si>
  <si>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</si>
  <si>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</si>
  <si>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</si>
  <si>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</si>
  <si>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</si>
  <si>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</si>
  <si>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</si>
  <si>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</si>
  <si>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</si>
  <si>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</si>
  <si>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</si>
  <si>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</si>
  <si>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</si>
  <si>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</si>
  <si>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</si>
  <si>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</si>
  <si>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</si>
  <si>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</si>
  <si>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</si>
  <si>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</si>
  <si>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</si>
  <si>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</si>
  <si>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</si>
  <si>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</si>
  <si>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</si>
  <si>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</si>
  <si>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</si>
  <si>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</si>
  <si>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</si>
  <si>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</si>
  <si>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</si>
  <si>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</si>
  <si>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</si>
  <si>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</si>
  <si>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</si>
  <si>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</si>
  <si>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</si>
  <si>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</si>
  <si>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</si>
  <si>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</si>
  <si>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</si>
  <si>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</si>
  <si>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</si>
  <si>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</si>
  <si>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</si>
  <si>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</si>
  <si>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</si>
  <si>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</si>
  <si>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</si>
  <si>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</si>
  <si>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</si>
  <si>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</si>
  <si>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</si>
  <si>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</si>
  <si>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</si>
  <si>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</si>
  <si>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</si>
  <si>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</si>
  <si>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</si>
  <si>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</si>
  <si>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</si>
  <si>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</si>
  <si>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</si>
  <si>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</si>
  <si>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</si>
  <si>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</si>
  <si>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</si>
  <si>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</si>
  <si>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</si>
  <si>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</si>
  <si>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</si>
  <si>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</si>
  <si>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</si>
  <si>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</si>
  <si>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</si>
  <si>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</si>
  <si>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</si>
  <si>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</si>
  <si>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</si>
  <si>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</si>
  <si>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</si>
  <si>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</si>
  <si>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</si>
  <si>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</si>
  <si>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</si>
  <si>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</si>
  <si>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</si>
  <si>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</si>
  <si>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</si>
  <si>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</si>
  <si>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</si>
  <si>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</si>
  <si>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*Примітка: Заповнюється незалежним аудитором.</t>
  </si>
  <si>
    <t>до Звіту незалежного аудитора</t>
  </si>
  <si>
    <r>
      <t xml:space="preserve">за проектом </t>
    </r>
    <r>
      <rPr>
        <b/>
        <i/>
        <sz val="14"/>
        <color theme="1"/>
        <rFont val="Calibri"/>
        <family val="2"/>
        <charset val="204"/>
      </rPr>
      <t>______</t>
    </r>
    <r>
      <rPr>
        <b/>
        <u/>
        <sz val="14"/>
        <color theme="1"/>
        <rFont val="Calibri"/>
        <family val="2"/>
        <charset val="204"/>
      </rPr>
      <t>«Maydan Story»</t>
    </r>
    <r>
      <rPr>
        <b/>
        <i/>
        <u/>
        <sz val="14"/>
        <color theme="1"/>
        <rFont val="Calibri"/>
        <family val="2"/>
        <charset val="204"/>
      </rPr>
      <t>___</t>
    </r>
  </si>
  <si>
    <t>у період з липня 2024 року по жовтень 2024 року</t>
  </si>
  <si>
    <t>Горбонос Марія Анатоліївна, проєктна менеджерка</t>
  </si>
  <si>
    <t>Горбонос Марія Анатоліївна</t>
  </si>
  <si>
    <t>Наказ про преміювання №25-11/24 від 24.10.2024</t>
  </si>
  <si>
    <t>Жиліна Юлія Петрівна, фінансова менеджерка</t>
  </si>
  <si>
    <t>Жиліна Юлія Петрівна</t>
  </si>
  <si>
    <t>Горбонос Марія Анатоліївна (ЄСВ)
Жиліна Юлія Петрівна (ЄСВ)</t>
  </si>
  <si>
    <t xml:space="preserve"> Лавренчук Євген Вікторович, режисер-постановник</t>
  </si>
  <si>
    <t>ФОП ЛАВРЕНЧУК Є.В.
(3012511816)</t>
  </si>
  <si>
    <t>№16-07/24-01 від 16.7.2024</t>
  </si>
  <si>
    <t>Акт приймання-передачі наданих послуг (виконаних робіт) від 25.10.2024</t>
  </si>
  <si>
    <t>№1603 від 25.9.2024</t>
  </si>
  <si>
    <t>Оренда приміщення для проведення репетицій хор+актори, вул. Сумська, буд. 45, м.Харків, площа приміщення  110 м2</t>
  </si>
  <si>
    <t>ТОВ "НВП "Фактор"
(14057601)</t>
  </si>
  <si>
    <t>№51-24/01-07 від 9.9.2024</t>
  </si>
  <si>
    <t>Акт № 90/09/2024 від 19.9.2024</t>
  </si>
  <si>
    <t>Оренда сценічного простору(лофт-сцена ХНАТОБу), вул.Сумська, 25, м .Харків, площа приміщення 500 м2</t>
  </si>
  <si>
    <t>ДП "Харківський національний академічний театр опери та балету ім. М.В. Лисенка"
(38385217)</t>
  </si>
  <si>
    <t>№19/09-В від 19.9.2024</t>
  </si>
  <si>
    <t>Акт наданих послуг від 21.9.2024</t>
  </si>
  <si>
    <t>№1597 від 20.9.2024
№1598 від 24.9.2024</t>
  </si>
  <si>
    <t>Незалежна моніторна лінія JBL PRX 615M потужністю 1000 Wt  - 4 одиниці</t>
  </si>
  <si>
    <t>ФОП Мусіков С.В.
(2800713137)</t>
  </si>
  <si>
    <t>№02-09/24 від 2.9.2024</t>
  </si>
  <si>
    <t>Акт приймання-передачі наданих послуг оренди від 23.9.2024</t>
  </si>
  <si>
    <t xml:space="preserve"> Мікрофон фірм Shadow Electronics або Fishman з кабелем типу TS, 16 од</t>
  </si>
  <si>
    <t xml:space="preserve">Акустична система JBL MRX515, топ </t>
  </si>
  <si>
    <t>Оплата послуг легкового автотранспорту (маршрут Вокзал-готель-вокзал, м.Харків пл.Привокзальна 1-а - вул. Сумська, 19)</t>
  </si>
  <si>
    <t>№25-24/01-08/1 від 12.9.2024</t>
  </si>
  <si>
    <t>Акт виконаних робіт (послуг) №1 від 30.9.2024</t>
  </si>
  <si>
    <t>Оплата послуг вантажного автотранспорту (маршрут: м.Харків - декораторська студія-лофт-сцена ХНАТОБу)</t>
  </si>
  <si>
    <t>Матеріали для пошиву костюмів акторів</t>
  </si>
  <si>
    <t>ФОП Ломакіна О.Б. (2706018967)</t>
  </si>
  <si>
    <t>Рахунок №02/08 від 2.8.2024</t>
  </si>
  <si>
    <t>Видаткова накладна №02/08 від 2.8.2024</t>
  </si>
  <si>
    <t xml:space="preserve">Матеріали для створення елементу декорацій "Помост"(основа, конструктив) </t>
  </si>
  <si>
    <t>ФОП Коваль В.В.
(2951504079)</t>
  </si>
  <si>
    <t>Рахунок №10/09-01 від 10.9.2024</t>
  </si>
  <si>
    <t>Видаткова накладна №19/09-02 від 19.9.2024</t>
  </si>
  <si>
    <t>№1576 від 10.9.2024</t>
  </si>
  <si>
    <t xml:space="preserve">Матеріали для створення елементу сценографії, що забезпечує кінетичність констукції </t>
  </si>
  <si>
    <t>Рахунок №10/09-02 від 10.9.2024</t>
  </si>
  <si>
    <t>Видаткова накладна №19/09-03 від 19.9.2024</t>
  </si>
  <si>
    <t>№1577 від 10.9.2024</t>
  </si>
  <si>
    <t>6.1.4</t>
  </si>
  <si>
    <t>Матеріали для виконання прикінцевих робіт над декораціями.</t>
  </si>
  <si>
    <t>Рахунок №10/09-03 від 10.9.2024</t>
  </si>
  <si>
    <t>Видаткова накладна №19/09-01 від 19.9.2024</t>
  </si>
  <si>
    <t>№1578 від 10.9.2024</t>
  </si>
  <si>
    <t>6.1.5</t>
  </si>
  <si>
    <t>Грим для учасників хору</t>
  </si>
  <si>
    <t>Рахунок №03/09 від 3.9.2024</t>
  </si>
  <si>
    <t>Видаткова накладна №03/09 від 3.9.2024</t>
  </si>
  <si>
    <t>ФОП Григоренко К.В.
(3454608742)</t>
  </si>
  <si>
    <t>№29-07/24 від 29.7.2024</t>
  </si>
  <si>
    <t>Акт приймання-передачі від 15.8.2024</t>
  </si>
  <si>
    <t>ФОП Вдовиченко А.М.
(3264404892)
ФОП Петько І.В.
(2663615445)</t>
  </si>
  <si>
    <t>Рахунок-фактура №1-000032 від 12.9.2024
Рахунок-фактура №5-6674 від 16.9.2024</t>
  </si>
  <si>
    <t>Акт здачі-приймання робіт (надання послу) №1-000032 від 13.9.2024
Акт здачі-приймання робіт (наданих послуг) №5-6674 від 18.9.2024</t>
  </si>
  <si>
    <t>№1586 від 13.9.2024
№1639 від 24.10.2024</t>
  </si>
  <si>
    <t>9.1</t>
  </si>
  <si>
    <t>№09-09/24 від 9.9.2024</t>
  </si>
  <si>
    <t>Акт приймання-передачі наданих послуг/виконаних робіт від 25.9.2024</t>
  </si>
  <si>
    <t>9.2</t>
  </si>
  <si>
    <t>№10-09/24 від 10.9.2024</t>
  </si>
  <si>
    <t>Акт приймання-передачі наданих послуг/виконаних робіт від 30.9.2024</t>
  </si>
  <si>
    <t>9.4</t>
  </si>
  <si>
    <t>ФОП Верхолаз В.О.
(2762209419)</t>
  </si>
  <si>
    <t>№28-08/24 від 28.8.2024</t>
  </si>
  <si>
    <t>Акт приймання передачі наданих послуг від 15.10.2024</t>
  </si>
  <si>
    <t>9.5</t>
  </si>
  <si>
    <t>PR-витрати</t>
  </si>
  <si>
    <t>ФОП Кіпніс С.Б.
(3446313934)</t>
  </si>
  <si>
    <t>№17-07/24 від 17.7.2024</t>
  </si>
  <si>
    <t>Акт приймання передачі наданих послуг від 25.10.2024</t>
  </si>
  <si>
    <t>12.2</t>
  </si>
  <si>
    <t>Письмовий переклад (з української на англійську)</t>
  </si>
  <si>
    <t>ТОВ "Київпереклад"
(36215256)</t>
  </si>
  <si>
    <t>Рахунок-фактура №СФ-0000155 від 8.10.2024</t>
  </si>
  <si>
    <t>Акт здачі-приймання робіт (наданих послуг) №ОУ-0000142 від 9.10.2024</t>
  </si>
  <si>
    <t>№1623 від 8.10.2024</t>
  </si>
  <si>
    <t>ФОП Борщов Г.Є.
(40745926)</t>
  </si>
  <si>
    <t>№16/07/2024 від 16.7.2024</t>
  </si>
  <si>
    <t>Акт прийому-передачі наданих послуг №1 від 30.9.2024</t>
  </si>
  <si>
    <t>Виготовлення короткого інформаційного відеоролика проєкту</t>
  </si>
  <si>
    <t>№20-08/24 від 20.8.2024</t>
  </si>
  <si>
    <t>Акт приймання-передачі наданих послуг (виконаних робіт) від 30.9.2024</t>
  </si>
  <si>
    <t>Виготовлення повнометражного відеопродукту "Maydan Story"</t>
  </si>
  <si>
    <t>№26-08/24 від 26.8.2024</t>
  </si>
  <si>
    <t>Оплата послуг хору</t>
  </si>
  <si>
    <t>ФОП Введенська В.О.
(2351211660)</t>
  </si>
  <si>
    <t>№01-08/24-01 від 1.8.2024</t>
  </si>
  <si>
    <t>Акт приймання-передачі наданих послуг від 23.9.2024</t>
  </si>
  <si>
    <t>Оплата послуг акторів</t>
  </si>
  <si>
    <t>№01-08/24-02 від 1.8.2024</t>
  </si>
  <si>
    <t>Оплата послуг диригенту хору та хормейстру</t>
  </si>
  <si>
    <t>№01-08/24-03 від 1.8.2024</t>
  </si>
  <si>
    <t>Оплата послуг сценографіста</t>
  </si>
  <si>
    <t>№16-07/24-03 від 16.7.2024</t>
  </si>
  <si>
    <t>Акт приймання-передачі наданих послуг (виконаних робіт) від 23.9.2024</t>
  </si>
  <si>
    <t>13.4.9</t>
  </si>
  <si>
    <t>Оплата послуг художника по костюмах</t>
  </si>
  <si>
    <t>№16-07/24-04 від 16.7.2024</t>
  </si>
  <si>
    <t>Акт приймання-передачі виконаних робіт від 23.9.2024</t>
  </si>
  <si>
    <t>13.4.10</t>
  </si>
  <si>
    <t>Оплата послуг пошиву костюмів</t>
  </si>
  <si>
    <t>№20-07/24 від 20.7.2024</t>
  </si>
  <si>
    <t>Акт приймання-передачі виконаних робіт від 19.9.2024</t>
  </si>
  <si>
    <t>13.4.11</t>
  </si>
  <si>
    <t>Оплата послуг асистента режисера</t>
  </si>
  <si>
    <t>ФОП Литвинов А.Ю.
(3175020110)</t>
  </si>
  <si>
    <t>№16-07/24-02 від 16.7.2024</t>
  </si>
  <si>
    <t>№1590 від 18.9.2024</t>
  </si>
  <si>
    <t>ТОВ "УНАК"
(38913281)</t>
  </si>
  <si>
    <t>№ 25-09/24/УП від 1.10.2024</t>
  </si>
  <si>
    <t>№1637 від 23.10.2024</t>
  </si>
  <si>
    <t>Алексєйонок Віталій, художній керівник проєкту</t>
  </si>
  <si>
    <t>діб</t>
  </si>
  <si>
    <t>години</t>
  </si>
  <si>
    <t>13.4.12</t>
  </si>
  <si>
    <t>Соціальні внески за договорами ЦПХ з підрядниками
(ЄСВ) розділу "Інші прямі витрати"</t>
  </si>
  <si>
    <t>Назва Грантоотримувача:  Благодійна організація “Благодійний фонд громади Харкова “ТОЛОКА”</t>
  </si>
  <si>
    <t>Назва проєкту: Maydan Story</t>
  </si>
  <si>
    <t>Дата початку проєкту: липень 2024 р.</t>
  </si>
  <si>
    <t>Дата завершення проєкту: 31.10.2024 р.</t>
  </si>
  <si>
    <t>Назва конкурсної програми:  «Культура. Регіони»</t>
  </si>
  <si>
    <t>Назва ЛОТ-у: ЛОТ 3. Реінтеграція культурою (Проєкти для прифронтових та деокупованих територій)</t>
  </si>
  <si>
    <t>до Договору про надання гранту № № 7REG31--­28509       </t>
  </si>
  <si>
    <t>від "15" липня 2024 року</t>
  </si>
  <si>
    <t>за період з 15 липня 2024 р. по 25 жовтня 2024 року</t>
  </si>
  <si>
    <t>Економіст з бухгалтерського обліку та аналізу господарської діяльності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</si>
</sst>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yy\.m\.d;@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i/>
      <u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i/>
      <sz val="10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42"/>
  </cellStyleXfs>
  <cellXfs count="4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6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6" fillId="0" borderId="56" xfId="0" applyFont="1" applyBorder="1" applyAlignment="1">
      <alignment horizontal="center" vertical="top"/>
    </xf>
    <xf numFmtId="0" fontId="2" fillId="0" borderId="72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vertical="top" wrapText="1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35" fillId="0" borderId="42" xfId="1" applyFont="1" applyAlignment="1">
      <alignment wrapText="1"/>
    </xf>
    <xf numFmtId="4" fontId="35" fillId="0" borderId="42" xfId="1" applyNumberFormat="1" applyFont="1"/>
    <xf numFmtId="0" fontId="35" fillId="0" borderId="42" xfId="1" applyFont="1"/>
    <xf numFmtId="0" fontId="36" fillId="0" borderId="42" xfId="1" applyFont="1" applyAlignment="1">
      <alignment horizontal="right"/>
    </xf>
    <xf numFmtId="0" fontId="1" fillId="0" borderId="42" xfId="1"/>
    <xf numFmtId="0" fontId="36" fillId="0" borderId="42" xfId="1" applyFont="1" applyAlignment="1">
      <alignment horizontal="centerContinuous" wrapText="1"/>
    </xf>
    <xf numFmtId="0" fontId="37" fillId="0" borderId="42" xfId="1" applyFont="1" applyAlignment="1">
      <alignment horizontal="centerContinuous" wrapText="1"/>
    </xf>
    <xf numFmtId="0" fontId="1" fillId="0" borderId="42" xfId="1" applyAlignment="1">
      <alignment horizontal="centerContinuous"/>
    </xf>
    <xf numFmtId="0" fontId="37" fillId="0" borderId="42" xfId="1" applyFont="1" applyAlignment="1">
      <alignment horizontal="centerContinuous" vertical="center" wrapText="1"/>
    </xf>
    <xf numFmtId="0" fontId="41" fillId="0" borderId="42" xfId="1" applyFont="1" applyAlignment="1">
      <alignment horizontal="centerContinuous" vertical="top" wrapText="1"/>
    </xf>
    <xf numFmtId="0" fontId="42" fillId="8" borderId="89" xfId="1" applyFont="1" applyFill="1" applyBorder="1" applyAlignment="1">
      <alignment horizontal="centerContinuous" vertical="center" wrapText="1"/>
    </xf>
    <xf numFmtId="0" fontId="43" fillId="8" borderId="57" xfId="1" applyFont="1" applyFill="1" applyBorder="1" applyAlignment="1">
      <alignment horizontal="centerContinuous"/>
    </xf>
    <xf numFmtId="0" fontId="43" fillId="8" borderId="58" xfId="1" applyFont="1" applyFill="1" applyBorder="1" applyAlignment="1">
      <alignment horizontal="centerContinuous"/>
    </xf>
    <xf numFmtId="4" fontId="42" fillId="8" borderId="89" xfId="1" applyNumberFormat="1" applyFont="1" applyFill="1" applyBorder="1" applyAlignment="1">
      <alignment horizontal="centerContinuous" vertical="center" wrapText="1"/>
    </xf>
    <xf numFmtId="0" fontId="42" fillId="0" borderId="62" xfId="1" applyFont="1" applyBorder="1" applyAlignment="1">
      <alignment horizontal="center" vertical="center" wrapText="1"/>
    </xf>
    <xf numFmtId="4" fontId="42" fillId="0" borderId="62" xfId="1" applyNumberFormat="1" applyFont="1" applyBorder="1" applyAlignment="1">
      <alignment horizontal="center" vertical="center" wrapText="1"/>
    </xf>
    <xf numFmtId="0" fontId="34" fillId="0" borderId="110" xfId="1" applyFont="1" applyBorder="1" applyAlignment="1">
      <alignment horizontal="center" vertical="center" wrapText="1"/>
    </xf>
    <xf numFmtId="0" fontId="34" fillId="0" borderId="110" xfId="1" applyFont="1" applyBorder="1" applyAlignment="1">
      <alignment horizontal="left" vertical="center" wrapText="1"/>
    </xf>
    <xf numFmtId="4" fontId="44" fillId="0" borderId="110" xfId="0" applyNumberFormat="1" applyFont="1" applyBorder="1" applyAlignment="1">
      <alignment horizontal="right" vertical="top" wrapText="1"/>
    </xf>
    <xf numFmtId="0" fontId="0" fillId="0" borderId="110" xfId="0" applyBorder="1"/>
    <xf numFmtId="0" fontId="34" fillId="0" borderId="110" xfId="1" applyFont="1" applyBorder="1" applyAlignment="1">
      <alignment horizontal="right" vertical="center" wrapText="1"/>
    </xf>
    <xf numFmtId="4" fontId="34" fillId="0" borderId="110" xfId="1" applyNumberFormat="1" applyFont="1" applyBorder="1" applyAlignment="1">
      <alignment horizontal="right" vertical="center" wrapText="1"/>
    </xf>
    <xf numFmtId="4" fontId="34" fillId="0" borderId="110" xfId="1" applyNumberFormat="1" applyFont="1" applyBorder="1" applyAlignment="1">
      <alignment horizontal="left" vertical="center" wrapText="1"/>
    </xf>
    <xf numFmtId="0" fontId="1" fillId="0" borderId="110" xfId="1" applyBorder="1" applyAlignment="1">
      <alignment wrapText="1"/>
    </xf>
    <xf numFmtId="49" fontId="34" fillId="0" borderId="110" xfId="1" applyNumberFormat="1" applyFont="1" applyBorder="1" applyAlignment="1">
      <alignment horizontal="center" vertical="center" wrapText="1"/>
    </xf>
    <xf numFmtId="0" fontId="42" fillId="0" borderId="110" xfId="1" applyFont="1" applyBorder="1" applyAlignment="1">
      <alignment horizontal="centerContinuous" wrapText="1"/>
    </xf>
    <xf numFmtId="0" fontId="43" fillId="0" borderId="110" xfId="1" applyFont="1" applyBorder="1" applyAlignment="1">
      <alignment horizontal="centerContinuous"/>
    </xf>
    <xf numFmtId="4" fontId="42" fillId="0" borderId="110" xfId="1" applyNumberFormat="1" applyFont="1" applyBorder="1" applyAlignment="1">
      <alignment wrapText="1"/>
    </xf>
    <xf numFmtId="0" fontId="34" fillId="0" borderId="110" xfId="1" applyFont="1" applyBorder="1" applyAlignment="1">
      <alignment horizontal="left" wrapText="1"/>
    </xf>
    <xf numFmtId="4" fontId="42" fillId="0" borderId="110" xfId="1" applyNumberFormat="1" applyFont="1" applyBorder="1" applyAlignment="1">
      <alignment horizontal="right" wrapText="1"/>
    </xf>
    <xf numFmtId="0" fontId="42" fillId="0" borderId="110" xfId="1" applyFont="1" applyBorder="1" applyAlignment="1">
      <alignment horizontal="left" wrapText="1"/>
    </xf>
    <xf numFmtId="0" fontId="35" fillId="0" borderId="42" xfId="1" applyFont="1" applyAlignment="1">
      <alignment horizontal="left" wrapText="1"/>
    </xf>
    <xf numFmtId="0" fontId="43" fillId="9" borderId="57" xfId="1" applyFont="1" applyFill="1" applyBorder="1" applyAlignment="1">
      <alignment horizontal="centerContinuous"/>
    </xf>
    <xf numFmtId="0" fontId="43" fillId="9" borderId="57" xfId="1" applyFont="1" applyFill="1" applyBorder="1" applyAlignment="1">
      <alignment horizontal="left" wrapText="1"/>
    </xf>
    <xf numFmtId="0" fontId="43" fillId="9" borderId="58" xfId="1" applyFont="1" applyFill="1" applyBorder="1" applyAlignment="1">
      <alignment horizontal="left" wrapText="1"/>
    </xf>
    <xf numFmtId="0" fontId="42" fillId="0" borderId="26" xfId="1" applyFont="1" applyBorder="1" applyAlignment="1">
      <alignment horizontal="center" vertical="center" wrapText="1"/>
    </xf>
    <xf numFmtId="4" fontId="42" fillId="0" borderId="26" xfId="1" applyNumberFormat="1" applyFont="1" applyBorder="1" applyAlignment="1">
      <alignment horizontal="center" vertical="center" wrapText="1"/>
    </xf>
    <xf numFmtId="49" fontId="34" fillId="0" borderId="26" xfId="1" applyNumberFormat="1" applyFont="1" applyBorder="1" applyAlignment="1">
      <alignment horizontal="center" vertical="center" wrapText="1"/>
    </xf>
    <xf numFmtId="0" fontId="34" fillId="0" borderId="26" xfId="1" applyFont="1" applyBorder="1" applyAlignment="1">
      <alignment horizontal="center" vertical="center" wrapText="1"/>
    </xf>
    <xf numFmtId="4" fontId="34" fillId="0" borderId="26" xfId="1" applyNumberFormat="1" applyFont="1" applyBorder="1" applyAlignment="1">
      <alignment horizontal="right" vertical="center" wrapText="1"/>
    </xf>
    <xf numFmtId="0" fontId="45" fillId="0" borderId="26" xfId="1" applyFont="1" applyBorder="1" applyAlignment="1">
      <alignment wrapText="1"/>
    </xf>
    <xf numFmtId="4" fontId="35" fillId="0" borderId="26" xfId="1" applyNumberFormat="1" applyFont="1" applyBorder="1"/>
    <xf numFmtId="0" fontId="35" fillId="0" borderId="26" xfId="1" applyFont="1" applyBorder="1" applyAlignment="1">
      <alignment wrapText="1"/>
    </xf>
    <xf numFmtId="0" fontId="42" fillId="0" borderId="89" xfId="1" applyFont="1" applyBorder="1" applyAlignment="1">
      <alignment horizontal="centerContinuous" wrapText="1"/>
    </xf>
    <xf numFmtId="0" fontId="43" fillId="0" borderId="57" xfId="1" applyFont="1" applyBorder="1" applyAlignment="1">
      <alignment horizontal="centerContinuous"/>
    </xf>
    <xf numFmtId="4" fontId="42" fillId="0" borderId="26" xfId="1" applyNumberFormat="1" applyFont="1" applyBorder="1" applyAlignment="1">
      <alignment wrapText="1"/>
    </xf>
    <xf numFmtId="0" fontId="42" fillId="0" borderId="26" xfId="1" applyFont="1" applyBorder="1" applyAlignment="1">
      <alignment wrapText="1"/>
    </xf>
    <xf numFmtId="0" fontId="46" fillId="0" borderId="42" xfId="1" applyFont="1"/>
    <xf numFmtId="4" fontId="46" fillId="0" borderId="42" xfId="1" applyNumberFormat="1" applyFont="1"/>
    <xf numFmtId="2" fontId="46" fillId="0" borderId="42" xfId="1" applyNumberFormat="1" applyFont="1"/>
    <xf numFmtId="0" fontId="47" fillId="0" borderId="72" xfId="0" applyFont="1" applyBorder="1" applyAlignment="1">
      <alignment vertical="top" wrapText="1"/>
    </xf>
    <xf numFmtId="0" fontId="47" fillId="0" borderId="56" xfId="0" applyFont="1" applyBorder="1" applyAlignment="1">
      <alignment horizontal="center" vertical="top"/>
    </xf>
    <xf numFmtId="4" fontId="47" fillId="10" borderId="24" xfId="0" applyNumberFormat="1" applyFont="1" applyFill="1" applyBorder="1" applyAlignment="1">
      <alignment horizontal="right" vertical="top"/>
    </xf>
    <xf numFmtId="4" fontId="47" fillId="0" borderId="89" xfId="0" applyNumberFormat="1" applyFont="1" applyBorder="1" applyAlignment="1">
      <alignment horizontal="right" vertical="top"/>
    </xf>
    <xf numFmtId="0" fontId="47" fillId="11" borderId="23" xfId="0" applyFont="1" applyFill="1" applyBorder="1" applyAlignment="1">
      <alignment vertical="top" wrapText="1"/>
    </xf>
    <xf numFmtId="0" fontId="47" fillId="0" borderId="57" xfId="0" applyFont="1" applyBorder="1" applyAlignment="1">
      <alignment horizontal="center" vertical="top"/>
    </xf>
    <xf numFmtId="0" fontId="47" fillId="0" borderId="57" xfId="0" applyFont="1" applyBorder="1" applyAlignment="1">
      <alignment vertical="top" wrapText="1"/>
    </xf>
    <xf numFmtId="0" fontId="47" fillId="10" borderId="57" xfId="0" applyFont="1" applyFill="1" applyBorder="1" applyAlignment="1">
      <alignment vertical="top" wrapText="1"/>
    </xf>
    <xf numFmtId="4" fontId="47" fillId="0" borderId="24" xfId="0" applyNumberFormat="1" applyFont="1" applyBorder="1" applyAlignment="1">
      <alignment horizontal="right" vertical="top"/>
    </xf>
    <xf numFmtId="4" fontId="47" fillId="0" borderId="26" xfId="0" applyNumberFormat="1" applyFont="1" applyBorder="1" applyAlignment="1">
      <alignment horizontal="right" vertical="top"/>
    </xf>
    <xf numFmtId="0" fontId="47" fillId="0" borderId="56" xfId="0" applyFont="1" applyBorder="1" applyAlignment="1">
      <alignment horizontal="center" vertical="top" wrapText="1"/>
    </xf>
    <xf numFmtId="4" fontId="47" fillId="0" borderId="24" xfId="0" applyNumberFormat="1" applyFont="1" applyBorder="1" applyAlignment="1">
      <alignment horizontal="right" vertical="top" wrapText="1"/>
    </xf>
    <xf numFmtId="4" fontId="47" fillId="0" borderId="26" xfId="0" applyNumberFormat="1" applyFont="1" applyBorder="1" applyAlignment="1">
      <alignment horizontal="right" vertical="top" wrapText="1"/>
    </xf>
    <xf numFmtId="0" fontId="47" fillId="0" borderId="57" xfId="0" applyFont="1" applyBorder="1" applyAlignment="1">
      <alignment horizontal="left" vertical="top" wrapText="1"/>
    </xf>
    <xf numFmtId="0" fontId="47" fillId="0" borderId="72" xfId="0" applyFont="1" applyBorder="1" applyAlignment="1">
      <alignment horizontal="left" vertical="top" wrapText="1"/>
    </xf>
    <xf numFmtId="4" fontId="47" fillId="0" borderId="61" xfId="0" applyNumberFormat="1" applyFont="1" applyBorder="1" applyAlignment="1">
      <alignment horizontal="right" vertical="top"/>
    </xf>
    <xf numFmtId="4" fontId="47" fillId="0" borderId="62" xfId="0" applyNumberFormat="1" applyFont="1" applyBorder="1" applyAlignment="1">
      <alignment horizontal="right" vertical="top"/>
    </xf>
    <xf numFmtId="0" fontId="47" fillId="0" borderId="26" xfId="0" applyFont="1" applyBorder="1" applyAlignment="1">
      <alignment horizontal="left" vertical="top" wrapText="1"/>
    </xf>
    <xf numFmtId="0" fontId="47" fillId="0" borderId="26" xfId="0" applyFont="1" applyBorder="1" applyAlignment="1">
      <alignment horizontal="center" vertical="top"/>
    </xf>
    <xf numFmtId="4" fontId="47" fillId="0" borderId="58" xfId="0" applyNumberFormat="1" applyFont="1" applyBorder="1" applyAlignment="1">
      <alignment horizontal="right" vertical="top"/>
    </xf>
    <xf numFmtId="0" fontId="48" fillId="0" borderId="26" xfId="0" applyFont="1" applyBorder="1" applyAlignment="1">
      <alignment horizontal="left" vertical="top" wrapText="1"/>
    </xf>
    <xf numFmtId="0" fontId="47" fillId="0" borderId="0" xfId="0" applyFont="1" applyAlignment="1">
      <alignment vertical="top" wrapText="1"/>
    </xf>
    <xf numFmtId="0" fontId="47" fillId="0" borderId="60" xfId="0" applyFont="1" applyBorder="1" applyAlignment="1">
      <alignment horizontal="center" vertical="top"/>
    </xf>
    <xf numFmtId="49" fontId="48" fillId="0" borderId="26" xfId="0" applyNumberFormat="1" applyFont="1" applyBorder="1" applyAlignment="1">
      <alignment horizontal="left" vertical="top" wrapText="1"/>
    </xf>
    <xf numFmtId="0" fontId="47" fillId="12" borderId="72" xfId="0" applyFont="1" applyFill="1" applyBorder="1" applyAlignment="1">
      <alignment vertical="top" wrapText="1"/>
    </xf>
    <xf numFmtId="0" fontId="47" fillId="12" borderId="60" xfId="0" applyFont="1" applyFill="1" applyBorder="1" applyAlignment="1">
      <alignment horizontal="center" vertical="top"/>
    </xf>
    <xf numFmtId="4" fontId="47" fillId="12" borderId="61" xfId="0" applyNumberFormat="1" applyFont="1" applyFill="1" applyBorder="1" applyAlignment="1">
      <alignment horizontal="right" vertical="top"/>
    </xf>
    <xf numFmtId="4" fontId="47" fillId="12" borderId="62" xfId="0" applyNumberFormat="1" applyFont="1" applyFill="1" applyBorder="1" applyAlignment="1">
      <alignment horizontal="right" vertical="top"/>
    </xf>
    <xf numFmtId="0" fontId="47" fillId="0" borderId="100" xfId="0" applyFont="1" applyBorder="1" applyAlignment="1">
      <alignment vertical="top" wrapText="1"/>
    </xf>
    <xf numFmtId="0" fontId="47" fillId="0" borderId="49" xfId="0" applyFont="1" applyBorder="1" applyAlignment="1">
      <alignment horizontal="center" vertical="top"/>
    </xf>
    <xf numFmtId="4" fontId="47" fillId="0" borderId="90" xfId="0" applyNumberFormat="1" applyFont="1" applyBorder="1" applyAlignment="1">
      <alignment horizontal="right" vertical="top"/>
    </xf>
    <xf numFmtId="4" fontId="47" fillId="0" borderId="67" xfId="0" applyNumberFormat="1" applyFont="1" applyBorder="1" applyAlignment="1">
      <alignment horizontal="right" vertical="top"/>
    </xf>
    <xf numFmtId="0" fontId="47" fillId="0" borderId="23" xfId="0" applyFont="1" applyBorder="1" applyAlignment="1">
      <alignment horizontal="center" vertical="top"/>
    </xf>
    <xf numFmtId="167" fontId="48" fillId="0" borderId="26" xfId="0" applyNumberFormat="1" applyFont="1" applyBorder="1" applyAlignment="1">
      <alignment horizontal="center" vertical="top" shrinkToFit="1"/>
    </xf>
    <xf numFmtId="49" fontId="48" fillId="0" borderId="26" xfId="0" applyNumberFormat="1" applyFont="1" applyBorder="1" applyAlignment="1">
      <alignment horizontal="center" vertical="top" shrinkToFit="1"/>
    </xf>
    <xf numFmtId="0" fontId="47" fillId="0" borderId="60" xfId="0" applyFont="1" applyBorder="1" applyAlignment="1">
      <alignment vertical="top" wrapText="1"/>
    </xf>
    <xf numFmtId="0" fontId="47" fillId="0" borderId="26" xfId="0" applyFont="1" applyBorder="1" applyAlignment="1">
      <alignment vertical="top" wrapText="1"/>
    </xf>
    <xf numFmtId="4" fontId="47" fillId="0" borderId="64" xfId="0" applyNumberFormat="1" applyFont="1" applyBorder="1" applyAlignment="1">
      <alignment horizontal="right" vertical="top"/>
    </xf>
    <xf numFmtId="0" fontId="47" fillId="0" borderId="26" xfId="0" applyFont="1" applyBorder="1" applyAlignment="1">
      <alignment horizontal="left" vertical="center" wrapText="1"/>
    </xf>
    <xf numFmtId="2" fontId="47" fillId="0" borderId="26" xfId="0" applyNumberFormat="1" applyFont="1" applyBorder="1" applyAlignment="1">
      <alignment horizontal="right" vertical="top" shrinkToFit="1"/>
    </xf>
    <xf numFmtId="0" fontId="49" fillId="0" borderId="4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49" fillId="0" borderId="32" xfId="0" applyFont="1" applyBorder="1" applyAlignment="1">
      <alignment horizontal="center"/>
    </xf>
    <xf numFmtId="0" fontId="12" fillId="0" borderId="32" xfId="0" applyFont="1" applyBorder="1"/>
    <xf numFmtId="0" fontId="44" fillId="0" borderId="50" xfId="0" applyFont="1" applyBorder="1"/>
    <xf numFmtId="4" fontId="50" fillId="0" borderId="50" xfId="0" applyNumberFormat="1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5" fillId="0" borderId="0" xfId="0" applyFont="1" applyAlignment="1">
      <alignment horizontal="center"/>
    </xf>
  </cellXfs>
  <cellStyles count="2">
    <cellStyle name="Normal 2" xfId="1" xr:uid="{3B5F3EAF-3986-43F3-AEA7-FEDDEFBBC4E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activeCell="J33" sqref="J33:N33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24" t="s">
        <v>0</v>
      </c>
      <c r="B1" s="419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24" t="s">
        <v>462</v>
      </c>
      <c r="I2" s="419"/>
      <c r="J2" s="4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24" t="s">
        <v>463</v>
      </c>
      <c r="I3" s="419"/>
      <c r="J3" s="4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460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461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457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458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459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425" t="s">
        <v>2</v>
      </c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425" t="s">
        <v>3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426" t="s">
        <v>464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427"/>
      <c r="B23" s="420" t="s">
        <v>4</v>
      </c>
      <c r="C23" s="421"/>
      <c r="D23" s="430" t="s">
        <v>5</v>
      </c>
      <c r="E23" s="431"/>
      <c r="F23" s="431"/>
      <c r="G23" s="431"/>
      <c r="H23" s="431"/>
      <c r="I23" s="431"/>
      <c r="J23" s="432"/>
      <c r="K23" s="420" t="s">
        <v>6</v>
      </c>
      <c r="L23" s="421"/>
      <c r="M23" s="420" t="s">
        <v>7</v>
      </c>
      <c r="N23" s="421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428"/>
      <c r="B24" s="422"/>
      <c r="C24" s="423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33" t="s">
        <v>13</v>
      </c>
      <c r="J24" s="423"/>
      <c r="K24" s="422"/>
      <c r="L24" s="423"/>
      <c r="M24" s="422"/>
      <c r="N24" s="423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429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31</v>
      </c>
      <c r="B27" s="33">
        <f t="shared" ref="B27:B28" si="0">C27/N27</f>
        <v>0.9386826018321025</v>
      </c>
      <c r="C27" s="34">
        <f>'Кошторис  витрат'!G184</f>
        <v>765429.25</v>
      </c>
      <c r="D27" s="35">
        <v>0</v>
      </c>
      <c r="E27" s="36">
        <v>0</v>
      </c>
      <c r="F27" s="36">
        <v>0</v>
      </c>
      <c r="G27" s="36">
        <v>0</v>
      </c>
      <c r="H27" s="36">
        <v>50000</v>
      </c>
      <c r="I27" s="37">
        <f t="shared" ref="I27:I29" si="1">J27/N27</f>
        <v>6.1317398167897462E-2</v>
      </c>
      <c r="J27" s="34">
        <f t="shared" ref="J27:J29" si="2">D27+E27+F27+G27+H27</f>
        <v>50000</v>
      </c>
      <c r="K27" s="33">
        <f t="shared" ref="K27:K29" si="3">L27/N27</f>
        <v>0</v>
      </c>
      <c r="L27" s="34">
        <f>'Кошторис  витрат'!S184</f>
        <v>0</v>
      </c>
      <c r="M27" s="38">
        <v>1</v>
      </c>
      <c r="N27" s="39">
        <f t="shared" ref="N27:N29" si="4">C27+J27+L27</f>
        <v>815429.25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32</v>
      </c>
      <c r="B28" s="41">
        <f t="shared" si="0"/>
        <v>0.95033704077670389</v>
      </c>
      <c r="C28" s="42">
        <f>'Кошторис  витрат'!J184</f>
        <v>765429.25</v>
      </c>
      <c r="D28" s="43">
        <v>0</v>
      </c>
      <c r="E28" s="44">
        <v>0</v>
      </c>
      <c r="F28" s="44">
        <v>0</v>
      </c>
      <c r="G28" s="44">
        <v>0</v>
      </c>
      <c r="H28" s="44">
        <v>40000</v>
      </c>
      <c r="I28" s="45">
        <f t="shared" si="1"/>
        <v>4.9662959223296152E-2</v>
      </c>
      <c r="J28" s="42">
        <f t="shared" si="2"/>
        <v>40000</v>
      </c>
      <c r="K28" s="41">
        <f t="shared" si="3"/>
        <v>0</v>
      </c>
      <c r="L28" s="42">
        <f>'Кошторис  витрат'!V184</f>
        <v>0</v>
      </c>
      <c r="M28" s="46">
        <v>1</v>
      </c>
      <c r="N28" s="47">
        <f t="shared" si="4"/>
        <v>805429.25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33</v>
      </c>
      <c r="B29" s="49">
        <f>C29/N29</f>
        <v>1</v>
      </c>
      <c r="C29" s="50">
        <v>229628.78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0.28510111844088104</v>
      </c>
      <c r="N29" s="55">
        <f t="shared" si="4"/>
        <v>229628.78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34</v>
      </c>
      <c r="B30" s="57">
        <f t="shared" ref="B30:N30" si="5">B28-B29</f>
        <v>-4.966295922329611E-2</v>
      </c>
      <c r="C30" s="58">
        <f t="shared" si="5"/>
        <v>535800.47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40000</v>
      </c>
      <c r="I30" s="61">
        <f t="shared" si="5"/>
        <v>4.9662959223296152E-2</v>
      </c>
      <c r="J30" s="58">
        <f t="shared" si="5"/>
        <v>40000</v>
      </c>
      <c r="K30" s="62">
        <f t="shared" si="5"/>
        <v>0</v>
      </c>
      <c r="L30" s="58">
        <f t="shared" si="5"/>
        <v>0</v>
      </c>
      <c r="M30" s="63">
        <f t="shared" si="5"/>
        <v>0.71489888155911896</v>
      </c>
      <c r="N30" s="64">
        <f t="shared" si="5"/>
        <v>575800.47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35</v>
      </c>
      <c r="C32" s="417" t="s">
        <v>465</v>
      </c>
      <c r="D32" s="417"/>
      <c r="E32" s="417"/>
      <c r="F32" s="417"/>
      <c r="G32" s="66"/>
      <c r="H32" s="66"/>
      <c r="I32" s="67"/>
      <c r="J32" s="434" t="s">
        <v>340</v>
      </c>
      <c r="K32" s="435"/>
      <c r="L32" s="435"/>
      <c r="M32" s="435"/>
      <c r="N32" s="43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36</v>
      </c>
      <c r="E33" s="5"/>
      <c r="F33" s="69"/>
      <c r="G33" s="418" t="s">
        <v>37</v>
      </c>
      <c r="H33" s="419"/>
      <c r="I33" s="13"/>
      <c r="J33" s="418" t="s">
        <v>38</v>
      </c>
      <c r="K33" s="419"/>
      <c r="L33" s="419"/>
      <c r="M33" s="419"/>
      <c r="N33" s="41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B20:N20"/>
    <mergeCell ref="A23:A25"/>
    <mergeCell ref="B23:C24"/>
    <mergeCell ref="D23:J23"/>
    <mergeCell ref="I24:J24"/>
    <mergeCell ref="A1:B1"/>
    <mergeCell ref="H2:J2"/>
    <mergeCell ref="H3:J3"/>
    <mergeCell ref="B18:N18"/>
    <mergeCell ref="B19:N19"/>
    <mergeCell ref="C32:F32"/>
    <mergeCell ref="G33:H33"/>
    <mergeCell ref="J33:N33"/>
    <mergeCell ref="K23:L24"/>
    <mergeCell ref="M23:N24"/>
    <mergeCell ref="J32:N32"/>
  </mergeCells>
  <pageMargins left="1.0900000000000001" right="0.70866141732283472" top="0.74803149606299213" bottom="0.5799999999999999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6"/>
  <sheetViews>
    <sheetView tabSelected="1" zoomScale="60" zoomScaleNormal="60" workbookViewId="0">
      <selection activeCell="H4" sqref="H4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59" t="s">
        <v>39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  Благодійна організація “Благодійний фонд громади Харкова “ТОЛОКА”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Maydan Story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липень 2024 р.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31.10.2024 р.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452" t="s">
        <v>40</v>
      </c>
      <c r="B7" s="453" t="s">
        <v>41</v>
      </c>
      <c r="C7" s="455" t="s">
        <v>42</v>
      </c>
      <c r="D7" s="457" t="s">
        <v>43</v>
      </c>
      <c r="E7" s="438" t="s">
        <v>44</v>
      </c>
      <c r="F7" s="431"/>
      <c r="G7" s="431"/>
      <c r="H7" s="431"/>
      <c r="I7" s="431"/>
      <c r="J7" s="432"/>
      <c r="K7" s="438" t="s">
        <v>45</v>
      </c>
      <c r="L7" s="431"/>
      <c r="M7" s="431"/>
      <c r="N7" s="431"/>
      <c r="O7" s="431"/>
      <c r="P7" s="432"/>
      <c r="Q7" s="438" t="s">
        <v>46</v>
      </c>
      <c r="R7" s="431"/>
      <c r="S7" s="431"/>
      <c r="T7" s="431"/>
      <c r="U7" s="431"/>
      <c r="V7" s="432"/>
      <c r="W7" s="439" t="s">
        <v>47</v>
      </c>
      <c r="X7" s="431"/>
      <c r="Y7" s="431"/>
      <c r="Z7" s="432"/>
      <c r="AA7" s="440" t="s">
        <v>48</v>
      </c>
      <c r="AB7" s="1"/>
      <c r="AC7" s="1"/>
      <c r="AD7" s="1"/>
      <c r="AE7" s="1"/>
      <c r="AF7" s="1"/>
      <c r="AG7" s="1"/>
    </row>
    <row r="8" spans="1:33" ht="42" customHeight="1" x14ac:dyDescent="0.3">
      <c r="A8" s="428"/>
      <c r="B8" s="454"/>
      <c r="C8" s="456"/>
      <c r="D8" s="458"/>
      <c r="E8" s="441" t="s">
        <v>49</v>
      </c>
      <c r="F8" s="431"/>
      <c r="G8" s="432"/>
      <c r="H8" s="441" t="s">
        <v>50</v>
      </c>
      <c r="I8" s="431"/>
      <c r="J8" s="432"/>
      <c r="K8" s="441" t="s">
        <v>49</v>
      </c>
      <c r="L8" s="431"/>
      <c r="M8" s="432"/>
      <c r="N8" s="441" t="s">
        <v>50</v>
      </c>
      <c r="O8" s="431"/>
      <c r="P8" s="432"/>
      <c r="Q8" s="441" t="s">
        <v>49</v>
      </c>
      <c r="R8" s="431"/>
      <c r="S8" s="432"/>
      <c r="T8" s="441" t="s">
        <v>50</v>
      </c>
      <c r="U8" s="431"/>
      <c r="V8" s="432"/>
      <c r="W8" s="440" t="s">
        <v>51</v>
      </c>
      <c r="X8" s="440" t="s">
        <v>52</v>
      </c>
      <c r="Y8" s="439" t="s">
        <v>53</v>
      </c>
      <c r="Z8" s="432"/>
      <c r="AA8" s="428"/>
      <c r="AB8" s="1"/>
      <c r="AC8" s="1"/>
      <c r="AD8" s="1"/>
      <c r="AE8" s="1"/>
      <c r="AF8" s="1"/>
      <c r="AG8" s="1"/>
    </row>
    <row r="9" spans="1:33" ht="30" customHeight="1" x14ac:dyDescent="0.3">
      <c r="A9" s="428"/>
      <c r="B9" s="454"/>
      <c r="C9" s="456"/>
      <c r="D9" s="458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429"/>
      <c r="X9" s="429"/>
      <c r="Y9" s="87" t="s">
        <v>63</v>
      </c>
      <c r="Z9" s="88" t="s">
        <v>14</v>
      </c>
      <c r="AA9" s="429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68</v>
      </c>
      <c r="B13" s="109" t="s">
        <v>69</v>
      </c>
      <c r="C13" s="110" t="s">
        <v>70</v>
      </c>
      <c r="D13" s="111"/>
      <c r="E13" s="112">
        <f>SUM(E14:E16)</f>
        <v>7</v>
      </c>
      <c r="F13" s="113"/>
      <c r="G13" s="114">
        <f t="shared" ref="G13:H13" si="0">SUM(G14:G16)</f>
        <v>121712.5</v>
      </c>
      <c r="H13" s="112">
        <f t="shared" si="0"/>
        <v>7</v>
      </c>
      <c r="I13" s="113"/>
      <c r="J13" s="114">
        <f t="shared" ref="J13:K13" si="1">SUM(J14:J16)</f>
        <v>121712.5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121712.5</v>
      </c>
      <c r="X13" s="114">
        <f t="shared" si="5"/>
        <v>121712.5</v>
      </c>
      <c r="Y13" s="115">
        <f t="shared" ref="Y13:Y33" si="6">W13-X13</f>
        <v>0</v>
      </c>
      <c r="Z13" s="116">
        <f t="shared" ref="Z13:Z33" si="7">Y13/W13</f>
        <v>0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71</v>
      </c>
      <c r="B14" s="120" t="s">
        <v>72</v>
      </c>
      <c r="C14" s="377" t="s">
        <v>336</v>
      </c>
      <c r="D14" s="378" t="s">
        <v>74</v>
      </c>
      <c r="E14" s="379">
        <v>3.5</v>
      </c>
      <c r="F14" s="380">
        <v>19875</v>
      </c>
      <c r="G14" s="125">
        <f t="shared" ref="G14:G16" si="8">E14*F14</f>
        <v>69562.5</v>
      </c>
      <c r="H14" s="379">
        <v>3.5</v>
      </c>
      <c r="I14" s="380">
        <v>19875</v>
      </c>
      <c r="J14" s="125">
        <f t="shared" ref="J14:J16" si="9">H14*I14</f>
        <v>69562.5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69562.5</v>
      </c>
      <c r="X14" s="127">
        <f t="shared" ref="X14:X16" si="15">J14+P14+V14</f>
        <v>69562.5</v>
      </c>
      <c r="Y14" s="127">
        <f t="shared" si="6"/>
        <v>0</v>
      </c>
      <c r="Z14" s="128">
        <f t="shared" si="7"/>
        <v>0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">
      <c r="A15" s="119" t="s">
        <v>71</v>
      </c>
      <c r="B15" s="120" t="s">
        <v>75</v>
      </c>
      <c r="C15" s="381" t="s">
        <v>339</v>
      </c>
      <c r="D15" s="382" t="s">
        <v>74</v>
      </c>
      <c r="E15" s="379">
        <v>3.5</v>
      </c>
      <c r="F15" s="380">
        <v>14900</v>
      </c>
      <c r="G15" s="125">
        <f t="shared" si="8"/>
        <v>52150</v>
      </c>
      <c r="H15" s="379">
        <v>3.5</v>
      </c>
      <c r="I15" s="380">
        <v>14900</v>
      </c>
      <c r="J15" s="125">
        <f t="shared" si="9"/>
        <v>52150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52150</v>
      </c>
      <c r="X15" s="127">
        <f t="shared" si="15"/>
        <v>52150</v>
      </c>
      <c r="Y15" s="127">
        <f t="shared" si="6"/>
        <v>0</v>
      </c>
      <c r="Z15" s="128">
        <f t="shared" si="7"/>
        <v>0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">
      <c r="A18" s="119" t="s">
        <v>71</v>
      </c>
      <c r="B18" s="120" t="s">
        <v>79</v>
      </c>
      <c r="C18" s="383" t="s">
        <v>451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08" t="s">
        <v>68</v>
      </c>
      <c r="B21" s="109" t="s">
        <v>82</v>
      </c>
      <c r="C21" s="153" t="s">
        <v>83</v>
      </c>
      <c r="D21" s="141"/>
      <c r="E21" s="142">
        <f>SUM(E22:E24)</f>
        <v>0</v>
      </c>
      <c r="F21" s="143"/>
      <c r="G21" s="144">
        <f t="shared" ref="G21:H21" si="30">SUM(G22:G24)</f>
        <v>0</v>
      </c>
      <c r="H21" s="142">
        <f t="shared" si="30"/>
        <v>0</v>
      </c>
      <c r="I21" s="143"/>
      <c r="J21" s="144">
        <f t="shared" ref="J21:K21" si="31">SUM(J22:J24)</f>
        <v>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3">
      <c r="A22" s="119" t="s">
        <v>71</v>
      </c>
      <c r="B22" s="120" t="s">
        <v>84</v>
      </c>
      <c r="C22" s="121" t="s">
        <v>85</v>
      </c>
      <c r="D22" s="122" t="s">
        <v>74</v>
      </c>
      <c r="E22" s="123"/>
      <c r="F22" s="124"/>
      <c r="G22" s="125">
        <f t="shared" ref="G22:G24" si="36">E22*F22</f>
        <v>0</v>
      </c>
      <c r="H22" s="123"/>
      <c r="I22" s="124"/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0</v>
      </c>
      <c r="X22" s="127">
        <f t="shared" ref="X22:X24" si="43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19" t="s">
        <v>71</v>
      </c>
      <c r="B23" s="120" t="s">
        <v>86</v>
      </c>
      <c r="C23" s="121" t="s">
        <v>85</v>
      </c>
      <c r="D23" s="122" t="s">
        <v>74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">
      <c r="A24" s="132" t="s">
        <v>71</v>
      </c>
      <c r="B24" s="154" t="s">
        <v>87</v>
      </c>
      <c r="C24" s="121" t="s">
        <v>85</v>
      </c>
      <c r="D24" s="134" t="s">
        <v>74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3">
      <c r="A25" s="108" t="s">
        <v>66</v>
      </c>
      <c r="B25" s="155" t="s">
        <v>88</v>
      </c>
      <c r="C25" s="140" t="s">
        <v>89</v>
      </c>
      <c r="D25" s="141"/>
      <c r="E25" s="142">
        <f>SUM(E26:E28)</f>
        <v>121712.5</v>
      </c>
      <c r="F25" s="143"/>
      <c r="G25" s="144">
        <f t="shared" ref="G25:H25" si="44">SUM(G26:G28)</f>
        <v>26776.75</v>
      </c>
      <c r="H25" s="142">
        <f t="shared" si="44"/>
        <v>121712.5</v>
      </c>
      <c r="I25" s="143"/>
      <c r="J25" s="144">
        <f t="shared" ref="J25:K25" si="45">SUM(J26:J28)</f>
        <v>26776.75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26776.75</v>
      </c>
      <c r="X25" s="144">
        <f t="shared" si="49"/>
        <v>26776.75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3">
      <c r="A26" s="156" t="s">
        <v>71</v>
      </c>
      <c r="B26" s="157" t="s">
        <v>90</v>
      </c>
      <c r="C26" s="121" t="s">
        <v>91</v>
      </c>
      <c r="D26" s="158"/>
      <c r="E26" s="159">
        <f>G13</f>
        <v>121712.5</v>
      </c>
      <c r="F26" s="160">
        <v>0.22</v>
      </c>
      <c r="G26" s="161">
        <f t="shared" ref="G26:G28" si="50">E26*F26</f>
        <v>26776.75</v>
      </c>
      <c r="H26" s="159">
        <f>J13</f>
        <v>121712.5</v>
      </c>
      <c r="I26" s="160">
        <v>0.22</v>
      </c>
      <c r="J26" s="161">
        <f t="shared" ref="J26:J28" si="51">H26*I26</f>
        <v>26776.75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26776.75</v>
      </c>
      <c r="X26" s="127">
        <f t="shared" ref="X26:X28" si="57">J26+P26+V26</f>
        <v>26776.75</v>
      </c>
      <c r="Y26" s="127">
        <f t="shared" si="6"/>
        <v>0</v>
      </c>
      <c r="Z26" s="128">
        <f t="shared" si="7"/>
        <v>0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3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3">
      <c r="A28" s="132" t="s">
        <v>71</v>
      </c>
      <c r="B28" s="154" t="s">
        <v>94</v>
      </c>
      <c r="C28" s="163" t="s">
        <v>83</v>
      </c>
      <c r="D28" s="134"/>
      <c r="E28" s="135">
        <f>G21</f>
        <v>0</v>
      </c>
      <c r="F28" s="136">
        <v>0.22</v>
      </c>
      <c r="G28" s="137">
        <f t="shared" si="50"/>
        <v>0</v>
      </c>
      <c r="H28" s="135">
        <f>J21</f>
        <v>0</v>
      </c>
      <c r="I28" s="136">
        <v>0.22</v>
      </c>
      <c r="J28" s="137">
        <f t="shared" si="51"/>
        <v>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0</v>
      </c>
      <c r="X28" s="127">
        <f t="shared" si="57"/>
        <v>0</v>
      </c>
      <c r="Y28" s="127">
        <f t="shared" si="6"/>
        <v>0</v>
      </c>
      <c r="Z28" s="128" t="e">
        <f t="shared" si="7"/>
        <v>#DIV/0!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08" t="s">
        <v>68</v>
      </c>
      <c r="B29" s="155" t="s">
        <v>95</v>
      </c>
      <c r="C29" s="140" t="s">
        <v>96</v>
      </c>
      <c r="D29" s="141"/>
      <c r="E29" s="142">
        <f>SUM(E30:E32)</f>
        <v>3.5</v>
      </c>
      <c r="F29" s="143"/>
      <c r="G29" s="144">
        <f t="shared" ref="G29:H29" si="58">SUM(G30:G32)</f>
        <v>70000</v>
      </c>
      <c r="H29" s="142">
        <f t="shared" si="58"/>
        <v>3.5</v>
      </c>
      <c r="I29" s="143"/>
      <c r="J29" s="144">
        <f t="shared" ref="J29:K29" si="59">SUM(J30:J32)</f>
        <v>70000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70000</v>
      </c>
      <c r="X29" s="144">
        <f t="shared" si="63"/>
        <v>70000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3">
      <c r="A30" s="119" t="s">
        <v>71</v>
      </c>
      <c r="B30" s="157" t="s">
        <v>97</v>
      </c>
      <c r="C30" s="384" t="s">
        <v>342</v>
      </c>
      <c r="D30" s="122" t="s">
        <v>74</v>
      </c>
      <c r="E30" s="385">
        <v>3.5</v>
      </c>
      <c r="F30" s="386">
        <v>20000</v>
      </c>
      <c r="G30" s="125">
        <f t="shared" ref="G30:G32" si="64">E30*F30</f>
        <v>70000</v>
      </c>
      <c r="H30" s="385">
        <v>3.5</v>
      </c>
      <c r="I30" s="386">
        <v>20000</v>
      </c>
      <c r="J30" s="125">
        <f t="shared" ref="J30:J32" si="65">H30*I30</f>
        <v>70000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70000</v>
      </c>
      <c r="X30" s="127">
        <f t="shared" ref="X30:X32" si="71">J30+P30+V30</f>
        <v>70000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3">
      <c r="A31" s="119" t="s">
        <v>71</v>
      </c>
      <c r="B31" s="120" t="s">
        <v>98</v>
      </c>
      <c r="C31" s="121" t="s">
        <v>85</v>
      </c>
      <c r="D31" s="122" t="s">
        <v>74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3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3">
      <c r="A33" s="166" t="s">
        <v>100</v>
      </c>
      <c r="B33" s="167"/>
      <c r="C33" s="168"/>
      <c r="D33" s="169"/>
      <c r="E33" s="170"/>
      <c r="F33" s="171"/>
      <c r="G33" s="172">
        <f>G13+G17+G21+G25+G29</f>
        <v>218489.25</v>
      </c>
      <c r="H33" s="123"/>
      <c r="I33" s="171"/>
      <c r="J33" s="172">
        <f>J13+J17+J21+J25+J29</f>
        <v>218489.25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218489.25</v>
      </c>
      <c r="X33" s="174">
        <f t="shared" si="72"/>
        <v>218489.25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3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3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3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3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3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3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3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3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3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3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3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3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3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3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3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3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3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3">
      <c r="A54" s="119" t="s">
        <v>71</v>
      </c>
      <c r="B54" s="120" t="s">
        <v>135</v>
      </c>
      <c r="C54" s="187" t="s">
        <v>136</v>
      </c>
      <c r="D54" s="122" t="s">
        <v>137</v>
      </c>
      <c r="E54" s="447" t="s">
        <v>138</v>
      </c>
      <c r="F54" s="448"/>
      <c r="G54" s="449"/>
      <c r="H54" s="447" t="s">
        <v>138</v>
      </c>
      <c r="I54" s="448"/>
      <c r="J54" s="449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3">
      <c r="A55" s="132" t="s">
        <v>71</v>
      </c>
      <c r="B55" s="133" t="s">
        <v>139</v>
      </c>
      <c r="C55" s="163" t="s">
        <v>140</v>
      </c>
      <c r="D55" s="134" t="s">
        <v>137</v>
      </c>
      <c r="E55" s="422"/>
      <c r="F55" s="450"/>
      <c r="G55" s="423"/>
      <c r="H55" s="422"/>
      <c r="I55" s="450"/>
      <c r="J55" s="423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3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3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47</v>
      </c>
      <c r="F58" s="113"/>
      <c r="G58" s="114">
        <f t="shared" ref="G58:H58" si="154">SUM(G59:G61)</f>
        <v>117800</v>
      </c>
      <c r="H58" s="112">
        <f t="shared" si="154"/>
        <v>47</v>
      </c>
      <c r="I58" s="113"/>
      <c r="J58" s="114">
        <f t="shared" ref="J58:K58" si="155">SUM(J59:J61)</f>
        <v>117800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117800</v>
      </c>
      <c r="X58" s="114">
        <f t="shared" si="159"/>
        <v>117800</v>
      </c>
      <c r="Y58" s="193">
        <f t="shared" ref="Y58:Y78" si="160">W58-X58</f>
        <v>0</v>
      </c>
      <c r="Z58" s="116">
        <f t="shared" ref="Z58:Z78" si="161">Y58/W58</f>
        <v>0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3">
      <c r="A59" s="119" t="s">
        <v>71</v>
      </c>
      <c r="B59" s="120" t="s">
        <v>145</v>
      </c>
      <c r="C59" s="383" t="s">
        <v>347</v>
      </c>
      <c r="D59" s="387" t="s">
        <v>269</v>
      </c>
      <c r="E59" s="388">
        <v>42</v>
      </c>
      <c r="F59" s="389">
        <v>900</v>
      </c>
      <c r="G59" s="196">
        <f t="shared" ref="G59:G61" si="162">E59*F59</f>
        <v>37800</v>
      </c>
      <c r="H59" s="388">
        <v>42</v>
      </c>
      <c r="I59" s="389">
        <v>900</v>
      </c>
      <c r="J59" s="196">
        <f t="shared" ref="J59:J61" si="163">H59*I59</f>
        <v>37800</v>
      </c>
      <c r="K59" s="123"/>
      <c r="L59" s="195"/>
      <c r="M59" s="125">
        <f t="shared" ref="M59:M61" si="164">K59*L59</f>
        <v>0</v>
      </c>
      <c r="N59" s="123"/>
      <c r="O59" s="195"/>
      <c r="P59" s="125">
        <f t="shared" ref="P59:P61" si="165">N59*O59</f>
        <v>0</v>
      </c>
      <c r="Q59" s="123"/>
      <c r="R59" s="195"/>
      <c r="S59" s="125">
        <f t="shared" ref="S59:S61" si="166">Q59*R59</f>
        <v>0</v>
      </c>
      <c r="T59" s="123"/>
      <c r="U59" s="195"/>
      <c r="V59" s="125">
        <f t="shared" ref="V59:V61" si="167">T59*U59</f>
        <v>0</v>
      </c>
      <c r="W59" s="126">
        <f t="shared" ref="W59:W61" si="168">G59+M59+S59</f>
        <v>37800</v>
      </c>
      <c r="X59" s="127">
        <f t="shared" ref="X59:X61" si="169">J59+P59+V59</f>
        <v>37800</v>
      </c>
      <c r="Y59" s="127">
        <f t="shared" si="160"/>
        <v>0</v>
      </c>
      <c r="Z59" s="128">
        <f t="shared" si="161"/>
        <v>0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3">
      <c r="A60" s="119" t="s">
        <v>71</v>
      </c>
      <c r="B60" s="120" t="s">
        <v>148</v>
      </c>
      <c r="C60" s="383" t="s">
        <v>351</v>
      </c>
      <c r="D60" s="387" t="s">
        <v>452</v>
      </c>
      <c r="E60" s="388">
        <v>5</v>
      </c>
      <c r="F60" s="389">
        <v>16000</v>
      </c>
      <c r="G60" s="196">
        <f t="shared" si="162"/>
        <v>80000</v>
      </c>
      <c r="H60" s="388">
        <v>5</v>
      </c>
      <c r="I60" s="389">
        <v>16000</v>
      </c>
      <c r="J60" s="196">
        <f t="shared" si="163"/>
        <v>80000</v>
      </c>
      <c r="K60" s="123"/>
      <c r="L60" s="195"/>
      <c r="M60" s="125">
        <f t="shared" si="164"/>
        <v>0</v>
      </c>
      <c r="N60" s="123"/>
      <c r="O60" s="195"/>
      <c r="P60" s="125">
        <f t="shared" si="165"/>
        <v>0</v>
      </c>
      <c r="Q60" s="123"/>
      <c r="R60" s="195"/>
      <c r="S60" s="125">
        <f t="shared" si="166"/>
        <v>0</v>
      </c>
      <c r="T60" s="123"/>
      <c r="U60" s="195"/>
      <c r="V60" s="125">
        <f t="shared" si="167"/>
        <v>0</v>
      </c>
      <c r="W60" s="126">
        <f t="shared" si="168"/>
        <v>80000</v>
      </c>
      <c r="X60" s="127">
        <f t="shared" si="169"/>
        <v>80000</v>
      </c>
      <c r="Y60" s="127">
        <f t="shared" si="160"/>
        <v>0</v>
      </c>
      <c r="Z60" s="128">
        <f t="shared" si="161"/>
        <v>0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">
      <c r="A61" s="147" t="s">
        <v>71</v>
      </c>
      <c r="B61" s="133" t="s">
        <v>149</v>
      </c>
      <c r="C61" s="163" t="s">
        <v>146</v>
      </c>
      <c r="D61" s="194" t="s">
        <v>147</v>
      </c>
      <c r="E61" s="197"/>
      <c r="F61" s="198"/>
      <c r="G61" s="199">
        <f t="shared" si="162"/>
        <v>0</v>
      </c>
      <c r="H61" s="197"/>
      <c r="I61" s="198"/>
      <c r="J61" s="199">
        <f t="shared" si="163"/>
        <v>0</v>
      </c>
      <c r="K61" s="135"/>
      <c r="L61" s="198"/>
      <c r="M61" s="137">
        <f t="shared" si="164"/>
        <v>0</v>
      </c>
      <c r="N61" s="135"/>
      <c r="O61" s="198"/>
      <c r="P61" s="137">
        <f t="shared" si="165"/>
        <v>0</v>
      </c>
      <c r="Q61" s="135"/>
      <c r="R61" s="198"/>
      <c r="S61" s="137">
        <f t="shared" si="166"/>
        <v>0</v>
      </c>
      <c r="T61" s="135"/>
      <c r="U61" s="198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3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15</v>
      </c>
      <c r="F62" s="143"/>
      <c r="G62" s="144">
        <f t="shared" ref="G62:H62" si="170">SUM(G63:G65)</f>
        <v>19000</v>
      </c>
      <c r="H62" s="142">
        <f t="shared" si="170"/>
        <v>15</v>
      </c>
      <c r="I62" s="143"/>
      <c r="J62" s="144">
        <f t="shared" ref="J62:K62" si="171">SUM(J63:J65)</f>
        <v>19000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19000</v>
      </c>
      <c r="X62" s="144">
        <f t="shared" si="175"/>
        <v>19000</v>
      </c>
      <c r="Y62" s="144">
        <f t="shared" si="160"/>
        <v>0</v>
      </c>
      <c r="Z62" s="144">
        <f t="shared" si="161"/>
        <v>0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3">
      <c r="A63" s="119" t="s">
        <v>71</v>
      </c>
      <c r="B63" s="120" t="s">
        <v>152</v>
      </c>
      <c r="C63" s="390" t="s">
        <v>356</v>
      </c>
      <c r="D63" s="378" t="s">
        <v>452</v>
      </c>
      <c r="E63" s="385">
        <v>5</v>
      </c>
      <c r="F63" s="386">
        <v>1800</v>
      </c>
      <c r="G63" s="125">
        <f t="shared" ref="G63:G65" si="176">E63*F63</f>
        <v>9000</v>
      </c>
      <c r="H63" s="385">
        <v>5</v>
      </c>
      <c r="I63" s="386">
        <v>1800</v>
      </c>
      <c r="J63" s="125">
        <f t="shared" ref="J63:J65" si="177">H63*I63</f>
        <v>9000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9000</v>
      </c>
      <c r="X63" s="127">
        <f t="shared" ref="X63:X65" si="183">J63+P63+V63</f>
        <v>9000</v>
      </c>
      <c r="Y63" s="127">
        <f t="shared" si="160"/>
        <v>0</v>
      </c>
      <c r="Z63" s="128">
        <f t="shared" si="161"/>
        <v>0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3">
      <c r="A64" s="119" t="s">
        <v>71</v>
      </c>
      <c r="B64" s="120" t="s">
        <v>153</v>
      </c>
      <c r="C64" s="390" t="s">
        <v>360</v>
      </c>
      <c r="D64" s="378" t="s">
        <v>452</v>
      </c>
      <c r="E64" s="385">
        <v>5</v>
      </c>
      <c r="F64" s="386">
        <v>800</v>
      </c>
      <c r="G64" s="125">
        <f t="shared" si="176"/>
        <v>4000</v>
      </c>
      <c r="H64" s="385">
        <v>5</v>
      </c>
      <c r="I64" s="386">
        <v>800</v>
      </c>
      <c r="J64" s="125">
        <f t="shared" si="177"/>
        <v>4000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4000</v>
      </c>
      <c r="X64" s="127">
        <f t="shared" si="183"/>
        <v>4000</v>
      </c>
      <c r="Y64" s="127">
        <f t="shared" si="160"/>
        <v>0</v>
      </c>
      <c r="Z64" s="128">
        <f t="shared" si="161"/>
        <v>0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32" t="s">
        <v>71</v>
      </c>
      <c r="B65" s="154" t="s">
        <v>154</v>
      </c>
      <c r="C65" s="391" t="s">
        <v>361</v>
      </c>
      <c r="D65" s="378" t="s">
        <v>452</v>
      </c>
      <c r="E65" s="392">
        <v>5</v>
      </c>
      <c r="F65" s="393">
        <v>1200</v>
      </c>
      <c r="G65" s="137">
        <f t="shared" si="176"/>
        <v>6000</v>
      </c>
      <c r="H65" s="392">
        <v>5</v>
      </c>
      <c r="I65" s="393">
        <v>1200</v>
      </c>
      <c r="J65" s="137">
        <f t="shared" si="177"/>
        <v>6000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6000</v>
      </c>
      <c r="X65" s="127">
        <f t="shared" si="183"/>
        <v>6000</v>
      </c>
      <c r="Y65" s="127">
        <f t="shared" si="160"/>
        <v>0</v>
      </c>
      <c r="Z65" s="128">
        <f t="shared" si="161"/>
        <v>0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3">
      <c r="A66" s="108" t="s">
        <v>68</v>
      </c>
      <c r="B66" s="155" t="s">
        <v>155</v>
      </c>
      <c r="C66" s="153" t="s">
        <v>156</v>
      </c>
      <c r="D66" s="141"/>
      <c r="E66" s="142">
        <f>SUM(E67:E69)</f>
        <v>2</v>
      </c>
      <c r="F66" s="143"/>
      <c r="G66" s="144">
        <f t="shared" ref="G66:H66" si="184">SUM(G67:G69)</f>
        <v>14100</v>
      </c>
      <c r="H66" s="142">
        <f t="shared" si="184"/>
        <v>1</v>
      </c>
      <c r="I66" s="143"/>
      <c r="J66" s="144">
        <f t="shared" ref="J66:K66" si="185">SUM(J67:J69)</f>
        <v>14100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14100</v>
      </c>
      <c r="X66" s="144">
        <f t="shared" si="189"/>
        <v>14100</v>
      </c>
      <c r="Y66" s="144">
        <f t="shared" si="160"/>
        <v>0</v>
      </c>
      <c r="Z66" s="144">
        <f t="shared" si="161"/>
        <v>0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3">
      <c r="A67" s="119" t="s">
        <v>71</v>
      </c>
      <c r="B67" s="120" t="s">
        <v>157</v>
      </c>
      <c r="C67" s="394" t="s">
        <v>362</v>
      </c>
      <c r="D67" s="395" t="s">
        <v>137</v>
      </c>
      <c r="E67" s="396">
        <v>1</v>
      </c>
      <c r="F67" s="386">
        <v>2100</v>
      </c>
      <c r="G67" s="125">
        <f t="shared" ref="G67:G69" si="190">E67*F67</f>
        <v>2100</v>
      </c>
      <c r="H67" s="396">
        <v>0</v>
      </c>
      <c r="I67" s="386">
        <v>0</v>
      </c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2100</v>
      </c>
      <c r="X67" s="127">
        <f t="shared" ref="X67:X69" si="197">J67+P67+V67</f>
        <v>0</v>
      </c>
      <c r="Y67" s="127">
        <f t="shared" si="160"/>
        <v>2100</v>
      </c>
      <c r="Z67" s="128">
        <f t="shared" si="161"/>
        <v>1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3">
      <c r="A68" s="119" t="s">
        <v>71</v>
      </c>
      <c r="B68" s="120" t="s">
        <v>159</v>
      </c>
      <c r="C68" s="394" t="s">
        <v>365</v>
      </c>
      <c r="D68" s="395" t="s">
        <v>137</v>
      </c>
      <c r="E68" s="396">
        <v>1</v>
      </c>
      <c r="F68" s="386">
        <v>12000</v>
      </c>
      <c r="G68" s="125">
        <f t="shared" si="190"/>
        <v>12000</v>
      </c>
      <c r="H68" s="396">
        <v>1</v>
      </c>
      <c r="I68" s="386">
        <v>14100</v>
      </c>
      <c r="J68" s="125">
        <f t="shared" si="191"/>
        <v>14100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12000</v>
      </c>
      <c r="X68" s="127">
        <f t="shared" si="197"/>
        <v>14100</v>
      </c>
      <c r="Y68" s="127">
        <f t="shared" si="160"/>
        <v>-2100</v>
      </c>
      <c r="Z68" s="128">
        <f t="shared" si="161"/>
        <v>-0.17499999999999999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32" t="s">
        <v>71</v>
      </c>
      <c r="B69" s="154" t="s">
        <v>160</v>
      </c>
      <c r="C69" s="201" t="s">
        <v>161</v>
      </c>
      <c r="D69" s="202" t="s">
        <v>158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08" t="s">
        <v>68</v>
      </c>
      <c r="B70" s="155" t="s">
        <v>162</v>
      </c>
      <c r="C70" s="153" t="s">
        <v>163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3">
      <c r="A71" s="119" t="s">
        <v>71</v>
      </c>
      <c r="B71" s="120" t="s">
        <v>164</v>
      </c>
      <c r="C71" s="187" t="s">
        <v>165</v>
      </c>
      <c r="D71" s="200" t="s">
        <v>106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3">
      <c r="A72" s="119" t="s">
        <v>71</v>
      </c>
      <c r="B72" s="120" t="s">
        <v>166</v>
      </c>
      <c r="C72" s="187" t="s">
        <v>165</v>
      </c>
      <c r="D72" s="200" t="s">
        <v>106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32" t="s">
        <v>71</v>
      </c>
      <c r="B73" s="133" t="s">
        <v>167</v>
      </c>
      <c r="C73" s="163" t="s">
        <v>165</v>
      </c>
      <c r="D73" s="202" t="s">
        <v>106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08" t="s">
        <v>68</v>
      </c>
      <c r="B74" s="155" t="s">
        <v>168</v>
      </c>
      <c r="C74" s="153" t="s">
        <v>169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3">
      <c r="A75" s="119" t="s">
        <v>71</v>
      </c>
      <c r="B75" s="120" t="s">
        <v>170</v>
      </c>
      <c r="C75" s="187" t="s">
        <v>165</v>
      </c>
      <c r="D75" s="200" t="s">
        <v>106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3">
      <c r="A76" s="119" t="s">
        <v>71</v>
      </c>
      <c r="B76" s="120" t="s">
        <v>171</v>
      </c>
      <c r="C76" s="187" t="s">
        <v>165</v>
      </c>
      <c r="D76" s="200" t="s">
        <v>106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32" t="s">
        <v>71</v>
      </c>
      <c r="B77" s="154" t="s">
        <v>172</v>
      </c>
      <c r="C77" s="163" t="s">
        <v>165</v>
      </c>
      <c r="D77" s="202" t="s">
        <v>106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66" t="s">
        <v>173</v>
      </c>
      <c r="B78" s="167"/>
      <c r="C78" s="168"/>
      <c r="D78" s="169"/>
      <c r="E78" s="173">
        <f>E74+E70+E66+E62+E58</f>
        <v>64</v>
      </c>
      <c r="F78" s="189"/>
      <c r="G78" s="172">
        <f t="shared" ref="G78:H78" si="226">G74+G70+G66+G62+G58</f>
        <v>150900</v>
      </c>
      <c r="H78" s="173">
        <f t="shared" si="226"/>
        <v>63</v>
      </c>
      <c r="I78" s="189"/>
      <c r="J78" s="172">
        <f t="shared" ref="J78:K78" si="227">J74+J70+J66+J62+J58</f>
        <v>150900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150900</v>
      </c>
      <c r="X78" s="203">
        <f t="shared" si="231"/>
        <v>150900</v>
      </c>
      <c r="Y78" s="204">
        <f t="shared" si="160"/>
        <v>0</v>
      </c>
      <c r="Z78" s="204">
        <f t="shared" si="161"/>
        <v>0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3">
      <c r="A79" s="205" t="s">
        <v>66</v>
      </c>
      <c r="B79" s="206">
        <v>5</v>
      </c>
      <c r="C79" s="207" t="s">
        <v>174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08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3">
      <c r="A80" s="108" t="s">
        <v>68</v>
      </c>
      <c r="B80" s="155" t="s">
        <v>175</v>
      </c>
      <c r="C80" s="140" t="s">
        <v>176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09">
        <f t="shared" si="237"/>
        <v>0</v>
      </c>
      <c r="X80" s="209">
        <f t="shared" si="237"/>
        <v>0</v>
      </c>
      <c r="Y80" s="209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3">
      <c r="A81" s="119" t="s">
        <v>71</v>
      </c>
      <c r="B81" s="120" t="s">
        <v>177</v>
      </c>
      <c r="C81" s="210" t="s">
        <v>178</v>
      </c>
      <c r="D81" s="200" t="s">
        <v>179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19" t="s">
        <v>71</v>
      </c>
      <c r="B82" s="120" t="s">
        <v>180</v>
      </c>
      <c r="C82" s="210" t="s">
        <v>178</v>
      </c>
      <c r="D82" s="200" t="s">
        <v>179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32" t="s">
        <v>71</v>
      </c>
      <c r="B83" s="133" t="s">
        <v>181</v>
      </c>
      <c r="C83" s="210" t="s">
        <v>178</v>
      </c>
      <c r="D83" s="202" t="s">
        <v>179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3">
      <c r="A84" s="108" t="s">
        <v>68</v>
      </c>
      <c r="B84" s="155" t="s">
        <v>182</v>
      </c>
      <c r="C84" s="140" t="s">
        <v>183</v>
      </c>
      <c r="D84" s="211"/>
      <c r="E84" s="212">
        <f>SUM(E85:E87)</f>
        <v>0</v>
      </c>
      <c r="F84" s="143"/>
      <c r="G84" s="144">
        <f t="shared" ref="G84:H84" si="248">SUM(G85:G87)</f>
        <v>0</v>
      </c>
      <c r="H84" s="212">
        <f t="shared" si="248"/>
        <v>0</v>
      </c>
      <c r="I84" s="143"/>
      <c r="J84" s="144">
        <f t="shared" ref="J84:K84" si="249">SUM(J85:J87)</f>
        <v>0</v>
      </c>
      <c r="K84" s="212">
        <f t="shared" si="249"/>
        <v>0</v>
      </c>
      <c r="L84" s="143"/>
      <c r="M84" s="144">
        <f t="shared" ref="M84:N84" si="250">SUM(M85:M87)</f>
        <v>0</v>
      </c>
      <c r="N84" s="212">
        <f t="shared" si="250"/>
        <v>0</v>
      </c>
      <c r="O84" s="143"/>
      <c r="P84" s="144">
        <f t="shared" ref="P84:Q84" si="251">SUM(P85:P87)</f>
        <v>0</v>
      </c>
      <c r="Q84" s="212">
        <f t="shared" si="251"/>
        <v>0</v>
      </c>
      <c r="R84" s="143"/>
      <c r="S84" s="144">
        <f t="shared" ref="S84:T84" si="252">SUM(S85:S87)</f>
        <v>0</v>
      </c>
      <c r="T84" s="212">
        <f t="shared" si="252"/>
        <v>0</v>
      </c>
      <c r="U84" s="143"/>
      <c r="V84" s="144">
        <f t="shared" ref="V84:X84" si="253">SUM(V85:V87)</f>
        <v>0</v>
      </c>
      <c r="W84" s="209">
        <f t="shared" si="253"/>
        <v>0</v>
      </c>
      <c r="X84" s="209">
        <f t="shared" si="253"/>
        <v>0</v>
      </c>
      <c r="Y84" s="209">
        <f t="shared" si="238"/>
        <v>0</v>
      </c>
      <c r="Z84" s="209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19" t="s">
        <v>71</v>
      </c>
      <c r="B85" s="120" t="s">
        <v>184</v>
      </c>
      <c r="C85" s="210" t="s">
        <v>185</v>
      </c>
      <c r="D85" s="213" t="s">
        <v>106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19" t="s">
        <v>71</v>
      </c>
      <c r="B86" s="120" t="s">
        <v>186</v>
      </c>
      <c r="C86" s="187" t="s">
        <v>185</v>
      </c>
      <c r="D86" s="200" t="s">
        <v>106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32" t="s">
        <v>71</v>
      </c>
      <c r="B87" s="133" t="s">
        <v>187</v>
      </c>
      <c r="C87" s="163" t="s">
        <v>185</v>
      </c>
      <c r="D87" s="202" t="s">
        <v>106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3">
      <c r="A88" s="108" t="s">
        <v>68</v>
      </c>
      <c r="B88" s="155" t="s">
        <v>188</v>
      </c>
      <c r="C88" s="214" t="s">
        <v>189</v>
      </c>
      <c r="D88" s="215"/>
      <c r="E88" s="212">
        <f>SUM(E89:E91)</f>
        <v>0</v>
      </c>
      <c r="F88" s="143"/>
      <c r="G88" s="144">
        <f t="shared" ref="G88:H88" si="262">SUM(G89:G91)</f>
        <v>0</v>
      </c>
      <c r="H88" s="212">
        <f t="shared" si="262"/>
        <v>0</v>
      </c>
      <c r="I88" s="143"/>
      <c r="J88" s="144">
        <f t="shared" ref="J88:K88" si="263">SUM(J89:J91)</f>
        <v>0</v>
      </c>
      <c r="K88" s="212">
        <f t="shared" si="263"/>
        <v>0</v>
      </c>
      <c r="L88" s="143"/>
      <c r="M88" s="144">
        <f t="shared" ref="M88:N88" si="264">SUM(M89:M91)</f>
        <v>0</v>
      </c>
      <c r="N88" s="212">
        <f t="shared" si="264"/>
        <v>0</v>
      </c>
      <c r="O88" s="143"/>
      <c r="P88" s="144">
        <f t="shared" ref="P88:Q88" si="265">SUM(P89:P91)</f>
        <v>0</v>
      </c>
      <c r="Q88" s="212">
        <f t="shared" si="265"/>
        <v>0</v>
      </c>
      <c r="R88" s="143"/>
      <c r="S88" s="144">
        <f t="shared" ref="S88:T88" si="266">SUM(S89:S91)</f>
        <v>0</v>
      </c>
      <c r="T88" s="212">
        <f t="shared" si="266"/>
        <v>0</v>
      </c>
      <c r="U88" s="143"/>
      <c r="V88" s="144">
        <f t="shared" ref="V88:X88" si="267">SUM(V89:V91)</f>
        <v>0</v>
      </c>
      <c r="W88" s="209">
        <f t="shared" si="267"/>
        <v>0</v>
      </c>
      <c r="X88" s="209">
        <f t="shared" si="267"/>
        <v>0</v>
      </c>
      <c r="Y88" s="209">
        <f t="shared" si="238"/>
        <v>0</v>
      </c>
      <c r="Z88" s="209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3">
      <c r="A89" s="119" t="s">
        <v>71</v>
      </c>
      <c r="B89" s="120" t="s">
        <v>190</v>
      </c>
      <c r="C89" s="216" t="s">
        <v>112</v>
      </c>
      <c r="D89" s="217" t="s">
        <v>113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3">
      <c r="A90" s="119" t="s">
        <v>71</v>
      </c>
      <c r="B90" s="120" t="s">
        <v>191</v>
      </c>
      <c r="C90" s="216" t="s">
        <v>112</v>
      </c>
      <c r="D90" s="217" t="s">
        <v>113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">
      <c r="A91" s="132" t="s">
        <v>71</v>
      </c>
      <c r="B91" s="133" t="s">
        <v>192</v>
      </c>
      <c r="C91" s="218" t="s">
        <v>112</v>
      </c>
      <c r="D91" s="217" t="s">
        <v>113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3">
      <c r="A92" s="451" t="s">
        <v>193</v>
      </c>
      <c r="B92" s="431"/>
      <c r="C92" s="431"/>
      <c r="D92" s="432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3">
      <c r="A93" s="178" t="s">
        <v>66</v>
      </c>
      <c r="B93" s="179">
        <v>6</v>
      </c>
      <c r="C93" s="180" t="s">
        <v>194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08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3">
      <c r="A94" s="108" t="s">
        <v>68</v>
      </c>
      <c r="B94" s="155" t="s">
        <v>195</v>
      </c>
      <c r="C94" s="219" t="s">
        <v>196</v>
      </c>
      <c r="D94" s="111"/>
      <c r="E94" s="112">
        <f>SUM(E95:E99)</f>
        <v>51</v>
      </c>
      <c r="F94" s="113"/>
      <c r="G94" s="114">
        <f t="shared" ref="G94:H94" si="277">SUM(G95:G99)</f>
        <v>135440</v>
      </c>
      <c r="H94" s="112">
        <f t="shared" si="277"/>
        <v>51</v>
      </c>
      <c r="I94" s="113"/>
      <c r="J94" s="114">
        <f t="shared" ref="J94:K94" si="278">SUM(J95:J99)</f>
        <v>135440</v>
      </c>
      <c r="K94" s="112">
        <f t="shared" si="278"/>
        <v>0</v>
      </c>
      <c r="L94" s="113"/>
      <c r="M94" s="114">
        <f t="shared" ref="M94:N94" si="279">SUM(M95:M99)</f>
        <v>0</v>
      </c>
      <c r="N94" s="112">
        <f t="shared" si="279"/>
        <v>0</v>
      </c>
      <c r="O94" s="113"/>
      <c r="P94" s="114">
        <f t="shared" ref="P94:Q94" si="280">SUM(P95:P99)</f>
        <v>0</v>
      </c>
      <c r="Q94" s="112">
        <f t="shared" si="280"/>
        <v>0</v>
      </c>
      <c r="R94" s="113"/>
      <c r="S94" s="114">
        <f t="shared" ref="S94:T94" si="281">SUM(S95:S99)</f>
        <v>0</v>
      </c>
      <c r="T94" s="112">
        <f t="shared" si="281"/>
        <v>0</v>
      </c>
      <c r="U94" s="113"/>
      <c r="V94" s="114">
        <f t="shared" ref="V94:X94" si="282">SUM(V95:V99)</f>
        <v>0</v>
      </c>
      <c r="W94" s="114">
        <f t="shared" si="282"/>
        <v>135440</v>
      </c>
      <c r="X94" s="114">
        <f t="shared" si="282"/>
        <v>135440</v>
      </c>
      <c r="Y94" s="114">
        <f t="shared" ref="Y94:Y108" si="283">W94-X94</f>
        <v>0</v>
      </c>
      <c r="Z94" s="116">
        <f t="shared" ref="Z94:Z108" si="284">Y94/W94</f>
        <v>0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3">
      <c r="A95" s="119" t="s">
        <v>71</v>
      </c>
      <c r="B95" s="397" t="s">
        <v>197</v>
      </c>
      <c r="C95" s="383" t="s">
        <v>366</v>
      </c>
      <c r="D95" s="378" t="s">
        <v>106</v>
      </c>
      <c r="E95" s="385">
        <v>9</v>
      </c>
      <c r="F95" s="386">
        <v>2500</v>
      </c>
      <c r="G95" s="125">
        <f t="shared" ref="G95:G99" si="285">E95*F95</f>
        <v>22500</v>
      </c>
      <c r="H95" s="385">
        <v>9</v>
      </c>
      <c r="I95" s="386">
        <v>2500</v>
      </c>
      <c r="J95" s="125">
        <f t="shared" ref="J95:J99" si="286">H95*I95</f>
        <v>22500</v>
      </c>
      <c r="K95" s="123"/>
      <c r="L95" s="124"/>
      <c r="M95" s="125">
        <f t="shared" ref="M95:M99" si="287">K95*L95</f>
        <v>0</v>
      </c>
      <c r="N95" s="123"/>
      <c r="O95" s="124"/>
      <c r="P95" s="125">
        <f t="shared" ref="P95:P99" si="288">N95*O95</f>
        <v>0</v>
      </c>
      <c r="Q95" s="123"/>
      <c r="R95" s="124"/>
      <c r="S95" s="125">
        <f t="shared" ref="S95:S99" si="289">Q95*R95</f>
        <v>0</v>
      </c>
      <c r="T95" s="123"/>
      <c r="U95" s="124"/>
      <c r="V95" s="125">
        <f t="shared" ref="V95:V99" si="290">T95*U95</f>
        <v>0</v>
      </c>
      <c r="W95" s="126">
        <f t="shared" ref="W95:W99" si="291">G95+M95+S95</f>
        <v>22500</v>
      </c>
      <c r="X95" s="127">
        <f t="shared" ref="X95:X99" si="292">J95+P95+V95</f>
        <v>22500</v>
      </c>
      <c r="Y95" s="127">
        <f t="shared" si="283"/>
        <v>0</v>
      </c>
      <c r="Z95" s="128">
        <f t="shared" si="284"/>
        <v>0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3">
      <c r="A96" s="119" t="s">
        <v>71</v>
      </c>
      <c r="B96" s="397" t="s">
        <v>199</v>
      </c>
      <c r="C96" s="383" t="s">
        <v>370</v>
      </c>
      <c r="D96" s="378" t="s">
        <v>106</v>
      </c>
      <c r="E96" s="385">
        <v>1</v>
      </c>
      <c r="F96" s="386">
        <v>48500</v>
      </c>
      <c r="G96" s="125">
        <f t="shared" si="285"/>
        <v>48500</v>
      </c>
      <c r="H96" s="385">
        <v>1</v>
      </c>
      <c r="I96" s="386">
        <v>48500</v>
      </c>
      <c r="J96" s="125">
        <f t="shared" si="286"/>
        <v>48500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48500</v>
      </c>
      <c r="X96" s="127">
        <f t="shared" si="292"/>
        <v>48500</v>
      </c>
      <c r="Y96" s="127">
        <f t="shared" si="283"/>
        <v>0</v>
      </c>
      <c r="Z96" s="128">
        <f t="shared" si="284"/>
        <v>0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19" t="s">
        <v>71</v>
      </c>
      <c r="B97" s="397" t="s">
        <v>200</v>
      </c>
      <c r="C97" s="398" t="s">
        <v>375</v>
      </c>
      <c r="D97" s="399" t="s">
        <v>106</v>
      </c>
      <c r="E97" s="392">
        <v>1</v>
      </c>
      <c r="F97" s="393">
        <v>26000</v>
      </c>
      <c r="G97" s="125">
        <f t="shared" si="285"/>
        <v>26000</v>
      </c>
      <c r="H97" s="392">
        <v>1</v>
      </c>
      <c r="I97" s="393">
        <v>26000</v>
      </c>
      <c r="J97" s="125">
        <f t="shared" si="286"/>
        <v>26000</v>
      </c>
      <c r="K97" s="135"/>
      <c r="L97" s="136"/>
      <c r="M97" s="125">
        <f t="shared" si="287"/>
        <v>0</v>
      </c>
      <c r="N97" s="135"/>
      <c r="O97" s="136"/>
      <c r="P97" s="125">
        <f t="shared" si="288"/>
        <v>0</v>
      </c>
      <c r="Q97" s="135"/>
      <c r="R97" s="136"/>
      <c r="S97" s="137"/>
      <c r="T97" s="135"/>
      <c r="U97" s="136"/>
      <c r="V97" s="137"/>
      <c r="W97" s="126">
        <f t="shared" si="291"/>
        <v>26000</v>
      </c>
      <c r="X97" s="127">
        <f t="shared" si="292"/>
        <v>26000</v>
      </c>
      <c r="Y97" s="127">
        <f t="shared" si="283"/>
        <v>0</v>
      </c>
      <c r="Z97" s="128">
        <f t="shared" si="284"/>
        <v>0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3">
      <c r="A98" s="119" t="s">
        <v>71</v>
      </c>
      <c r="B98" s="400" t="s">
        <v>379</v>
      </c>
      <c r="C98" s="377" t="s">
        <v>380</v>
      </c>
      <c r="D98" s="399" t="s">
        <v>106</v>
      </c>
      <c r="E98" s="392">
        <v>1</v>
      </c>
      <c r="F98" s="393">
        <v>20500</v>
      </c>
      <c r="G98" s="125">
        <f t="shared" si="285"/>
        <v>20500</v>
      </c>
      <c r="H98" s="392">
        <v>1</v>
      </c>
      <c r="I98" s="393">
        <v>20500</v>
      </c>
      <c r="J98" s="125">
        <f t="shared" si="286"/>
        <v>20500</v>
      </c>
      <c r="K98" s="135"/>
      <c r="L98" s="136"/>
      <c r="M98" s="125">
        <f t="shared" si="287"/>
        <v>0</v>
      </c>
      <c r="N98" s="135"/>
      <c r="O98" s="136"/>
      <c r="P98" s="125">
        <f t="shared" si="288"/>
        <v>0</v>
      </c>
      <c r="Q98" s="135"/>
      <c r="R98" s="136"/>
      <c r="S98" s="137"/>
      <c r="T98" s="135"/>
      <c r="U98" s="136"/>
      <c r="V98" s="137"/>
      <c r="W98" s="126">
        <f t="shared" si="291"/>
        <v>20500</v>
      </c>
      <c r="X98" s="127">
        <f t="shared" si="292"/>
        <v>20500</v>
      </c>
      <c r="Y98" s="127">
        <f t="shared" si="283"/>
        <v>0</v>
      </c>
      <c r="Z98" s="128">
        <f t="shared" si="284"/>
        <v>0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3">
      <c r="A99" s="132" t="s">
        <v>71</v>
      </c>
      <c r="B99" s="400" t="s">
        <v>384</v>
      </c>
      <c r="C99" s="401" t="s">
        <v>385</v>
      </c>
      <c r="D99" s="402" t="s">
        <v>106</v>
      </c>
      <c r="E99" s="403">
        <v>39</v>
      </c>
      <c r="F99" s="404">
        <v>460</v>
      </c>
      <c r="G99" s="125">
        <f t="shared" si="285"/>
        <v>17940</v>
      </c>
      <c r="H99" s="403">
        <v>39</v>
      </c>
      <c r="I99" s="404">
        <v>460</v>
      </c>
      <c r="J99" s="125">
        <f t="shared" si="286"/>
        <v>17940</v>
      </c>
      <c r="K99" s="135"/>
      <c r="L99" s="136"/>
      <c r="M99" s="125">
        <f t="shared" si="287"/>
        <v>0</v>
      </c>
      <c r="N99" s="135"/>
      <c r="O99" s="136"/>
      <c r="P99" s="125">
        <f t="shared" si="288"/>
        <v>0</v>
      </c>
      <c r="Q99" s="135"/>
      <c r="R99" s="136"/>
      <c r="S99" s="137">
        <f t="shared" si="289"/>
        <v>0</v>
      </c>
      <c r="T99" s="135"/>
      <c r="U99" s="136"/>
      <c r="V99" s="137">
        <f t="shared" si="290"/>
        <v>0</v>
      </c>
      <c r="W99" s="126">
        <f t="shared" si="291"/>
        <v>17940</v>
      </c>
      <c r="X99" s="127">
        <f t="shared" si="292"/>
        <v>17940</v>
      </c>
      <c r="Y99" s="127">
        <f t="shared" si="283"/>
        <v>0</v>
      </c>
      <c r="Z99" s="128">
        <f t="shared" si="284"/>
        <v>0</v>
      </c>
      <c r="AA99" s="139"/>
      <c r="AB99" s="131"/>
      <c r="AC99" s="131"/>
      <c r="AD99" s="131"/>
      <c r="AE99" s="131"/>
      <c r="AF99" s="131"/>
      <c r="AG99" s="131"/>
    </row>
    <row r="100" spans="1:33" ht="30" customHeight="1" x14ac:dyDescent="0.3">
      <c r="A100" s="108" t="s">
        <v>66</v>
      </c>
      <c r="B100" s="155" t="s">
        <v>201</v>
      </c>
      <c r="C100" s="220" t="s">
        <v>202</v>
      </c>
      <c r="D100" s="141"/>
      <c r="E100" s="142">
        <f>SUM(E101:E103)</f>
        <v>0</v>
      </c>
      <c r="F100" s="143"/>
      <c r="G100" s="144">
        <f t="shared" ref="G100:H100" si="293">SUM(G101:G103)</f>
        <v>0</v>
      </c>
      <c r="H100" s="142">
        <f t="shared" si="293"/>
        <v>0</v>
      </c>
      <c r="I100" s="143"/>
      <c r="J100" s="144">
        <f t="shared" ref="J100:K100" si="294">SUM(J101:J103)</f>
        <v>0</v>
      </c>
      <c r="K100" s="142">
        <f t="shared" si="294"/>
        <v>0</v>
      </c>
      <c r="L100" s="143"/>
      <c r="M100" s="144">
        <f t="shared" ref="M100:N100" si="295">SUM(M101:M103)</f>
        <v>0</v>
      </c>
      <c r="N100" s="142">
        <f t="shared" si="295"/>
        <v>0</v>
      </c>
      <c r="O100" s="143"/>
      <c r="P100" s="144">
        <f t="shared" ref="P100:Q100" si="296">SUM(P101:P103)</f>
        <v>0</v>
      </c>
      <c r="Q100" s="142">
        <f t="shared" si="296"/>
        <v>0</v>
      </c>
      <c r="R100" s="143"/>
      <c r="S100" s="144">
        <f t="shared" ref="S100:T100" si="297">SUM(S101:S103)</f>
        <v>0</v>
      </c>
      <c r="T100" s="142">
        <f t="shared" si="297"/>
        <v>0</v>
      </c>
      <c r="U100" s="143"/>
      <c r="V100" s="144">
        <f t="shared" ref="V100:X100" si="298">SUM(V101:V103)</f>
        <v>0</v>
      </c>
      <c r="W100" s="144">
        <f t="shared" si="298"/>
        <v>0</v>
      </c>
      <c r="X100" s="144">
        <f t="shared" si="298"/>
        <v>0</v>
      </c>
      <c r="Y100" s="144">
        <f t="shared" si="283"/>
        <v>0</v>
      </c>
      <c r="Z100" s="144" t="e">
        <f t="shared" si="284"/>
        <v>#DIV/0!</v>
      </c>
      <c r="AA100" s="146"/>
      <c r="AB100" s="118"/>
      <c r="AC100" s="118"/>
      <c r="AD100" s="118"/>
      <c r="AE100" s="118"/>
      <c r="AF100" s="118"/>
      <c r="AG100" s="118"/>
    </row>
    <row r="101" spans="1:33" ht="30" customHeight="1" x14ac:dyDescent="0.3">
      <c r="A101" s="119" t="s">
        <v>71</v>
      </c>
      <c r="B101" s="120" t="s">
        <v>203</v>
      </c>
      <c r="C101" s="187" t="s">
        <v>198</v>
      </c>
      <c r="D101" s="122" t="s">
        <v>106</v>
      </c>
      <c r="E101" s="123"/>
      <c r="F101" s="124"/>
      <c r="G101" s="125">
        <f t="shared" ref="G101:G103" si="299">E101*F101</f>
        <v>0</v>
      </c>
      <c r="H101" s="123"/>
      <c r="I101" s="124"/>
      <c r="J101" s="125">
        <f t="shared" ref="J101:J103" si="300">H101*I101</f>
        <v>0</v>
      </c>
      <c r="K101" s="123"/>
      <c r="L101" s="124"/>
      <c r="M101" s="125">
        <f t="shared" ref="M101:M103" si="301">K101*L101</f>
        <v>0</v>
      </c>
      <c r="N101" s="123"/>
      <c r="O101" s="124"/>
      <c r="P101" s="125">
        <f t="shared" ref="P101:P103" si="302">N101*O101</f>
        <v>0</v>
      </c>
      <c r="Q101" s="123"/>
      <c r="R101" s="124"/>
      <c r="S101" s="125">
        <f t="shared" ref="S101:S103" si="303">Q101*R101</f>
        <v>0</v>
      </c>
      <c r="T101" s="123"/>
      <c r="U101" s="124"/>
      <c r="V101" s="125">
        <f t="shared" ref="V101:V103" si="304">T101*U101</f>
        <v>0</v>
      </c>
      <c r="W101" s="126">
        <f t="shared" ref="W101:W103" si="305">G101+M101+S101</f>
        <v>0</v>
      </c>
      <c r="X101" s="127">
        <f t="shared" ref="X101:X103" si="306">J101+P101+V101</f>
        <v>0</v>
      </c>
      <c r="Y101" s="127">
        <f t="shared" si="283"/>
        <v>0</v>
      </c>
      <c r="Z101" s="128" t="e">
        <f t="shared" si="284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3">
      <c r="A102" s="119" t="s">
        <v>71</v>
      </c>
      <c r="B102" s="120" t="s">
        <v>204</v>
      </c>
      <c r="C102" s="187" t="s">
        <v>198</v>
      </c>
      <c r="D102" s="122" t="s">
        <v>106</v>
      </c>
      <c r="E102" s="123"/>
      <c r="F102" s="124"/>
      <c r="G102" s="125">
        <f t="shared" si="299"/>
        <v>0</v>
      </c>
      <c r="H102" s="123"/>
      <c r="I102" s="124"/>
      <c r="J102" s="125">
        <f t="shared" si="300"/>
        <v>0</v>
      </c>
      <c r="K102" s="123"/>
      <c r="L102" s="124"/>
      <c r="M102" s="125">
        <f t="shared" si="301"/>
        <v>0</v>
      </c>
      <c r="N102" s="123"/>
      <c r="O102" s="124"/>
      <c r="P102" s="125">
        <f t="shared" si="302"/>
        <v>0</v>
      </c>
      <c r="Q102" s="123"/>
      <c r="R102" s="124"/>
      <c r="S102" s="125">
        <f t="shared" si="303"/>
        <v>0</v>
      </c>
      <c r="T102" s="123"/>
      <c r="U102" s="124"/>
      <c r="V102" s="125">
        <f t="shared" si="304"/>
        <v>0</v>
      </c>
      <c r="W102" s="126">
        <f t="shared" si="305"/>
        <v>0</v>
      </c>
      <c r="X102" s="127">
        <f t="shared" si="306"/>
        <v>0</v>
      </c>
      <c r="Y102" s="127">
        <f t="shared" si="283"/>
        <v>0</v>
      </c>
      <c r="Z102" s="128" t="e">
        <f t="shared" si="284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3">
      <c r="A103" s="132" t="s">
        <v>71</v>
      </c>
      <c r="B103" s="133" t="s">
        <v>205</v>
      </c>
      <c r="C103" s="163" t="s">
        <v>198</v>
      </c>
      <c r="D103" s="134" t="s">
        <v>106</v>
      </c>
      <c r="E103" s="135"/>
      <c r="F103" s="136"/>
      <c r="G103" s="137">
        <f t="shared" si="299"/>
        <v>0</v>
      </c>
      <c r="H103" s="135"/>
      <c r="I103" s="136"/>
      <c r="J103" s="137">
        <f t="shared" si="300"/>
        <v>0</v>
      </c>
      <c r="K103" s="135"/>
      <c r="L103" s="136"/>
      <c r="M103" s="137">
        <f t="shared" si="301"/>
        <v>0</v>
      </c>
      <c r="N103" s="135"/>
      <c r="O103" s="136"/>
      <c r="P103" s="137">
        <f t="shared" si="302"/>
        <v>0</v>
      </c>
      <c r="Q103" s="135"/>
      <c r="R103" s="136"/>
      <c r="S103" s="137">
        <f t="shared" si="303"/>
        <v>0</v>
      </c>
      <c r="T103" s="135"/>
      <c r="U103" s="136"/>
      <c r="V103" s="137">
        <f t="shared" si="304"/>
        <v>0</v>
      </c>
      <c r="W103" s="138">
        <f t="shared" si="305"/>
        <v>0</v>
      </c>
      <c r="X103" s="127">
        <f t="shared" si="306"/>
        <v>0</v>
      </c>
      <c r="Y103" s="127">
        <f t="shared" si="283"/>
        <v>0</v>
      </c>
      <c r="Z103" s="128" t="e">
        <f t="shared" si="284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 x14ac:dyDescent="0.3">
      <c r="A104" s="108" t="s">
        <v>66</v>
      </c>
      <c r="B104" s="155" t="s">
        <v>206</v>
      </c>
      <c r="C104" s="220" t="s">
        <v>207</v>
      </c>
      <c r="D104" s="141"/>
      <c r="E104" s="142">
        <f>SUM(E105:E107)</f>
        <v>0</v>
      </c>
      <c r="F104" s="143"/>
      <c r="G104" s="144">
        <f t="shared" ref="G104:H104" si="307">SUM(G105:G107)</f>
        <v>0</v>
      </c>
      <c r="H104" s="142">
        <f t="shared" si="307"/>
        <v>0</v>
      </c>
      <c r="I104" s="143"/>
      <c r="J104" s="144">
        <f t="shared" ref="J104:K104" si="308">SUM(J105:J107)</f>
        <v>0</v>
      </c>
      <c r="K104" s="142">
        <f t="shared" si="308"/>
        <v>0</v>
      </c>
      <c r="L104" s="143"/>
      <c r="M104" s="144">
        <f t="shared" ref="M104:N104" si="309">SUM(M105:M107)</f>
        <v>0</v>
      </c>
      <c r="N104" s="142">
        <f t="shared" si="309"/>
        <v>0</v>
      </c>
      <c r="O104" s="143"/>
      <c r="P104" s="144">
        <f t="shared" ref="P104:Q104" si="310">SUM(P105:P107)</f>
        <v>0</v>
      </c>
      <c r="Q104" s="142">
        <f t="shared" si="310"/>
        <v>0</v>
      </c>
      <c r="R104" s="143"/>
      <c r="S104" s="144">
        <f t="shared" ref="S104:T104" si="311">SUM(S105:S107)</f>
        <v>0</v>
      </c>
      <c r="T104" s="142">
        <f t="shared" si="311"/>
        <v>0</v>
      </c>
      <c r="U104" s="143"/>
      <c r="V104" s="144">
        <f t="shared" ref="V104:X104" si="312">SUM(V105:V107)</f>
        <v>0</v>
      </c>
      <c r="W104" s="144">
        <f t="shared" si="312"/>
        <v>0</v>
      </c>
      <c r="X104" s="144">
        <f t="shared" si="312"/>
        <v>0</v>
      </c>
      <c r="Y104" s="144">
        <f t="shared" si="283"/>
        <v>0</v>
      </c>
      <c r="Z104" s="144" t="e">
        <f t="shared" si="284"/>
        <v>#DIV/0!</v>
      </c>
      <c r="AA104" s="146"/>
      <c r="AB104" s="118"/>
      <c r="AC104" s="118"/>
      <c r="AD104" s="118"/>
      <c r="AE104" s="118"/>
      <c r="AF104" s="118"/>
      <c r="AG104" s="118"/>
    </row>
    <row r="105" spans="1:33" ht="30" customHeight="1" x14ac:dyDescent="0.3">
      <c r="A105" s="119" t="s">
        <v>71</v>
      </c>
      <c r="B105" s="120" t="s">
        <v>208</v>
      </c>
      <c r="C105" s="187" t="s">
        <v>198</v>
      </c>
      <c r="D105" s="122" t="s">
        <v>106</v>
      </c>
      <c r="E105" s="123"/>
      <c r="F105" s="124"/>
      <c r="G105" s="125">
        <f t="shared" ref="G105:G107" si="313">E105*F105</f>
        <v>0</v>
      </c>
      <c r="H105" s="123"/>
      <c r="I105" s="124"/>
      <c r="J105" s="125">
        <f t="shared" ref="J105:J107" si="314">H105*I105</f>
        <v>0</v>
      </c>
      <c r="K105" s="123"/>
      <c r="L105" s="124"/>
      <c r="M105" s="125">
        <f t="shared" ref="M105:M107" si="315">K105*L105</f>
        <v>0</v>
      </c>
      <c r="N105" s="123"/>
      <c r="O105" s="124"/>
      <c r="P105" s="125">
        <f t="shared" ref="P105:P107" si="316">N105*O105</f>
        <v>0</v>
      </c>
      <c r="Q105" s="123"/>
      <c r="R105" s="124"/>
      <c r="S105" s="125">
        <f t="shared" ref="S105:S107" si="317">Q105*R105</f>
        <v>0</v>
      </c>
      <c r="T105" s="123"/>
      <c r="U105" s="124"/>
      <c r="V105" s="125">
        <f t="shared" ref="V105:V107" si="318">T105*U105</f>
        <v>0</v>
      </c>
      <c r="W105" s="126">
        <f t="shared" ref="W105:W107" si="319">G105+M105+S105</f>
        <v>0</v>
      </c>
      <c r="X105" s="127">
        <f t="shared" ref="X105:X107" si="320">J105+P105+V105</f>
        <v>0</v>
      </c>
      <c r="Y105" s="127">
        <f t="shared" si="283"/>
        <v>0</v>
      </c>
      <c r="Z105" s="128" t="e">
        <f t="shared" si="284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3">
      <c r="A106" s="119" t="s">
        <v>71</v>
      </c>
      <c r="B106" s="120" t="s">
        <v>209</v>
      </c>
      <c r="C106" s="187" t="s">
        <v>198</v>
      </c>
      <c r="D106" s="122" t="s">
        <v>106</v>
      </c>
      <c r="E106" s="123"/>
      <c r="F106" s="124"/>
      <c r="G106" s="125">
        <f t="shared" si="313"/>
        <v>0</v>
      </c>
      <c r="H106" s="123"/>
      <c r="I106" s="124"/>
      <c r="J106" s="125">
        <f t="shared" si="314"/>
        <v>0</v>
      </c>
      <c r="K106" s="123"/>
      <c r="L106" s="124"/>
      <c r="M106" s="125">
        <f t="shared" si="315"/>
        <v>0</v>
      </c>
      <c r="N106" s="123"/>
      <c r="O106" s="124"/>
      <c r="P106" s="125">
        <f t="shared" si="316"/>
        <v>0</v>
      </c>
      <c r="Q106" s="123"/>
      <c r="R106" s="124"/>
      <c r="S106" s="125">
        <f t="shared" si="317"/>
        <v>0</v>
      </c>
      <c r="T106" s="123"/>
      <c r="U106" s="124"/>
      <c r="V106" s="125">
        <f t="shared" si="318"/>
        <v>0</v>
      </c>
      <c r="W106" s="126">
        <f t="shared" si="319"/>
        <v>0</v>
      </c>
      <c r="X106" s="127">
        <f t="shared" si="320"/>
        <v>0</v>
      </c>
      <c r="Y106" s="127">
        <f t="shared" si="283"/>
        <v>0</v>
      </c>
      <c r="Z106" s="128" t="e">
        <f t="shared" si="284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 x14ac:dyDescent="0.3">
      <c r="A107" s="132" t="s">
        <v>71</v>
      </c>
      <c r="B107" s="133" t="s">
        <v>210</v>
      </c>
      <c r="C107" s="163" t="s">
        <v>198</v>
      </c>
      <c r="D107" s="134" t="s">
        <v>106</v>
      </c>
      <c r="E107" s="149"/>
      <c r="F107" s="150"/>
      <c r="G107" s="151">
        <f t="shared" si="313"/>
        <v>0</v>
      </c>
      <c r="H107" s="149"/>
      <c r="I107" s="150"/>
      <c r="J107" s="151">
        <f t="shared" si="314"/>
        <v>0</v>
      </c>
      <c r="K107" s="149"/>
      <c r="L107" s="150"/>
      <c r="M107" s="151">
        <f t="shared" si="315"/>
        <v>0</v>
      </c>
      <c r="N107" s="149"/>
      <c r="O107" s="150"/>
      <c r="P107" s="151">
        <f t="shared" si="316"/>
        <v>0</v>
      </c>
      <c r="Q107" s="149"/>
      <c r="R107" s="150"/>
      <c r="S107" s="151">
        <f t="shared" si="317"/>
        <v>0</v>
      </c>
      <c r="T107" s="149"/>
      <c r="U107" s="150"/>
      <c r="V107" s="151">
        <f t="shared" si="318"/>
        <v>0</v>
      </c>
      <c r="W107" s="138">
        <f t="shared" si="319"/>
        <v>0</v>
      </c>
      <c r="X107" s="165">
        <f t="shared" si="320"/>
        <v>0</v>
      </c>
      <c r="Y107" s="165">
        <f t="shared" si="283"/>
        <v>0</v>
      </c>
      <c r="Z107" s="221" t="e">
        <f t="shared" si="284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x14ac:dyDescent="0.3">
      <c r="A108" s="166" t="s">
        <v>211</v>
      </c>
      <c r="B108" s="167"/>
      <c r="C108" s="168"/>
      <c r="D108" s="169"/>
      <c r="E108" s="173">
        <f>E104+E100+E94</f>
        <v>51</v>
      </c>
      <c r="F108" s="189"/>
      <c r="G108" s="172">
        <f t="shared" ref="G108:H108" si="321">G104+G100+G94</f>
        <v>135440</v>
      </c>
      <c r="H108" s="173">
        <f t="shared" si="321"/>
        <v>51</v>
      </c>
      <c r="I108" s="189"/>
      <c r="J108" s="172">
        <f t="shared" ref="J108:K108" si="322">J104+J100+J94</f>
        <v>135440</v>
      </c>
      <c r="K108" s="190">
        <f t="shared" si="322"/>
        <v>0</v>
      </c>
      <c r="L108" s="189"/>
      <c r="M108" s="172">
        <f t="shared" ref="M108:N108" si="323">M104+M100+M94</f>
        <v>0</v>
      </c>
      <c r="N108" s="190">
        <f t="shared" si="323"/>
        <v>0</v>
      </c>
      <c r="O108" s="189"/>
      <c r="P108" s="172">
        <f t="shared" ref="P108:Q108" si="324">P104+P100+P94</f>
        <v>0</v>
      </c>
      <c r="Q108" s="190">
        <f t="shared" si="324"/>
        <v>0</v>
      </c>
      <c r="R108" s="189"/>
      <c r="S108" s="172">
        <f t="shared" ref="S108:T108" si="325">S104+S100+S94</f>
        <v>0</v>
      </c>
      <c r="T108" s="190">
        <f t="shared" si="325"/>
        <v>0</v>
      </c>
      <c r="U108" s="189"/>
      <c r="V108" s="174">
        <f t="shared" ref="V108:X108" si="326">V104+V100+V94</f>
        <v>0</v>
      </c>
      <c r="W108" s="222">
        <f t="shared" si="326"/>
        <v>135440</v>
      </c>
      <c r="X108" s="223">
        <f t="shared" si="326"/>
        <v>135440</v>
      </c>
      <c r="Y108" s="223">
        <f t="shared" si="283"/>
        <v>0</v>
      </c>
      <c r="Z108" s="223">
        <f t="shared" si="284"/>
        <v>0</v>
      </c>
      <c r="AA108" s="224"/>
      <c r="AB108" s="7"/>
      <c r="AC108" s="7"/>
      <c r="AD108" s="7"/>
      <c r="AE108" s="7"/>
      <c r="AF108" s="7"/>
      <c r="AG108" s="7"/>
    </row>
    <row r="109" spans="1:33" ht="30" customHeight="1" x14ac:dyDescent="0.3">
      <c r="A109" s="178" t="s">
        <v>66</v>
      </c>
      <c r="B109" s="206">
        <v>7</v>
      </c>
      <c r="C109" s="180" t="s">
        <v>212</v>
      </c>
      <c r="D109" s="18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225"/>
      <c r="X109" s="225"/>
      <c r="Y109" s="182"/>
      <c r="Z109" s="225"/>
      <c r="AA109" s="226"/>
      <c r="AB109" s="7"/>
      <c r="AC109" s="7"/>
      <c r="AD109" s="7"/>
      <c r="AE109" s="7"/>
      <c r="AF109" s="7"/>
      <c r="AG109" s="7"/>
    </row>
    <row r="110" spans="1:33" ht="30" customHeight="1" x14ac:dyDescent="0.3">
      <c r="A110" s="119" t="s">
        <v>71</v>
      </c>
      <c r="B110" s="120" t="s">
        <v>213</v>
      </c>
      <c r="C110" s="187" t="s">
        <v>214</v>
      </c>
      <c r="D110" s="122" t="s">
        <v>106</v>
      </c>
      <c r="E110" s="385">
        <v>2</v>
      </c>
      <c r="F110" s="386">
        <v>1000</v>
      </c>
      <c r="G110" s="125">
        <f t="shared" ref="G110:G120" si="327">E110*F110</f>
        <v>2000</v>
      </c>
      <c r="H110" s="385">
        <v>2</v>
      </c>
      <c r="I110" s="386">
        <v>1000</v>
      </c>
      <c r="J110" s="125">
        <f t="shared" ref="J110:J120" si="328">H110*I110</f>
        <v>2000</v>
      </c>
      <c r="K110" s="123"/>
      <c r="L110" s="124"/>
      <c r="M110" s="125">
        <f t="shared" ref="M110:M120" si="329">K110*L110</f>
        <v>0</v>
      </c>
      <c r="N110" s="123"/>
      <c r="O110" s="124"/>
      <c r="P110" s="125">
        <f t="shared" ref="P110:P120" si="330">N110*O110</f>
        <v>0</v>
      </c>
      <c r="Q110" s="123"/>
      <c r="R110" s="124"/>
      <c r="S110" s="125">
        <f t="shared" ref="S110:S120" si="331">Q110*R110</f>
        <v>0</v>
      </c>
      <c r="T110" s="123"/>
      <c r="U110" s="124"/>
      <c r="V110" s="227">
        <f t="shared" ref="V110:V120" si="332">T110*U110</f>
        <v>0</v>
      </c>
      <c r="W110" s="228">
        <f t="shared" ref="W110:W120" si="333">G110+M110+S110</f>
        <v>2000</v>
      </c>
      <c r="X110" s="229">
        <f t="shared" ref="X110:X120" si="334">J110+P110+V110</f>
        <v>2000</v>
      </c>
      <c r="Y110" s="229">
        <f t="shared" ref="Y110:Y121" si="335">W110-X110</f>
        <v>0</v>
      </c>
      <c r="Z110" s="230">
        <f t="shared" ref="Z110:Z121" si="336">Y110/W110</f>
        <v>0</v>
      </c>
      <c r="AA110" s="231"/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19" t="s">
        <v>71</v>
      </c>
      <c r="B111" s="120" t="s">
        <v>215</v>
      </c>
      <c r="C111" s="187" t="s">
        <v>216</v>
      </c>
      <c r="D111" s="122" t="s">
        <v>106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7">
        <f t="shared" si="332"/>
        <v>0</v>
      </c>
      <c r="W111" s="232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3">
      <c r="A112" s="119" t="s">
        <v>71</v>
      </c>
      <c r="B112" s="120" t="s">
        <v>217</v>
      </c>
      <c r="C112" s="187" t="s">
        <v>218</v>
      </c>
      <c r="D112" s="122" t="s">
        <v>106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7">
        <f t="shared" si="332"/>
        <v>0</v>
      </c>
      <c r="W112" s="232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71</v>
      </c>
      <c r="B113" s="120" t="s">
        <v>219</v>
      </c>
      <c r="C113" s="187" t="s">
        <v>220</v>
      </c>
      <c r="D113" s="122" t="s">
        <v>106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7">
        <f t="shared" si="332"/>
        <v>0</v>
      </c>
      <c r="W113" s="232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19" t="s">
        <v>71</v>
      </c>
      <c r="B114" s="120" t="s">
        <v>221</v>
      </c>
      <c r="C114" s="187" t="s">
        <v>222</v>
      </c>
      <c r="D114" s="122" t="s">
        <v>106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7">
        <f t="shared" si="332"/>
        <v>0</v>
      </c>
      <c r="W114" s="232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3">
      <c r="A115" s="119" t="s">
        <v>71</v>
      </c>
      <c r="B115" s="120" t="s">
        <v>223</v>
      </c>
      <c r="C115" s="187" t="s">
        <v>224</v>
      </c>
      <c r="D115" s="122" t="s">
        <v>106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7">
        <f t="shared" si="332"/>
        <v>0</v>
      </c>
      <c r="W115" s="232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3">
      <c r="A116" s="119" t="s">
        <v>71</v>
      </c>
      <c r="B116" s="120" t="s">
        <v>225</v>
      </c>
      <c r="C116" s="187" t="s">
        <v>226</v>
      </c>
      <c r="D116" s="122" t="s">
        <v>106</v>
      </c>
      <c r="E116" s="385">
        <v>1</v>
      </c>
      <c r="F116" s="386">
        <v>4000</v>
      </c>
      <c r="G116" s="125">
        <f t="shared" si="327"/>
        <v>4000</v>
      </c>
      <c r="H116" s="385">
        <v>1</v>
      </c>
      <c r="I116" s="386">
        <v>4000</v>
      </c>
      <c r="J116" s="125">
        <f t="shared" si="328"/>
        <v>4000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7">
        <f t="shared" si="332"/>
        <v>0</v>
      </c>
      <c r="W116" s="232">
        <f t="shared" si="333"/>
        <v>4000</v>
      </c>
      <c r="X116" s="127">
        <f t="shared" si="334"/>
        <v>4000</v>
      </c>
      <c r="Y116" s="127">
        <f t="shared" si="335"/>
        <v>0</v>
      </c>
      <c r="Z116" s="128">
        <f t="shared" si="336"/>
        <v>0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3">
      <c r="A117" s="119" t="s">
        <v>71</v>
      </c>
      <c r="B117" s="120" t="s">
        <v>227</v>
      </c>
      <c r="C117" s="187" t="s">
        <v>228</v>
      </c>
      <c r="D117" s="122" t="s">
        <v>106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7">
        <f t="shared" si="332"/>
        <v>0</v>
      </c>
      <c r="W117" s="232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3">
      <c r="A118" s="132" t="s">
        <v>71</v>
      </c>
      <c r="B118" s="120" t="s">
        <v>229</v>
      </c>
      <c r="C118" s="163" t="s">
        <v>230</v>
      </c>
      <c r="D118" s="122" t="s">
        <v>106</v>
      </c>
      <c r="E118" s="135"/>
      <c r="F118" s="136"/>
      <c r="G118" s="125">
        <f t="shared" si="327"/>
        <v>0</v>
      </c>
      <c r="H118" s="135"/>
      <c r="I118" s="136"/>
      <c r="J118" s="125">
        <f t="shared" si="328"/>
        <v>0</v>
      </c>
      <c r="K118" s="123"/>
      <c r="L118" s="124"/>
      <c r="M118" s="125">
        <f t="shared" si="329"/>
        <v>0</v>
      </c>
      <c r="N118" s="123"/>
      <c r="O118" s="124"/>
      <c r="P118" s="125">
        <f t="shared" si="330"/>
        <v>0</v>
      </c>
      <c r="Q118" s="123"/>
      <c r="R118" s="124"/>
      <c r="S118" s="125">
        <f t="shared" si="331"/>
        <v>0</v>
      </c>
      <c r="T118" s="123"/>
      <c r="U118" s="124"/>
      <c r="V118" s="227">
        <f t="shared" si="332"/>
        <v>0</v>
      </c>
      <c r="W118" s="232">
        <f t="shared" si="333"/>
        <v>0</v>
      </c>
      <c r="X118" s="127">
        <f t="shared" si="334"/>
        <v>0</v>
      </c>
      <c r="Y118" s="127">
        <f t="shared" si="335"/>
        <v>0</v>
      </c>
      <c r="Z118" s="128" t="e">
        <f t="shared" si="336"/>
        <v>#DIV/0!</v>
      </c>
      <c r="AA118" s="139"/>
      <c r="AB118" s="131"/>
      <c r="AC118" s="131"/>
      <c r="AD118" s="131"/>
      <c r="AE118" s="131"/>
      <c r="AF118" s="131"/>
      <c r="AG118" s="131"/>
    </row>
    <row r="119" spans="1:33" ht="30" customHeight="1" x14ac:dyDescent="0.3">
      <c r="A119" s="132" t="s">
        <v>71</v>
      </c>
      <c r="B119" s="120" t="s">
        <v>231</v>
      </c>
      <c r="C119" s="163" t="s">
        <v>232</v>
      </c>
      <c r="D119" s="134" t="s">
        <v>106</v>
      </c>
      <c r="E119" s="123"/>
      <c r="F119" s="124"/>
      <c r="G119" s="125">
        <f t="shared" si="327"/>
        <v>0</v>
      </c>
      <c r="H119" s="123"/>
      <c r="I119" s="124"/>
      <c r="J119" s="125">
        <f t="shared" si="328"/>
        <v>0</v>
      </c>
      <c r="K119" s="123"/>
      <c r="L119" s="124"/>
      <c r="M119" s="125">
        <f t="shared" si="329"/>
        <v>0</v>
      </c>
      <c r="N119" s="123"/>
      <c r="O119" s="124"/>
      <c r="P119" s="125">
        <f t="shared" si="330"/>
        <v>0</v>
      </c>
      <c r="Q119" s="123"/>
      <c r="R119" s="124"/>
      <c r="S119" s="125">
        <f t="shared" si="331"/>
        <v>0</v>
      </c>
      <c r="T119" s="123"/>
      <c r="U119" s="124"/>
      <c r="V119" s="227">
        <f t="shared" si="332"/>
        <v>0</v>
      </c>
      <c r="W119" s="232">
        <f t="shared" si="333"/>
        <v>0</v>
      </c>
      <c r="X119" s="127">
        <f t="shared" si="334"/>
        <v>0</v>
      </c>
      <c r="Y119" s="127">
        <f t="shared" si="335"/>
        <v>0</v>
      </c>
      <c r="Z119" s="128" t="e">
        <f t="shared" si="336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3">
      <c r="A120" s="132" t="s">
        <v>71</v>
      </c>
      <c r="B120" s="120" t="s">
        <v>233</v>
      </c>
      <c r="C120" s="233" t="s">
        <v>234</v>
      </c>
      <c r="D120" s="134"/>
      <c r="E120" s="135"/>
      <c r="F120" s="136">
        <v>0.22</v>
      </c>
      <c r="G120" s="137">
        <f t="shared" si="327"/>
        <v>0</v>
      </c>
      <c r="H120" s="135"/>
      <c r="I120" s="136">
        <v>0.22</v>
      </c>
      <c r="J120" s="137">
        <f t="shared" si="328"/>
        <v>0</v>
      </c>
      <c r="K120" s="135"/>
      <c r="L120" s="136">
        <v>0.22</v>
      </c>
      <c r="M120" s="137">
        <f t="shared" si="329"/>
        <v>0</v>
      </c>
      <c r="N120" s="135"/>
      <c r="O120" s="136">
        <v>0.22</v>
      </c>
      <c r="P120" s="137">
        <f t="shared" si="330"/>
        <v>0</v>
      </c>
      <c r="Q120" s="135"/>
      <c r="R120" s="136">
        <v>0.22</v>
      </c>
      <c r="S120" s="137">
        <f t="shared" si="331"/>
        <v>0</v>
      </c>
      <c r="T120" s="135"/>
      <c r="U120" s="136">
        <v>0.22</v>
      </c>
      <c r="V120" s="234">
        <f t="shared" si="332"/>
        <v>0</v>
      </c>
      <c r="W120" s="235">
        <f t="shared" si="333"/>
        <v>0</v>
      </c>
      <c r="X120" s="236">
        <f t="shared" si="334"/>
        <v>0</v>
      </c>
      <c r="Y120" s="236">
        <f t="shared" si="335"/>
        <v>0</v>
      </c>
      <c r="Z120" s="237" t="e">
        <f t="shared" si="336"/>
        <v>#DIV/0!</v>
      </c>
      <c r="AA120" s="152"/>
      <c r="AB120" s="7"/>
      <c r="AC120" s="7"/>
      <c r="AD120" s="7"/>
      <c r="AE120" s="7"/>
      <c r="AF120" s="7"/>
      <c r="AG120" s="7"/>
    </row>
    <row r="121" spans="1:33" ht="30" customHeight="1" x14ac:dyDescent="0.3">
      <c r="A121" s="166" t="s">
        <v>235</v>
      </c>
      <c r="B121" s="238"/>
      <c r="C121" s="168"/>
      <c r="D121" s="169"/>
      <c r="E121" s="173">
        <f>SUM(E110:E119)</f>
        <v>3</v>
      </c>
      <c r="F121" s="189"/>
      <c r="G121" s="172">
        <f>SUM(G110:G120)</f>
        <v>6000</v>
      </c>
      <c r="H121" s="173">
        <f>SUM(H110:H119)</f>
        <v>3</v>
      </c>
      <c r="I121" s="189"/>
      <c r="J121" s="172">
        <f>SUM(J110:J120)</f>
        <v>6000</v>
      </c>
      <c r="K121" s="190">
        <f>SUM(K110:K119)</f>
        <v>0</v>
      </c>
      <c r="L121" s="189"/>
      <c r="M121" s="172">
        <f>SUM(M110:M120)</f>
        <v>0</v>
      </c>
      <c r="N121" s="190">
        <f>SUM(N110:N119)</f>
        <v>0</v>
      </c>
      <c r="O121" s="189"/>
      <c r="P121" s="172">
        <f>SUM(P110:P120)</f>
        <v>0</v>
      </c>
      <c r="Q121" s="190">
        <f>SUM(Q110:Q119)</f>
        <v>0</v>
      </c>
      <c r="R121" s="189"/>
      <c r="S121" s="172">
        <f>SUM(S110:S120)</f>
        <v>0</v>
      </c>
      <c r="T121" s="190">
        <f>SUM(T110:T119)</f>
        <v>0</v>
      </c>
      <c r="U121" s="189"/>
      <c r="V121" s="174">
        <f t="shared" ref="V121:X121" si="337">SUM(V110:V120)</f>
        <v>0</v>
      </c>
      <c r="W121" s="222">
        <f t="shared" si="337"/>
        <v>6000</v>
      </c>
      <c r="X121" s="223">
        <f t="shared" si="337"/>
        <v>6000</v>
      </c>
      <c r="Y121" s="223">
        <f t="shared" si="335"/>
        <v>0</v>
      </c>
      <c r="Z121" s="223">
        <f t="shared" si="336"/>
        <v>0</v>
      </c>
      <c r="AA121" s="224"/>
      <c r="AB121" s="7"/>
      <c r="AC121" s="7"/>
      <c r="AD121" s="7"/>
      <c r="AE121" s="7"/>
      <c r="AF121" s="7"/>
      <c r="AG121" s="7"/>
    </row>
    <row r="122" spans="1:33" ht="30" customHeight="1" x14ac:dyDescent="0.3">
      <c r="A122" s="239" t="s">
        <v>66</v>
      </c>
      <c r="B122" s="206">
        <v>8</v>
      </c>
      <c r="C122" s="240" t="s">
        <v>236</v>
      </c>
      <c r="D122" s="181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225"/>
      <c r="X122" s="225"/>
      <c r="Y122" s="182"/>
      <c r="Z122" s="225"/>
      <c r="AA122" s="226"/>
      <c r="AB122" s="118"/>
      <c r="AC122" s="118"/>
      <c r="AD122" s="118"/>
      <c r="AE122" s="118"/>
      <c r="AF122" s="118"/>
      <c r="AG122" s="118"/>
    </row>
    <row r="123" spans="1:33" ht="30" customHeight="1" x14ac:dyDescent="0.3">
      <c r="A123" s="119" t="s">
        <v>71</v>
      </c>
      <c r="B123" s="120" t="s">
        <v>237</v>
      </c>
      <c r="C123" s="187" t="s">
        <v>238</v>
      </c>
      <c r="D123" s="122" t="s">
        <v>239</v>
      </c>
      <c r="E123" s="123"/>
      <c r="F123" s="124"/>
      <c r="G123" s="125">
        <f t="shared" ref="G123:G128" si="338">E123*F123</f>
        <v>0</v>
      </c>
      <c r="H123" s="123"/>
      <c r="I123" s="124"/>
      <c r="J123" s="125">
        <f t="shared" ref="J123:J128" si="339">H123*I123</f>
        <v>0</v>
      </c>
      <c r="K123" s="123"/>
      <c r="L123" s="124"/>
      <c r="M123" s="125">
        <f t="shared" ref="M123:M128" si="340">K123*L123</f>
        <v>0</v>
      </c>
      <c r="N123" s="123"/>
      <c r="O123" s="124"/>
      <c r="P123" s="125">
        <f t="shared" ref="P123:P128" si="341">N123*O123</f>
        <v>0</v>
      </c>
      <c r="Q123" s="123"/>
      <c r="R123" s="124"/>
      <c r="S123" s="125">
        <f t="shared" ref="S123:S128" si="342">Q123*R123</f>
        <v>0</v>
      </c>
      <c r="T123" s="123"/>
      <c r="U123" s="124"/>
      <c r="V123" s="227">
        <f t="shared" ref="V123:V128" si="343">T123*U123</f>
        <v>0</v>
      </c>
      <c r="W123" s="228">
        <f t="shared" ref="W123:W128" si="344">G123+M123+S123</f>
        <v>0</v>
      </c>
      <c r="X123" s="229">
        <f t="shared" ref="X123:X128" si="345">J123+P123+V123</f>
        <v>0</v>
      </c>
      <c r="Y123" s="229">
        <f t="shared" ref="Y123:Y129" si="346">W123-X123</f>
        <v>0</v>
      </c>
      <c r="Z123" s="230" t="e">
        <f t="shared" ref="Z123:Z129" si="347">Y123/W123</f>
        <v>#DIV/0!</v>
      </c>
      <c r="AA123" s="231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71</v>
      </c>
      <c r="B124" s="120" t="s">
        <v>240</v>
      </c>
      <c r="C124" s="187" t="s">
        <v>241</v>
      </c>
      <c r="D124" s="122" t="s">
        <v>239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123"/>
      <c r="L124" s="124"/>
      <c r="M124" s="125">
        <f t="shared" si="340"/>
        <v>0</v>
      </c>
      <c r="N124" s="123"/>
      <c r="O124" s="124"/>
      <c r="P124" s="125">
        <f t="shared" si="341"/>
        <v>0</v>
      </c>
      <c r="Q124" s="123"/>
      <c r="R124" s="124"/>
      <c r="S124" s="125">
        <f t="shared" si="342"/>
        <v>0</v>
      </c>
      <c r="T124" s="123"/>
      <c r="U124" s="124"/>
      <c r="V124" s="227">
        <f t="shared" si="343"/>
        <v>0</v>
      </c>
      <c r="W124" s="232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19" t="s">
        <v>71</v>
      </c>
      <c r="B125" s="120" t="s">
        <v>242</v>
      </c>
      <c r="C125" s="187" t="s">
        <v>243</v>
      </c>
      <c r="D125" s="122" t="s">
        <v>244</v>
      </c>
      <c r="E125" s="241"/>
      <c r="F125" s="242"/>
      <c r="G125" s="125">
        <f t="shared" si="338"/>
        <v>0</v>
      </c>
      <c r="H125" s="241"/>
      <c r="I125" s="242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7">
        <f t="shared" si="343"/>
        <v>0</v>
      </c>
      <c r="W125" s="243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19" t="s">
        <v>71</v>
      </c>
      <c r="B126" s="120" t="s">
        <v>245</v>
      </c>
      <c r="C126" s="187" t="s">
        <v>246</v>
      </c>
      <c r="D126" s="122" t="s">
        <v>244</v>
      </c>
      <c r="E126" s="123"/>
      <c r="F126" s="124"/>
      <c r="G126" s="125">
        <f t="shared" si="338"/>
        <v>0</v>
      </c>
      <c r="H126" s="123"/>
      <c r="I126" s="124"/>
      <c r="J126" s="125">
        <f t="shared" si="339"/>
        <v>0</v>
      </c>
      <c r="K126" s="241"/>
      <c r="L126" s="242"/>
      <c r="M126" s="125">
        <f t="shared" si="340"/>
        <v>0</v>
      </c>
      <c r="N126" s="241"/>
      <c r="O126" s="242"/>
      <c r="P126" s="125">
        <f t="shared" si="341"/>
        <v>0</v>
      </c>
      <c r="Q126" s="241"/>
      <c r="R126" s="242"/>
      <c r="S126" s="125">
        <f t="shared" si="342"/>
        <v>0</v>
      </c>
      <c r="T126" s="241"/>
      <c r="U126" s="242"/>
      <c r="V126" s="227">
        <f t="shared" si="343"/>
        <v>0</v>
      </c>
      <c r="W126" s="243">
        <f t="shared" si="344"/>
        <v>0</v>
      </c>
      <c r="X126" s="127">
        <f t="shared" si="345"/>
        <v>0</v>
      </c>
      <c r="Y126" s="127">
        <f t="shared" si="346"/>
        <v>0</v>
      </c>
      <c r="Z126" s="128" t="e">
        <f t="shared" si="34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3">
      <c r="A127" s="119" t="s">
        <v>71</v>
      </c>
      <c r="B127" s="120" t="s">
        <v>247</v>
      </c>
      <c r="C127" s="187" t="s">
        <v>248</v>
      </c>
      <c r="D127" s="122" t="s">
        <v>244</v>
      </c>
      <c r="E127" s="123"/>
      <c r="F127" s="124"/>
      <c r="G127" s="125">
        <f t="shared" si="338"/>
        <v>0</v>
      </c>
      <c r="H127" s="123"/>
      <c r="I127" s="124"/>
      <c r="J127" s="125">
        <f t="shared" si="339"/>
        <v>0</v>
      </c>
      <c r="K127" s="123"/>
      <c r="L127" s="124"/>
      <c r="M127" s="125">
        <f t="shared" si="340"/>
        <v>0</v>
      </c>
      <c r="N127" s="123"/>
      <c r="O127" s="124"/>
      <c r="P127" s="125">
        <f t="shared" si="341"/>
        <v>0</v>
      </c>
      <c r="Q127" s="123"/>
      <c r="R127" s="124"/>
      <c r="S127" s="125">
        <f t="shared" si="342"/>
        <v>0</v>
      </c>
      <c r="T127" s="123"/>
      <c r="U127" s="124"/>
      <c r="V127" s="227">
        <f t="shared" si="343"/>
        <v>0</v>
      </c>
      <c r="W127" s="232">
        <f t="shared" si="344"/>
        <v>0</v>
      </c>
      <c r="X127" s="127">
        <f t="shared" si="345"/>
        <v>0</v>
      </c>
      <c r="Y127" s="127">
        <f t="shared" si="346"/>
        <v>0</v>
      </c>
      <c r="Z127" s="128" t="e">
        <f t="shared" si="347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3">
      <c r="A128" s="132" t="s">
        <v>71</v>
      </c>
      <c r="B128" s="154" t="s">
        <v>249</v>
      </c>
      <c r="C128" s="164" t="s">
        <v>250</v>
      </c>
      <c r="D128" s="134"/>
      <c r="E128" s="135"/>
      <c r="F128" s="136">
        <v>0.22</v>
      </c>
      <c r="G128" s="137">
        <f t="shared" si="338"/>
        <v>0</v>
      </c>
      <c r="H128" s="135"/>
      <c r="I128" s="136">
        <v>0.22</v>
      </c>
      <c r="J128" s="137">
        <f t="shared" si="339"/>
        <v>0</v>
      </c>
      <c r="K128" s="135"/>
      <c r="L128" s="136">
        <v>0.22</v>
      </c>
      <c r="M128" s="137">
        <f t="shared" si="340"/>
        <v>0</v>
      </c>
      <c r="N128" s="135"/>
      <c r="O128" s="136">
        <v>0.22</v>
      </c>
      <c r="P128" s="137">
        <f t="shared" si="341"/>
        <v>0</v>
      </c>
      <c r="Q128" s="135"/>
      <c r="R128" s="136">
        <v>0.22</v>
      </c>
      <c r="S128" s="137">
        <f t="shared" si="342"/>
        <v>0</v>
      </c>
      <c r="T128" s="135"/>
      <c r="U128" s="136">
        <v>0.22</v>
      </c>
      <c r="V128" s="234">
        <f t="shared" si="343"/>
        <v>0</v>
      </c>
      <c r="W128" s="235">
        <f t="shared" si="344"/>
        <v>0</v>
      </c>
      <c r="X128" s="236">
        <f t="shared" si="345"/>
        <v>0</v>
      </c>
      <c r="Y128" s="236">
        <f t="shared" si="346"/>
        <v>0</v>
      </c>
      <c r="Z128" s="237" t="e">
        <f t="shared" si="347"/>
        <v>#DIV/0!</v>
      </c>
      <c r="AA128" s="152"/>
      <c r="AB128" s="7"/>
      <c r="AC128" s="7"/>
      <c r="AD128" s="7"/>
      <c r="AE128" s="7"/>
      <c r="AF128" s="7"/>
      <c r="AG128" s="7"/>
    </row>
    <row r="129" spans="1:33" ht="30" customHeight="1" x14ac:dyDescent="0.3">
      <c r="A129" s="166" t="s">
        <v>251</v>
      </c>
      <c r="B129" s="244"/>
      <c r="C129" s="168"/>
      <c r="D129" s="169"/>
      <c r="E129" s="173">
        <f>SUM(E123:E127)</f>
        <v>0</v>
      </c>
      <c r="F129" s="189"/>
      <c r="G129" s="173">
        <f>SUM(G123:G128)</f>
        <v>0</v>
      </c>
      <c r="H129" s="173">
        <f>SUM(H123:H127)</f>
        <v>0</v>
      </c>
      <c r="I129" s="189"/>
      <c r="J129" s="173">
        <f>SUM(J123:J128)</f>
        <v>0</v>
      </c>
      <c r="K129" s="173">
        <f>SUM(K123:K127)</f>
        <v>0</v>
      </c>
      <c r="L129" s="189"/>
      <c r="M129" s="173">
        <f>SUM(M123:M128)</f>
        <v>0</v>
      </c>
      <c r="N129" s="173">
        <f>SUM(N123:N127)</f>
        <v>0</v>
      </c>
      <c r="O129" s="189"/>
      <c r="P129" s="173">
        <f>SUM(P123:P128)</f>
        <v>0</v>
      </c>
      <c r="Q129" s="173">
        <f>SUM(Q123:Q127)</f>
        <v>0</v>
      </c>
      <c r="R129" s="189"/>
      <c r="S129" s="173">
        <f>SUM(S123:S128)</f>
        <v>0</v>
      </c>
      <c r="T129" s="173">
        <f>SUM(T123:T127)</f>
        <v>0</v>
      </c>
      <c r="U129" s="189"/>
      <c r="V129" s="245">
        <f t="shared" ref="V129:X129" si="348">SUM(V123:V128)</f>
        <v>0</v>
      </c>
      <c r="W129" s="222">
        <f t="shared" si="348"/>
        <v>0</v>
      </c>
      <c r="X129" s="223">
        <f t="shared" si="348"/>
        <v>0</v>
      </c>
      <c r="Y129" s="223">
        <f t="shared" si="346"/>
        <v>0</v>
      </c>
      <c r="Z129" s="223" t="e">
        <f t="shared" si="347"/>
        <v>#DIV/0!</v>
      </c>
      <c r="AA129" s="224"/>
      <c r="AB129" s="7"/>
      <c r="AC129" s="7"/>
      <c r="AD129" s="7"/>
      <c r="AE129" s="7"/>
      <c r="AF129" s="7"/>
      <c r="AG129" s="7"/>
    </row>
    <row r="130" spans="1:33" ht="30" customHeight="1" thickBot="1" x14ac:dyDescent="0.35">
      <c r="A130" s="178" t="s">
        <v>66</v>
      </c>
      <c r="B130" s="179">
        <v>9</v>
      </c>
      <c r="C130" s="180" t="s">
        <v>252</v>
      </c>
      <c r="D130" s="181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246"/>
      <c r="X130" s="246"/>
      <c r="Y130" s="208"/>
      <c r="Z130" s="246"/>
      <c r="AA130" s="247"/>
      <c r="AB130" s="7"/>
      <c r="AC130" s="7"/>
      <c r="AD130" s="7"/>
      <c r="AE130" s="7"/>
      <c r="AF130" s="7"/>
      <c r="AG130" s="7"/>
    </row>
    <row r="131" spans="1:33" ht="30" customHeight="1" thickBot="1" x14ac:dyDescent="0.35">
      <c r="A131" s="248" t="s">
        <v>71</v>
      </c>
      <c r="B131" s="249">
        <v>43839</v>
      </c>
      <c r="C131" s="405" t="s">
        <v>253</v>
      </c>
      <c r="D131" s="406" t="s">
        <v>453</v>
      </c>
      <c r="E131" s="407">
        <v>5</v>
      </c>
      <c r="F131" s="408">
        <v>2000</v>
      </c>
      <c r="G131" s="252">
        <f t="shared" ref="G131:G136" si="349">E131*F131</f>
        <v>10000</v>
      </c>
      <c r="H131" s="407">
        <v>5</v>
      </c>
      <c r="I131" s="408">
        <v>2000</v>
      </c>
      <c r="J131" s="252">
        <f t="shared" ref="J131:J136" si="350">H131*I131</f>
        <v>10000</v>
      </c>
      <c r="K131" s="253"/>
      <c r="L131" s="251"/>
      <c r="M131" s="252">
        <f t="shared" ref="M131:M136" si="351">K131*L131</f>
        <v>0</v>
      </c>
      <c r="N131" s="253"/>
      <c r="O131" s="251"/>
      <c r="P131" s="252">
        <f t="shared" ref="P131:P136" si="352">N131*O131</f>
        <v>0</v>
      </c>
      <c r="Q131" s="253"/>
      <c r="R131" s="251"/>
      <c r="S131" s="252">
        <f t="shared" ref="S131:S136" si="353">Q131*R131</f>
        <v>0</v>
      </c>
      <c r="T131" s="253"/>
      <c r="U131" s="251"/>
      <c r="V131" s="252">
        <f t="shared" ref="V131:V136" si="354">T131*U131</f>
        <v>0</v>
      </c>
      <c r="W131" s="229">
        <f t="shared" ref="W131:W136" si="355">G131+M131+S131</f>
        <v>10000</v>
      </c>
      <c r="X131" s="127">
        <f t="shared" ref="X131:X136" si="356">J131+P131+V131</f>
        <v>10000</v>
      </c>
      <c r="Y131" s="127">
        <f t="shared" ref="Y131:Y137" si="357">W131-X131</f>
        <v>0</v>
      </c>
      <c r="Z131" s="128">
        <f t="shared" ref="Z131:Z137" si="358">Y131/W131</f>
        <v>0</v>
      </c>
      <c r="AA131" s="231"/>
      <c r="AB131" s="130"/>
      <c r="AC131" s="131"/>
      <c r="AD131" s="131"/>
      <c r="AE131" s="131"/>
      <c r="AF131" s="131"/>
      <c r="AG131" s="131"/>
    </row>
    <row r="132" spans="1:33" ht="30" customHeight="1" thickBot="1" x14ac:dyDescent="0.35">
      <c r="A132" s="119" t="s">
        <v>71</v>
      </c>
      <c r="B132" s="254">
        <v>43870</v>
      </c>
      <c r="C132" s="383" t="s">
        <v>254</v>
      </c>
      <c r="D132" s="406" t="s">
        <v>137</v>
      </c>
      <c r="E132" s="396">
        <v>1</v>
      </c>
      <c r="F132" s="386">
        <v>35000</v>
      </c>
      <c r="G132" s="125">
        <f t="shared" si="349"/>
        <v>35000</v>
      </c>
      <c r="H132" s="396">
        <v>1</v>
      </c>
      <c r="I132" s="386">
        <v>35000</v>
      </c>
      <c r="J132" s="125">
        <f t="shared" si="350"/>
        <v>35000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35000</v>
      </c>
      <c r="X132" s="127">
        <f t="shared" si="356"/>
        <v>35000</v>
      </c>
      <c r="Y132" s="127">
        <f t="shared" si="357"/>
        <v>0</v>
      </c>
      <c r="Z132" s="128">
        <f t="shared" si="358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19" t="s">
        <v>71</v>
      </c>
      <c r="B133" s="254">
        <v>43899</v>
      </c>
      <c r="C133" s="383" t="s">
        <v>255</v>
      </c>
      <c r="D133" s="406" t="s">
        <v>137</v>
      </c>
      <c r="E133" s="396"/>
      <c r="F133" s="386"/>
      <c r="G133" s="125">
        <f t="shared" si="349"/>
        <v>0</v>
      </c>
      <c r="H133" s="396"/>
      <c r="I133" s="386"/>
      <c r="J133" s="125">
        <f t="shared" si="350"/>
        <v>0</v>
      </c>
      <c r="K133" s="123"/>
      <c r="L133" s="124"/>
      <c r="M133" s="125">
        <f t="shared" si="351"/>
        <v>0</v>
      </c>
      <c r="N133" s="123"/>
      <c r="O133" s="124"/>
      <c r="P133" s="125">
        <f t="shared" si="352"/>
        <v>0</v>
      </c>
      <c r="Q133" s="123"/>
      <c r="R133" s="124"/>
      <c r="S133" s="125">
        <f t="shared" si="353"/>
        <v>0</v>
      </c>
      <c r="T133" s="123"/>
      <c r="U133" s="124"/>
      <c r="V133" s="125">
        <f t="shared" si="354"/>
        <v>0</v>
      </c>
      <c r="W133" s="126">
        <f t="shared" si="355"/>
        <v>0</v>
      </c>
      <c r="X133" s="127">
        <f t="shared" si="356"/>
        <v>0</v>
      </c>
      <c r="Y133" s="127">
        <f t="shared" si="357"/>
        <v>0</v>
      </c>
      <c r="Z133" s="128" t="e">
        <f t="shared" si="358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3">
      <c r="A134" s="119" t="s">
        <v>71</v>
      </c>
      <c r="B134" s="254">
        <v>43930</v>
      </c>
      <c r="C134" s="383" t="s">
        <v>256</v>
      </c>
      <c r="D134" s="409" t="s">
        <v>137</v>
      </c>
      <c r="E134" s="396">
        <v>1</v>
      </c>
      <c r="F134" s="386">
        <v>20000</v>
      </c>
      <c r="G134" s="125">
        <f t="shared" si="349"/>
        <v>20000</v>
      </c>
      <c r="H134" s="396">
        <v>1</v>
      </c>
      <c r="I134" s="386">
        <v>20000</v>
      </c>
      <c r="J134" s="125">
        <f t="shared" si="350"/>
        <v>20000</v>
      </c>
      <c r="K134" s="123"/>
      <c r="L134" s="124"/>
      <c r="M134" s="125">
        <f t="shared" si="351"/>
        <v>0</v>
      </c>
      <c r="N134" s="123"/>
      <c r="O134" s="124"/>
      <c r="P134" s="125">
        <f t="shared" si="352"/>
        <v>0</v>
      </c>
      <c r="Q134" s="123"/>
      <c r="R134" s="124"/>
      <c r="S134" s="125">
        <f t="shared" si="353"/>
        <v>0</v>
      </c>
      <c r="T134" s="123"/>
      <c r="U134" s="124"/>
      <c r="V134" s="125">
        <f t="shared" si="354"/>
        <v>0</v>
      </c>
      <c r="W134" s="126">
        <f t="shared" si="355"/>
        <v>20000</v>
      </c>
      <c r="X134" s="127">
        <f t="shared" si="356"/>
        <v>20000</v>
      </c>
      <c r="Y134" s="127">
        <f t="shared" si="357"/>
        <v>0</v>
      </c>
      <c r="Z134" s="128">
        <f t="shared" si="358"/>
        <v>0</v>
      </c>
      <c r="AA134" s="129"/>
      <c r="AB134" s="131"/>
      <c r="AC134" s="131"/>
      <c r="AD134" s="131"/>
      <c r="AE134" s="131"/>
      <c r="AF134" s="131"/>
      <c r="AG134" s="131"/>
    </row>
    <row r="135" spans="1:33" ht="30" customHeight="1" x14ac:dyDescent="0.3">
      <c r="A135" s="132" t="s">
        <v>71</v>
      </c>
      <c r="B135" s="254">
        <v>43960</v>
      </c>
      <c r="C135" s="377" t="s">
        <v>406</v>
      </c>
      <c r="D135" s="409" t="s">
        <v>137</v>
      </c>
      <c r="E135" s="396">
        <v>1</v>
      </c>
      <c r="F135" s="393">
        <v>15000</v>
      </c>
      <c r="G135" s="137">
        <f t="shared" si="349"/>
        <v>15000</v>
      </c>
      <c r="H135" s="396">
        <v>1</v>
      </c>
      <c r="I135" s="393">
        <v>15000</v>
      </c>
      <c r="J135" s="137">
        <f t="shared" si="350"/>
        <v>15000</v>
      </c>
      <c r="K135" s="135"/>
      <c r="L135" s="136"/>
      <c r="M135" s="137">
        <f t="shared" si="351"/>
        <v>0</v>
      </c>
      <c r="N135" s="135"/>
      <c r="O135" s="136"/>
      <c r="P135" s="137">
        <f t="shared" si="352"/>
        <v>0</v>
      </c>
      <c r="Q135" s="135"/>
      <c r="R135" s="136"/>
      <c r="S135" s="137">
        <f t="shared" si="353"/>
        <v>0</v>
      </c>
      <c r="T135" s="135"/>
      <c r="U135" s="136"/>
      <c r="V135" s="137">
        <f t="shared" si="354"/>
        <v>0</v>
      </c>
      <c r="W135" s="138">
        <f t="shared" si="355"/>
        <v>15000</v>
      </c>
      <c r="X135" s="127">
        <f t="shared" si="356"/>
        <v>15000</v>
      </c>
      <c r="Y135" s="127">
        <f t="shared" si="357"/>
        <v>0</v>
      </c>
      <c r="Z135" s="128">
        <f t="shared" si="358"/>
        <v>0</v>
      </c>
      <c r="AA135" s="139"/>
      <c r="AB135" s="131"/>
      <c r="AC135" s="131"/>
      <c r="AD135" s="131"/>
      <c r="AE135" s="131"/>
      <c r="AF135" s="131"/>
      <c r="AG135" s="131"/>
    </row>
    <row r="136" spans="1:33" ht="30" customHeight="1" thickBot="1" x14ac:dyDescent="0.35">
      <c r="A136" s="132" t="s">
        <v>71</v>
      </c>
      <c r="B136" s="254">
        <v>43991</v>
      </c>
      <c r="C136" s="233" t="s">
        <v>257</v>
      </c>
      <c r="D136" s="148"/>
      <c r="E136" s="135"/>
      <c r="F136" s="136">
        <v>0.22</v>
      </c>
      <c r="G136" s="137">
        <f t="shared" si="349"/>
        <v>0</v>
      </c>
      <c r="H136" s="135"/>
      <c r="I136" s="136">
        <v>0.22</v>
      </c>
      <c r="J136" s="137">
        <f t="shared" si="350"/>
        <v>0</v>
      </c>
      <c r="K136" s="135"/>
      <c r="L136" s="136">
        <v>0.22</v>
      </c>
      <c r="M136" s="137">
        <f t="shared" si="351"/>
        <v>0</v>
      </c>
      <c r="N136" s="135"/>
      <c r="O136" s="136">
        <v>0.22</v>
      </c>
      <c r="P136" s="137">
        <f t="shared" si="352"/>
        <v>0</v>
      </c>
      <c r="Q136" s="135"/>
      <c r="R136" s="136">
        <v>0.22</v>
      </c>
      <c r="S136" s="137">
        <f t="shared" si="353"/>
        <v>0</v>
      </c>
      <c r="T136" s="135"/>
      <c r="U136" s="136">
        <v>0.22</v>
      </c>
      <c r="V136" s="137">
        <f t="shared" si="354"/>
        <v>0</v>
      </c>
      <c r="W136" s="138">
        <f t="shared" si="355"/>
        <v>0</v>
      </c>
      <c r="X136" s="165">
        <f t="shared" si="356"/>
        <v>0</v>
      </c>
      <c r="Y136" s="165">
        <f t="shared" si="357"/>
        <v>0</v>
      </c>
      <c r="Z136" s="221" t="e">
        <f t="shared" si="358"/>
        <v>#DIV/0!</v>
      </c>
      <c r="AA136" s="139"/>
      <c r="AB136" s="7"/>
      <c r="AC136" s="7"/>
      <c r="AD136" s="7"/>
      <c r="AE136" s="7"/>
      <c r="AF136" s="7"/>
      <c r="AG136" s="7"/>
    </row>
    <row r="137" spans="1:33" ht="30" customHeight="1" x14ac:dyDescent="0.3">
      <c r="A137" s="166" t="s">
        <v>258</v>
      </c>
      <c r="B137" s="167"/>
      <c r="C137" s="168"/>
      <c r="D137" s="169"/>
      <c r="E137" s="173">
        <f>SUM(E131:E135)</f>
        <v>8</v>
      </c>
      <c r="F137" s="189"/>
      <c r="G137" s="172">
        <f>SUM(G131:G136)</f>
        <v>80000</v>
      </c>
      <c r="H137" s="173">
        <f>SUM(H131:H135)</f>
        <v>8</v>
      </c>
      <c r="I137" s="189"/>
      <c r="J137" s="172">
        <f>SUM(J131:J136)</f>
        <v>80000</v>
      </c>
      <c r="K137" s="190">
        <f>SUM(K131:K135)</f>
        <v>0</v>
      </c>
      <c r="L137" s="189"/>
      <c r="M137" s="172">
        <f>SUM(M131:M136)</f>
        <v>0</v>
      </c>
      <c r="N137" s="190">
        <f>SUM(N131:N135)</f>
        <v>0</v>
      </c>
      <c r="O137" s="189"/>
      <c r="P137" s="172">
        <f>SUM(P131:P136)</f>
        <v>0</v>
      </c>
      <c r="Q137" s="190">
        <f>SUM(Q131:Q135)</f>
        <v>0</v>
      </c>
      <c r="R137" s="189"/>
      <c r="S137" s="172">
        <f>SUM(S131:S136)</f>
        <v>0</v>
      </c>
      <c r="T137" s="190">
        <f>SUM(T131:T135)</f>
        <v>0</v>
      </c>
      <c r="U137" s="189"/>
      <c r="V137" s="174">
        <f t="shared" ref="V137:X137" si="359">SUM(V131:V136)</f>
        <v>0</v>
      </c>
      <c r="W137" s="222">
        <f t="shared" si="359"/>
        <v>80000</v>
      </c>
      <c r="X137" s="223">
        <f t="shared" si="359"/>
        <v>80000</v>
      </c>
      <c r="Y137" s="223">
        <f t="shared" si="357"/>
        <v>0</v>
      </c>
      <c r="Z137" s="223">
        <f t="shared" si="358"/>
        <v>0</v>
      </c>
      <c r="AA137" s="224"/>
      <c r="AB137" s="7"/>
      <c r="AC137" s="7"/>
      <c r="AD137" s="7"/>
      <c r="AE137" s="7"/>
      <c r="AF137" s="7"/>
      <c r="AG137" s="7"/>
    </row>
    <row r="138" spans="1:33" ht="30" customHeight="1" x14ac:dyDescent="0.3">
      <c r="A138" s="178" t="s">
        <v>66</v>
      </c>
      <c r="B138" s="206">
        <v>10</v>
      </c>
      <c r="C138" s="259" t="s">
        <v>259</v>
      </c>
      <c r="D138" s="181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225"/>
      <c r="X138" s="225"/>
      <c r="Y138" s="182"/>
      <c r="Z138" s="225"/>
      <c r="AA138" s="226"/>
      <c r="AB138" s="7"/>
      <c r="AC138" s="7"/>
      <c r="AD138" s="7"/>
      <c r="AE138" s="7"/>
      <c r="AF138" s="7"/>
      <c r="AG138" s="7"/>
    </row>
    <row r="139" spans="1:33" ht="30" customHeight="1" x14ac:dyDescent="0.3">
      <c r="A139" s="119" t="s">
        <v>71</v>
      </c>
      <c r="B139" s="254">
        <v>43840</v>
      </c>
      <c r="C139" s="260" t="s">
        <v>260</v>
      </c>
      <c r="D139" s="250"/>
      <c r="E139" s="261"/>
      <c r="F139" s="160"/>
      <c r="G139" s="161">
        <f t="shared" ref="G139:G143" si="360">E139*F139</f>
        <v>0</v>
      </c>
      <c r="H139" s="261"/>
      <c r="I139" s="160"/>
      <c r="J139" s="161">
        <f t="shared" ref="J139:J143" si="361">H139*I139</f>
        <v>0</v>
      </c>
      <c r="K139" s="159"/>
      <c r="L139" s="160"/>
      <c r="M139" s="161">
        <f t="shared" ref="M139:M143" si="362">K139*L139</f>
        <v>0</v>
      </c>
      <c r="N139" s="159"/>
      <c r="O139" s="160"/>
      <c r="P139" s="161">
        <f t="shared" ref="P139:P143" si="363">N139*O139</f>
        <v>0</v>
      </c>
      <c r="Q139" s="159"/>
      <c r="R139" s="160"/>
      <c r="S139" s="161">
        <f t="shared" ref="S139:S143" si="364">Q139*R139</f>
        <v>0</v>
      </c>
      <c r="T139" s="159"/>
      <c r="U139" s="160"/>
      <c r="V139" s="262">
        <f t="shared" ref="V139:V143" si="365">T139*U139</f>
        <v>0</v>
      </c>
      <c r="W139" s="263">
        <f t="shared" ref="W139:W143" si="366">G139+M139+S139</f>
        <v>0</v>
      </c>
      <c r="X139" s="229">
        <f t="shared" ref="X139:X143" si="367">J139+P139+V139</f>
        <v>0</v>
      </c>
      <c r="Y139" s="229">
        <f t="shared" ref="Y139:Y144" si="368">W139-X139</f>
        <v>0</v>
      </c>
      <c r="Z139" s="230" t="e">
        <f t="shared" ref="Z139:Z144" si="369">Y139/W139</f>
        <v>#DIV/0!</v>
      </c>
      <c r="AA139" s="264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19" t="s">
        <v>71</v>
      </c>
      <c r="B140" s="254">
        <v>43871</v>
      </c>
      <c r="C140" s="260" t="s">
        <v>260</v>
      </c>
      <c r="D140" s="255"/>
      <c r="E140" s="256"/>
      <c r="F140" s="124"/>
      <c r="G140" s="125">
        <f t="shared" si="360"/>
        <v>0</v>
      </c>
      <c r="H140" s="256"/>
      <c r="I140" s="124"/>
      <c r="J140" s="125">
        <f t="shared" si="361"/>
        <v>0</v>
      </c>
      <c r="K140" s="123"/>
      <c r="L140" s="124"/>
      <c r="M140" s="125">
        <f t="shared" si="362"/>
        <v>0</v>
      </c>
      <c r="N140" s="123"/>
      <c r="O140" s="124"/>
      <c r="P140" s="125">
        <f t="shared" si="363"/>
        <v>0</v>
      </c>
      <c r="Q140" s="123"/>
      <c r="R140" s="124"/>
      <c r="S140" s="125">
        <f t="shared" si="364"/>
        <v>0</v>
      </c>
      <c r="T140" s="123"/>
      <c r="U140" s="124"/>
      <c r="V140" s="227">
        <f t="shared" si="365"/>
        <v>0</v>
      </c>
      <c r="W140" s="232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3">
      <c r="A141" s="119" t="s">
        <v>71</v>
      </c>
      <c r="B141" s="254">
        <v>43900</v>
      </c>
      <c r="C141" s="260" t="s">
        <v>260</v>
      </c>
      <c r="D141" s="255"/>
      <c r="E141" s="256"/>
      <c r="F141" s="124"/>
      <c r="G141" s="125">
        <f t="shared" si="360"/>
        <v>0</v>
      </c>
      <c r="H141" s="256"/>
      <c r="I141" s="124"/>
      <c r="J141" s="125">
        <f t="shared" si="361"/>
        <v>0</v>
      </c>
      <c r="K141" s="123"/>
      <c r="L141" s="124"/>
      <c r="M141" s="125">
        <f t="shared" si="362"/>
        <v>0</v>
      </c>
      <c r="N141" s="123"/>
      <c r="O141" s="124"/>
      <c r="P141" s="125">
        <f t="shared" si="363"/>
        <v>0</v>
      </c>
      <c r="Q141" s="123"/>
      <c r="R141" s="124"/>
      <c r="S141" s="125">
        <f t="shared" si="364"/>
        <v>0</v>
      </c>
      <c r="T141" s="123"/>
      <c r="U141" s="124"/>
      <c r="V141" s="227">
        <f t="shared" si="365"/>
        <v>0</v>
      </c>
      <c r="W141" s="232">
        <f t="shared" si="366"/>
        <v>0</v>
      </c>
      <c r="X141" s="127">
        <f t="shared" si="367"/>
        <v>0</v>
      </c>
      <c r="Y141" s="127">
        <f t="shared" si="368"/>
        <v>0</v>
      </c>
      <c r="Z141" s="128" t="e">
        <f t="shared" si="369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3">
      <c r="A142" s="132" t="s">
        <v>71</v>
      </c>
      <c r="B142" s="265">
        <v>43931</v>
      </c>
      <c r="C142" s="163" t="s">
        <v>261</v>
      </c>
      <c r="D142" s="257" t="s">
        <v>74</v>
      </c>
      <c r="E142" s="258"/>
      <c r="F142" s="136"/>
      <c r="G142" s="125">
        <f t="shared" si="360"/>
        <v>0</v>
      </c>
      <c r="H142" s="258"/>
      <c r="I142" s="136"/>
      <c r="J142" s="125">
        <f t="shared" si="361"/>
        <v>0</v>
      </c>
      <c r="K142" s="135"/>
      <c r="L142" s="136"/>
      <c r="M142" s="137">
        <f t="shared" si="362"/>
        <v>0</v>
      </c>
      <c r="N142" s="135"/>
      <c r="O142" s="136"/>
      <c r="P142" s="137">
        <f t="shared" si="363"/>
        <v>0</v>
      </c>
      <c r="Q142" s="135"/>
      <c r="R142" s="136"/>
      <c r="S142" s="137">
        <f t="shared" si="364"/>
        <v>0</v>
      </c>
      <c r="T142" s="135"/>
      <c r="U142" s="136"/>
      <c r="V142" s="234">
        <f t="shared" si="365"/>
        <v>0</v>
      </c>
      <c r="W142" s="266">
        <f t="shared" si="366"/>
        <v>0</v>
      </c>
      <c r="X142" s="127">
        <f t="shared" si="367"/>
        <v>0</v>
      </c>
      <c r="Y142" s="127">
        <f t="shared" si="368"/>
        <v>0</v>
      </c>
      <c r="Z142" s="128" t="e">
        <f t="shared" si="369"/>
        <v>#DIV/0!</v>
      </c>
      <c r="AA142" s="218"/>
      <c r="AB142" s="131"/>
      <c r="AC142" s="131"/>
      <c r="AD142" s="131"/>
      <c r="AE142" s="131"/>
      <c r="AF142" s="131"/>
      <c r="AG142" s="131"/>
    </row>
    <row r="143" spans="1:33" ht="30" customHeight="1" x14ac:dyDescent="0.3">
      <c r="A143" s="132" t="s">
        <v>71</v>
      </c>
      <c r="B143" s="267">
        <v>43961</v>
      </c>
      <c r="C143" s="233" t="s">
        <v>262</v>
      </c>
      <c r="D143" s="268"/>
      <c r="E143" s="135"/>
      <c r="F143" s="136">
        <v>0.22</v>
      </c>
      <c r="G143" s="137">
        <f t="shared" si="360"/>
        <v>0</v>
      </c>
      <c r="H143" s="135"/>
      <c r="I143" s="136">
        <v>0.22</v>
      </c>
      <c r="J143" s="137">
        <f t="shared" si="361"/>
        <v>0</v>
      </c>
      <c r="K143" s="135"/>
      <c r="L143" s="136">
        <v>0.22</v>
      </c>
      <c r="M143" s="137">
        <f t="shared" si="362"/>
        <v>0</v>
      </c>
      <c r="N143" s="135"/>
      <c r="O143" s="136">
        <v>0.22</v>
      </c>
      <c r="P143" s="137">
        <f t="shared" si="363"/>
        <v>0</v>
      </c>
      <c r="Q143" s="135"/>
      <c r="R143" s="136">
        <v>0.22</v>
      </c>
      <c r="S143" s="137">
        <f t="shared" si="364"/>
        <v>0</v>
      </c>
      <c r="T143" s="135"/>
      <c r="U143" s="136">
        <v>0.22</v>
      </c>
      <c r="V143" s="234">
        <f t="shared" si="365"/>
        <v>0</v>
      </c>
      <c r="W143" s="235">
        <f t="shared" si="366"/>
        <v>0</v>
      </c>
      <c r="X143" s="236">
        <f t="shared" si="367"/>
        <v>0</v>
      </c>
      <c r="Y143" s="236">
        <f t="shared" si="368"/>
        <v>0</v>
      </c>
      <c r="Z143" s="237" t="e">
        <f t="shared" si="369"/>
        <v>#DIV/0!</v>
      </c>
      <c r="AA143" s="269"/>
      <c r="AB143" s="7"/>
      <c r="AC143" s="7"/>
      <c r="AD143" s="7"/>
      <c r="AE143" s="7"/>
      <c r="AF143" s="7"/>
      <c r="AG143" s="7"/>
    </row>
    <row r="144" spans="1:33" ht="30" customHeight="1" x14ac:dyDescent="0.3">
      <c r="A144" s="166" t="s">
        <v>263</v>
      </c>
      <c r="B144" s="167"/>
      <c r="C144" s="168"/>
      <c r="D144" s="169"/>
      <c r="E144" s="173">
        <f>SUM(E139:E142)</f>
        <v>0</v>
      </c>
      <c r="F144" s="189"/>
      <c r="G144" s="172">
        <f>SUM(G139:G143)</f>
        <v>0</v>
      </c>
      <c r="H144" s="173">
        <f>SUM(H139:H142)</f>
        <v>0</v>
      </c>
      <c r="I144" s="189"/>
      <c r="J144" s="172">
        <f>SUM(J139:J143)</f>
        <v>0</v>
      </c>
      <c r="K144" s="190">
        <f>SUM(K139:K142)</f>
        <v>0</v>
      </c>
      <c r="L144" s="189"/>
      <c r="M144" s="172">
        <f>SUM(M139:M143)</f>
        <v>0</v>
      </c>
      <c r="N144" s="190">
        <f>SUM(N139:N142)</f>
        <v>0</v>
      </c>
      <c r="O144" s="189"/>
      <c r="P144" s="172">
        <f>SUM(P139:P143)</f>
        <v>0</v>
      </c>
      <c r="Q144" s="190">
        <f>SUM(Q139:Q142)</f>
        <v>0</v>
      </c>
      <c r="R144" s="189"/>
      <c r="S144" s="172">
        <f>SUM(S139:S143)</f>
        <v>0</v>
      </c>
      <c r="T144" s="190">
        <f>SUM(T139:T142)</f>
        <v>0</v>
      </c>
      <c r="U144" s="189"/>
      <c r="V144" s="174">
        <f t="shared" ref="V144:X144" si="370">SUM(V139:V143)</f>
        <v>0</v>
      </c>
      <c r="W144" s="222">
        <f t="shared" si="370"/>
        <v>0</v>
      </c>
      <c r="X144" s="223">
        <f t="shared" si="370"/>
        <v>0</v>
      </c>
      <c r="Y144" s="223">
        <f t="shared" si="368"/>
        <v>0</v>
      </c>
      <c r="Z144" s="223" t="e">
        <f t="shared" si="369"/>
        <v>#DIV/0!</v>
      </c>
      <c r="AA144" s="224"/>
      <c r="AB144" s="7"/>
      <c r="AC144" s="7"/>
      <c r="AD144" s="7"/>
      <c r="AE144" s="7"/>
      <c r="AF144" s="7"/>
      <c r="AG144" s="7"/>
    </row>
    <row r="145" spans="1:33" ht="30" customHeight="1" x14ac:dyDescent="0.3">
      <c r="A145" s="178" t="s">
        <v>66</v>
      </c>
      <c r="B145" s="206">
        <v>11</v>
      </c>
      <c r="C145" s="180" t="s">
        <v>264</v>
      </c>
      <c r="D145" s="181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225"/>
      <c r="X145" s="225"/>
      <c r="Y145" s="182"/>
      <c r="Z145" s="225"/>
      <c r="AA145" s="226"/>
      <c r="AB145" s="7"/>
      <c r="AC145" s="7"/>
      <c r="AD145" s="7"/>
      <c r="AE145" s="7"/>
      <c r="AF145" s="7"/>
      <c r="AG145" s="7"/>
    </row>
    <row r="146" spans="1:33" ht="30" customHeight="1" x14ac:dyDescent="0.3">
      <c r="A146" s="270" t="s">
        <v>71</v>
      </c>
      <c r="B146" s="254">
        <v>43841</v>
      </c>
      <c r="C146" s="260" t="s">
        <v>265</v>
      </c>
      <c r="D146" s="158" t="s">
        <v>106</v>
      </c>
      <c r="E146" s="159"/>
      <c r="F146" s="160"/>
      <c r="G146" s="161">
        <f t="shared" ref="G146:G147" si="371">E146*F146</f>
        <v>0</v>
      </c>
      <c r="H146" s="159"/>
      <c r="I146" s="160"/>
      <c r="J146" s="161">
        <f t="shared" ref="J146:J147" si="372">H146*I146</f>
        <v>0</v>
      </c>
      <c r="K146" s="159"/>
      <c r="L146" s="160"/>
      <c r="M146" s="161">
        <f t="shared" ref="M146:M147" si="373">K146*L146</f>
        <v>0</v>
      </c>
      <c r="N146" s="159"/>
      <c r="O146" s="160"/>
      <c r="P146" s="161">
        <f t="shared" ref="P146:P147" si="374">N146*O146</f>
        <v>0</v>
      </c>
      <c r="Q146" s="159"/>
      <c r="R146" s="160"/>
      <c r="S146" s="161">
        <f t="shared" ref="S146:S147" si="375">Q146*R146</f>
        <v>0</v>
      </c>
      <c r="T146" s="159"/>
      <c r="U146" s="160"/>
      <c r="V146" s="262">
        <f t="shared" ref="V146:V147" si="376">T146*U146</f>
        <v>0</v>
      </c>
      <c r="W146" s="263">
        <f t="shared" ref="W146:W147" si="377">G146+M146+S146</f>
        <v>0</v>
      </c>
      <c r="X146" s="229">
        <f t="shared" ref="X146:X147" si="378">J146+P146+V146</f>
        <v>0</v>
      </c>
      <c r="Y146" s="229">
        <f t="shared" ref="Y146:Y148" si="379">W146-X146</f>
        <v>0</v>
      </c>
      <c r="Z146" s="230" t="e">
        <f t="shared" ref="Z146:Z148" si="380">Y146/W146</f>
        <v>#DIV/0!</v>
      </c>
      <c r="AA146" s="264"/>
      <c r="AB146" s="131"/>
      <c r="AC146" s="131"/>
      <c r="AD146" s="131"/>
      <c r="AE146" s="131"/>
      <c r="AF146" s="131"/>
      <c r="AG146" s="131"/>
    </row>
    <row r="147" spans="1:33" ht="30" customHeight="1" x14ac:dyDescent="0.3">
      <c r="A147" s="271" t="s">
        <v>71</v>
      </c>
      <c r="B147" s="254">
        <v>43872</v>
      </c>
      <c r="C147" s="163" t="s">
        <v>265</v>
      </c>
      <c r="D147" s="134" t="s">
        <v>106</v>
      </c>
      <c r="E147" s="135"/>
      <c r="F147" s="136"/>
      <c r="G147" s="125">
        <f t="shared" si="371"/>
        <v>0</v>
      </c>
      <c r="H147" s="135"/>
      <c r="I147" s="136"/>
      <c r="J147" s="125">
        <f t="shared" si="372"/>
        <v>0</v>
      </c>
      <c r="K147" s="135"/>
      <c r="L147" s="136"/>
      <c r="M147" s="137">
        <f t="shared" si="373"/>
        <v>0</v>
      </c>
      <c r="N147" s="135"/>
      <c r="O147" s="136"/>
      <c r="P147" s="137">
        <f t="shared" si="374"/>
        <v>0</v>
      </c>
      <c r="Q147" s="135"/>
      <c r="R147" s="136"/>
      <c r="S147" s="137">
        <f t="shared" si="375"/>
        <v>0</v>
      </c>
      <c r="T147" s="135"/>
      <c r="U147" s="136"/>
      <c r="V147" s="234">
        <f t="shared" si="376"/>
        <v>0</v>
      </c>
      <c r="W147" s="272">
        <f t="shared" si="377"/>
        <v>0</v>
      </c>
      <c r="X147" s="236">
        <f t="shared" si="378"/>
        <v>0</v>
      </c>
      <c r="Y147" s="236">
        <f t="shared" si="379"/>
        <v>0</v>
      </c>
      <c r="Z147" s="237" t="e">
        <f t="shared" si="380"/>
        <v>#DIV/0!</v>
      </c>
      <c r="AA147" s="269"/>
      <c r="AB147" s="130"/>
      <c r="AC147" s="131"/>
      <c r="AD147" s="131"/>
      <c r="AE147" s="131"/>
      <c r="AF147" s="131"/>
      <c r="AG147" s="131"/>
    </row>
    <row r="148" spans="1:33" ht="30" customHeight="1" x14ac:dyDescent="0.3">
      <c r="A148" s="442" t="s">
        <v>266</v>
      </c>
      <c r="B148" s="443"/>
      <c r="C148" s="443"/>
      <c r="D148" s="444"/>
      <c r="E148" s="173">
        <f>SUM(E146:E147)</f>
        <v>0</v>
      </c>
      <c r="F148" s="189"/>
      <c r="G148" s="172">
        <f t="shared" ref="G148:H148" si="381">SUM(G146:G147)</f>
        <v>0</v>
      </c>
      <c r="H148" s="173">
        <f t="shared" si="381"/>
        <v>0</v>
      </c>
      <c r="I148" s="189"/>
      <c r="J148" s="172">
        <f t="shared" ref="J148:K148" si="382">SUM(J146:J147)</f>
        <v>0</v>
      </c>
      <c r="K148" s="190">
        <f t="shared" si="382"/>
        <v>0</v>
      </c>
      <c r="L148" s="189"/>
      <c r="M148" s="172">
        <f t="shared" ref="M148:N148" si="383">SUM(M146:M147)</f>
        <v>0</v>
      </c>
      <c r="N148" s="190">
        <f t="shared" si="383"/>
        <v>0</v>
      </c>
      <c r="O148" s="189"/>
      <c r="P148" s="172">
        <f t="shared" ref="P148:Q148" si="384">SUM(P146:P147)</f>
        <v>0</v>
      </c>
      <c r="Q148" s="190">
        <f t="shared" si="384"/>
        <v>0</v>
      </c>
      <c r="R148" s="189"/>
      <c r="S148" s="172">
        <f t="shared" ref="S148:T148" si="385">SUM(S146:S147)</f>
        <v>0</v>
      </c>
      <c r="T148" s="190">
        <f t="shared" si="385"/>
        <v>0</v>
      </c>
      <c r="U148" s="189"/>
      <c r="V148" s="174">
        <f t="shared" ref="V148:X148" si="386">SUM(V146:V147)</f>
        <v>0</v>
      </c>
      <c r="W148" s="222">
        <f t="shared" si="386"/>
        <v>0</v>
      </c>
      <c r="X148" s="223">
        <f t="shared" si="386"/>
        <v>0</v>
      </c>
      <c r="Y148" s="223">
        <f t="shared" si="379"/>
        <v>0</v>
      </c>
      <c r="Z148" s="223" t="e">
        <f t="shared" si="380"/>
        <v>#DIV/0!</v>
      </c>
      <c r="AA148" s="224"/>
      <c r="AB148" s="7"/>
      <c r="AC148" s="7"/>
      <c r="AD148" s="7"/>
      <c r="AE148" s="7"/>
      <c r="AF148" s="7"/>
      <c r="AG148" s="7"/>
    </row>
    <row r="149" spans="1:33" ht="30" customHeight="1" x14ac:dyDescent="0.3">
      <c r="A149" s="205" t="s">
        <v>66</v>
      </c>
      <c r="B149" s="206">
        <v>12</v>
      </c>
      <c r="C149" s="207" t="s">
        <v>267</v>
      </c>
      <c r="D149" s="273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225"/>
      <c r="X149" s="225"/>
      <c r="Y149" s="182"/>
      <c r="Z149" s="225"/>
      <c r="AA149" s="226"/>
      <c r="AB149" s="7"/>
      <c r="AC149" s="7"/>
      <c r="AD149" s="7"/>
      <c r="AE149" s="7"/>
      <c r="AF149" s="7"/>
      <c r="AG149" s="7"/>
    </row>
    <row r="150" spans="1:33" ht="30" customHeight="1" x14ac:dyDescent="0.3">
      <c r="A150" s="156" t="s">
        <v>71</v>
      </c>
      <c r="B150" s="274">
        <v>43842</v>
      </c>
      <c r="C150" s="275" t="s">
        <v>268</v>
      </c>
      <c r="D150" s="250" t="s">
        <v>269</v>
      </c>
      <c r="E150" s="261"/>
      <c r="F150" s="160"/>
      <c r="G150" s="161">
        <f t="shared" ref="G150:G153" si="387">E150*F150</f>
        <v>0</v>
      </c>
      <c r="H150" s="261"/>
      <c r="I150" s="160"/>
      <c r="J150" s="161">
        <f t="shared" ref="J150:J153" si="388">H150*I150</f>
        <v>0</v>
      </c>
      <c r="K150" s="159"/>
      <c r="L150" s="160"/>
      <c r="M150" s="161">
        <f t="shared" ref="M150:M153" si="389">K150*L150</f>
        <v>0</v>
      </c>
      <c r="N150" s="159"/>
      <c r="O150" s="160"/>
      <c r="P150" s="161">
        <f t="shared" ref="P150:P153" si="390">N150*O150</f>
        <v>0</v>
      </c>
      <c r="Q150" s="159"/>
      <c r="R150" s="160"/>
      <c r="S150" s="161">
        <f t="shared" ref="S150:S153" si="391">Q150*R150</f>
        <v>0</v>
      </c>
      <c r="T150" s="159"/>
      <c r="U150" s="160"/>
      <c r="V150" s="262">
        <f t="shared" ref="V150:V153" si="392">T150*U150</f>
        <v>0</v>
      </c>
      <c r="W150" s="263">
        <f t="shared" ref="W150:W153" si="393">G150+M150+S150</f>
        <v>0</v>
      </c>
      <c r="X150" s="229">
        <f t="shared" ref="X150:X153" si="394">J150+P150+V150</f>
        <v>0</v>
      </c>
      <c r="Y150" s="229">
        <f t="shared" ref="Y150:Y154" si="395">W150-X150</f>
        <v>0</v>
      </c>
      <c r="Z150" s="230" t="e">
        <f t="shared" ref="Z150:Z154" si="396">Y150/W150</f>
        <v>#DIV/0!</v>
      </c>
      <c r="AA150" s="276"/>
      <c r="AB150" s="130"/>
      <c r="AC150" s="131"/>
      <c r="AD150" s="131"/>
      <c r="AE150" s="131"/>
      <c r="AF150" s="131"/>
      <c r="AG150" s="131"/>
    </row>
    <row r="151" spans="1:33" ht="30" customHeight="1" x14ac:dyDescent="0.3">
      <c r="A151" s="119" t="s">
        <v>71</v>
      </c>
      <c r="B151" s="254">
        <v>43873</v>
      </c>
      <c r="C151" s="187" t="s">
        <v>270</v>
      </c>
      <c r="D151" s="255" t="s">
        <v>239</v>
      </c>
      <c r="E151" s="396">
        <v>30</v>
      </c>
      <c r="F151" s="386">
        <v>170</v>
      </c>
      <c r="G151" s="125">
        <f t="shared" si="387"/>
        <v>5100</v>
      </c>
      <c r="H151" s="396">
        <v>30</v>
      </c>
      <c r="I151" s="386">
        <v>170</v>
      </c>
      <c r="J151" s="125">
        <f t="shared" si="388"/>
        <v>5100</v>
      </c>
      <c r="K151" s="123"/>
      <c r="L151" s="124"/>
      <c r="M151" s="125">
        <f t="shared" si="389"/>
        <v>0</v>
      </c>
      <c r="N151" s="123"/>
      <c r="O151" s="124"/>
      <c r="P151" s="125">
        <f t="shared" si="390"/>
        <v>0</v>
      </c>
      <c r="Q151" s="123"/>
      <c r="R151" s="124"/>
      <c r="S151" s="125">
        <f t="shared" si="391"/>
        <v>0</v>
      </c>
      <c r="T151" s="123"/>
      <c r="U151" s="124"/>
      <c r="V151" s="227">
        <f t="shared" si="392"/>
        <v>0</v>
      </c>
      <c r="W151" s="277">
        <f t="shared" si="393"/>
        <v>5100</v>
      </c>
      <c r="X151" s="127">
        <f t="shared" si="394"/>
        <v>5100</v>
      </c>
      <c r="Y151" s="127">
        <f t="shared" si="395"/>
        <v>0</v>
      </c>
      <c r="Z151" s="128">
        <f t="shared" si="396"/>
        <v>0</v>
      </c>
      <c r="AA151" s="278"/>
      <c r="AB151" s="131"/>
      <c r="AC151" s="131"/>
      <c r="AD151" s="131"/>
      <c r="AE151" s="131"/>
      <c r="AF151" s="131"/>
      <c r="AG151" s="131"/>
    </row>
    <row r="152" spans="1:33" ht="30" customHeight="1" x14ac:dyDescent="0.3">
      <c r="A152" s="132" t="s">
        <v>71</v>
      </c>
      <c r="B152" s="265">
        <v>43902</v>
      </c>
      <c r="C152" s="163" t="s">
        <v>271</v>
      </c>
      <c r="D152" s="257" t="s">
        <v>239</v>
      </c>
      <c r="E152" s="258"/>
      <c r="F152" s="136"/>
      <c r="G152" s="137">
        <f t="shared" si="387"/>
        <v>0</v>
      </c>
      <c r="H152" s="258"/>
      <c r="I152" s="136"/>
      <c r="J152" s="137">
        <f t="shared" si="388"/>
        <v>0</v>
      </c>
      <c r="K152" s="135"/>
      <c r="L152" s="136"/>
      <c r="M152" s="137">
        <f t="shared" si="389"/>
        <v>0</v>
      </c>
      <c r="N152" s="135"/>
      <c r="O152" s="136"/>
      <c r="P152" s="137">
        <f t="shared" si="390"/>
        <v>0</v>
      </c>
      <c r="Q152" s="135"/>
      <c r="R152" s="136"/>
      <c r="S152" s="137">
        <f t="shared" si="391"/>
        <v>0</v>
      </c>
      <c r="T152" s="135"/>
      <c r="U152" s="136"/>
      <c r="V152" s="234">
        <f t="shared" si="392"/>
        <v>0</v>
      </c>
      <c r="W152" s="266">
        <f t="shared" si="393"/>
        <v>0</v>
      </c>
      <c r="X152" s="127">
        <f t="shared" si="394"/>
        <v>0</v>
      </c>
      <c r="Y152" s="127">
        <f t="shared" si="395"/>
        <v>0</v>
      </c>
      <c r="Z152" s="128" t="e">
        <f t="shared" si="396"/>
        <v>#DIV/0!</v>
      </c>
      <c r="AA152" s="279"/>
      <c r="AB152" s="131"/>
      <c r="AC152" s="131"/>
      <c r="AD152" s="131"/>
      <c r="AE152" s="131"/>
      <c r="AF152" s="131"/>
      <c r="AG152" s="131"/>
    </row>
    <row r="153" spans="1:33" ht="30" customHeight="1" x14ac:dyDescent="0.3">
      <c r="A153" s="132" t="s">
        <v>71</v>
      </c>
      <c r="B153" s="265">
        <v>43933</v>
      </c>
      <c r="C153" s="233" t="s">
        <v>272</v>
      </c>
      <c r="D153" s="268"/>
      <c r="E153" s="258"/>
      <c r="F153" s="136">
        <v>0.22</v>
      </c>
      <c r="G153" s="137">
        <f t="shared" si="387"/>
        <v>0</v>
      </c>
      <c r="H153" s="258"/>
      <c r="I153" s="136">
        <v>0.22</v>
      </c>
      <c r="J153" s="137">
        <f t="shared" si="388"/>
        <v>0</v>
      </c>
      <c r="K153" s="135"/>
      <c r="L153" s="136">
        <v>0.22</v>
      </c>
      <c r="M153" s="137">
        <f t="shared" si="389"/>
        <v>0</v>
      </c>
      <c r="N153" s="135"/>
      <c r="O153" s="136">
        <v>0.22</v>
      </c>
      <c r="P153" s="137">
        <f t="shared" si="390"/>
        <v>0</v>
      </c>
      <c r="Q153" s="135"/>
      <c r="R153" s="136">
        <v>0.22</v>
      </c>
      <c r="S153" s="137">
        <f t="shared" si="391"/>
        <v>0</v>
      </c>
      <c r="T153" s="135"/>
      <c r="U153" s="136">
        <v>0.22</v>
      </c>
      <c r="V153" s="234">
        <f t="shared" si="392"/>
        <v>0</v>
      </c>
      <c r="W153" s="235">
        <f t="shared" si="393"/>
        <v>0</v>
      </c>
      <c r="X153" s="236">
        <f t="shared" si="394"/>
        <v>0</v>
      </c>
      <c r="Y153" s="236">
        <f t="shared" si="395"/>
        <v>0</v>
      </c>
      <c r="Z153" s="237" t="e">
        <f t="shared" si="396"/>
        <v>#DIV/0!</v>
      </c>
      <c r="AA153" s="152"/>
      <c r="AB153" s="7"/>
      <c r="AC153" s="7"/>
      <c r="AD153" s="7"/>
      <c r="AE153" s="7"/>
      <c r="AF153" s="7"/>
      <c r="AG153" s="7"/>
    </row>
    <row r="154" spans="1:33" ht="30" customHeight="1" x14ac:dyDescent="0.3">
      <c r="A154" s="166" t="s">
        <v>273</v>
      </c>
      <c r="B154" s="167"/>
      <c r="C154" s="168"/>
      <c r="D154" s="280"/>
      <c r="E154" s="173">
        <f>SUM(E150:E152)</f>
        <v>30</v>
      </c>
      <c r="F154" s="189"/>
      <c r="G154" s="172">
        <f>SUM(G150:G153)</f>
        <v>5100</v>
      </c>
      <c r="H154" s="173">
        <f>SUM(H150:H152)</f>
        <v>30</v>
      </c>
      <c r="I154" s="189"/>
      <c r="J154" s="172">
        <f>SUM(J150:J153)</f>
        <v>5100</v>
      </c>
      <c r="K154" s="190">
        <f>SUM(K150:K152)</f>
        <v>0</v>
      </c>
      <c r="L154" s="189"/>
      <c r="M154" s="172">
        <f>SUM(M150:M153)</f>
        <v>0</v>
      </c>
      <c r="N154" s="190">
        <f>SUM(N150:N152)</f>
        <v>0</v>
      </c>
      <c r="O154" s="189"/>
      <c r="P154" s="172">
        <f>SUM(P150:P153)</f>
        <v>0</v>
      </c>
      <c r="Q154" s="190">
        <f>SUM(Q150:Q152)</f>
        <v>0</v>
      </c>
      <c r="R154" s="189"/>
      <c r="S154" s="172">
        <f>SUM(S150:S153)</f>
        <v>0</v>
      </c>
      <c r="T154" s="190">
        <f>SUM(T150:T152)</f>
        <v>0</v>
      </c>
      <c r="U154" s="189"/>
      <c r="V154" s="174">
        <f t="shared" ref="V154:X154" si="397">SUM(V150:V153)</f>
        <v>0</v>
      </c>
      <c r="W154" s="222">
        <f t="shared" si="397"/>
        <v>5100</v>
      </c>
      <c r="X154" s="223">
        <f t="shared" si="397"/>
        <v>5100</v>
      </c>
      <c r="Y154" s="223">
        <f t="shared" si="395"/>
        <v>0</v>
      </c>
      <c r="Z154" s="223">
        <f t="shared" si="396"/>
        <v>0</v>
      </c>
      <c r="AA154" s="224"/>
      <c r="AB154" s="7"/>
      <c r="AC154" s="7"/>
      <c r="AD154" s="7"/>
      <c r="AE154" s="7"/>
      <c r="AF154" s="7"/>
      <c r="AG154" s="7"/>
    </row>
    <row r="155" spans="1:33" ht="30" customHeight="1" x14ac:dyDescent="0.3">
      <c r="A155" s="205" t="s">
        <v>66</v>
      </c>
      <c r="B155" s="281">
        <v>13</v>
      </c>
      <c r="C155" s="207" t="s">
        <v>274</v>
      </c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225"/>
      <c r="X155" s="225"/>
      <c r="Y155" s="182"/>
      <c r="Z155" s="225"/>
      <c r="AA155" s="226"/>
      <c r="AB155" s="6"/>
      <c r="AC155" s="7"/>
      <c r="AD155" s="7"/>
      <c r="AE155" s="7"/>
      <c r="AF155" s="7"/>
      <c r="AG155" s="7"/>
    </row>
    <row r="156" spans="1:33" ht="30" customHeight="1" x14ac:dyDescent="0.3">
      <c r="A156" s="108" t="s">
        <v>68</v>
      </c>
      <c r="B156" s="155" t="s">
        <v>275</v>
      </c>
      <c r="C156" s="282" t="s">
        <v>276</v>
      </c>
      <c r="D156" s="141"/>
      <c r="E156" s="142">
        <f>SUM(E157:E159)</f>
        <v>1</v>
      </c>
      <c r="F156" s="143"/>
      <c r="G156" s="144">
        <f>SUM(G157:G160)</f>
        <v>20000</v>
      </c>
      <c r="H156" s="142">
        <f>SUM(H157:H159)</f>
        <v>1</v>
      </c>
      <c r="I156" s="143"/>
      <c r="J156" s="144">
        <f>SUM(J157:J160)</f>
        <v>20000</v>
      </c>
      <c r="K156" s="142">
        <f>SUM(K157:K159)</f>
        <v>1</v>
      </c>
      <c r="L156" s="143"/>
      <c r="M156" s="144">
        <f>SUM(M157:M160)</f>
        <v>50000</v>
      </c>
      <c r="N156" s="142">
        <f>SUM(N157:N159)</f>
        <v>1</v>
      </c>
      <c r="O156" s="143"/>
      <c r="P156" s="144">
        <f>SUM(P157:P160)</f>
        <v>40000</v>
      </c>
      <c r="Q156" s="142">
        <f>SUM(Q157:Q159)</f>
        <v>0</v>
      </c>
      <c r="R156" s="143"/>
      <c r="S156" s="144">
        <f>SUM(S157:S160)</f>
        <v>0</v>
      </c>
      <c r="T156" s="142">
        <f>SUM(T157:T159)</f>
        <v>0</v>
      </c>
      <c r="U156" s="143"/>
      <c r="V156" s="283">
        <f t="shared" ref="V156:X156" si="398">SUM(V157:V160)</f>
        <v>0</v>
      </c>
      <c r="W156" s="284">
        <f t="shared" si="398"/>
        <v>70000</v>
      </c>
      <c r="X156" s="144">
        <f t="shared" si="398"/>
        <v>60000</v>
      </c>
      <c r="Y156" s="144">
        <f t="shared" ref="Y156:Y183" si="399">W156-X156</f>
        <v>10000</v>
      </c>
      <c r="Z156" s="144">
        <f t="shared" ref="Z156:Z183" si="400">Y156/W156</f>
        <v>0.14285714285714285</v>
      </c>
      <c r="AA156" s="146"/>
      <c r="AB156" s="118"/>
      <c r="AC156" s="118"/>
      <c r="AD156" s="118"/>
      <c r="AE156" s="118"/>
      <c r="AF156" s="118"/>
      <c r="AG156" s="118"/>
    </row>
    <row r="157" spans="1:33" ht="30" customHeight="1" x14ac:dyDescent="0.3">
      <c r="A157" s="119" t="s">
        <v>71</v>
      </c>
      <c r="B157" s="120" t="s">
        <v>277</v>
      </c>
      <c r="C157" s="285" t="s">
        <v>278</v>
      </c>
      <c r="D157" s="122" t="s">
        <v>137</v>
      </c>
      <c r="E157" s="123"/>
      <c r="F157" s="124"/>
      <c r="G157" s="125">
        <f t="shared" ref="G157:G160" si="401">E157*F157</f>
        <v>0</v>
      </c>
      <c r="H157" s="123"/>
      <c r="I157" s="124"/>
      <c r="J157" s="125">
        <f t="shared" ref="J157:J160" si="402">H157*I157</f>
        <v>0</v>
      </c>
      <c r="K157" s="123"/>
      <c r="L157" s="124"/>
      <c r="M157" s="125">
        <f t="shared" ref="M157:M160" si="403">K157*L157</f>
        <v>0</v>
      </c>
      <c r="N157" s="123"/>
      <c r="O157" s="124"/>
      <c r="P157" s="125">
        <f t="shared" ref="P157:P160" si="404">N157*O157</f>
        <v>0</v>
      </c>
      <c r="Q157" s="123"/>
      <c r="R157" s="124"/>
      <c r="S157" s="125">
        <f t="shared" ref="S157:S160" si="405">Q157*R157</f>
        <v>0</v>
      </c>
      <c r="T157" s="123"/>
      <c r="U157" s="124"/>
      <c r="V157" s="227">
        <f t="shared" ref="V157:V160" si="406">T157*U157</f>
        <v>0</v>
      </c>
      <c r="W157" s="232">
        <f t="shared" ref="W157:W160" si="407">G157+M157+S157</f>
        <v>0</v>
      </c>
      <c r="X157" s="127">
        <f t="shared" ref="X157:X160" si="408">J157+P157+V157</f>
        <v>0</v>
      </c>
      <c r="Y157" s="127">
        <f t="shared" si="399"/>
        <v>0</v>
      </c>
      <c r="Z157" s="128" t="e">
        <f t="shared" si="400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">
      <c r="A158" s="119" t="s">
        <v>71</v>
      </c>
      <c r="B158" s="120" t="s">
        <v>279</v>
      </c>
      <c r="C158" s="286" t="s">
        <v>280</v>
      </c>
      <c r="D158" s="122" t="s">
        <v>137</v>
      </c>
      <c r="E158" s="392">
        <v>1</v>
      </c>
      <c r="F158" s="393">
        <v>20000</v>
      </c>
      <c r="G158" s="125">
        <f t="shared" si="401"/>
        <v>20000</v>
      </c>
      <c r="H158" s="392">
        <v>1</v>
      </c>
      <c r="I158" s="393">
        <v>20000</v>
      </c>
      <c r="J158" s="125">
        <f t="shared" si="402"/>
        <v>20000</v>
      </c>
      <c r="K158" s="123"/>
      <c r="L158" s="124"/>
      <c r="M158" s="125">
        <f t="shared" si="403"/>
        <v>0</v>
      </c>
      <c r="N158" s="123"/>
      <c r="O158" s="124"/>
      <c r="P158" s="125">
        <f t="shared" si="404"/>
        <v>0</v>
      </c>
      <c r="Q158" s="123"/>
      <c r="R158" s="124"/>
      <c r="S158" s="125">
        <f t="shared" si="405"/>
        <v>0</v>
      </c>
      <c r="T158" s="123"/>
      <c r="U158" s="124"/>
      <c r="V158" s="227">
        <f t="shared" si="406"/>
        <v>0</v>
      </c>
      <c r="W158" s="232">
        <f t="shared" si="407"/>
        <v>20000</v>
      </c>
      <c r="X158" s="127">
        <f t="shared" si="408"/>
        <v>20000</v>
      </c>
      <c r="Y158" s="127">
        <f t="shared" si="399"/>
        <v>0</v>
      </c>
      <c r="Z158" s="128">
        <f t="shared" si="400"/>
        <v>0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3">
      <c r="A159" s="119" t="s">
        <v>71</v>
      </c>
      <c r="B159" s="120" t="s">
        <v>281</v>
      </c>
      <c r="C159" s="286" t="s">
        <v>282</v>
      </c>
      <c r="D159" s="122" t="s">
        <v>137</v>
      </c>
      <c r="E159" s="123"/>
      <c r="F159" s="124"/>
      <c r="G159" s="125">
        <f t="shared" si="401"/>
        <v>0</v>
      </c>
      <c r="H159" s="123"/>
      <c r="I159" s="124"/>
      <c r="J159" s="125">
        <f t="shared" si="402"/>
        <v>0</v>
      </c>
      <c r="K159" s="123">
        <v>1</v>
      </c>
      <c r="L159" s="124">
        <v>50000</v>
      </c>
      <c r="M159" s="125">
        <f>K159*L159</f>
        <v>50000</v>
      </c>
      <c r="N159" s="123">
        <v>1</v>
      </c>
      <c r="O159" s="124">
        <v>40000</v>
      </c>
      <c r="P159" s="125">
        <f t="shared" si="404"/>
        <v>40000</v>
      </c>
      <c r="Q159" s="123"/>
      <c r="R159" s="124"/>
      <c r="S159" s="125">
        <f t="shared" si="405"/>
        <v>0</v>
      </c>
      <c r="T159" s="123"/>
      <c r="U159" s="124"/>
      <c r="V159" s="227">
        <f t="shared" si="406"/>
        <v>0</v>
      </c>
      <c r="W159" s="232">
        <f t="shared" si="407"/>
        <v>50000</v>
      </c>
      <c r="X159" s="127">
        <f t="shared" si="408"/>
        <v>40000</v>
      </c>
      <c r="Y159" s="127">
        <f t="shared" si="399"/>
        <v>10000</v>
      </c>
      <c r="Z159" s="128">
        <f t="shared" si="400"/>
        <v>0.2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 x14ac:dyDescent="0.3">
      <c r="A160" s="147" t="s">
        <v>71</v>
      </c>
      <c r="B160" s="154" t="s">
        <v>283</v>
      </c>
      <c r="C160" s="286" t="s">
        <v>284</v>
      </c>
      <c r="D160" s="148"/>
      <c r="E160" s="149"/>
      <c r="F160" s="150">
        <v>0.22</v>
      </c>
      <c r="G160" s="151">
        <f t="shared" si="401"/>
        <v>0</v>
      </c>
      <c r="H160" s="149"/>
      <c r="I160" s="150">
        <v>0.22</v>
      </c>
      <c r="J160" s="151">
        <f t="shared" si="402"/>
        <v>0</v>
      </c>
      <c r="K160" s="149"/>
      <c r="L160" s="150">
        <v>0.22</v>
      </c>
      <c r="M160" s="151">
        <f t="shared" si="403"/>
        <v>0</v>
      </c>
      <c r="N160" s="149"/>
      <c r="O160" s="150">
        <v>0.22</v>
      </c>
      <c r="P160" s="151">
        <f t="shared" si="404"/>
        <v>0</v>
      </c>
      <c r="Q160" s="149"/>
      <c r="R160" s="150">
        <v>0.22</v>
      </c>
      <c r="S160" s="151">
        <f t="shared" si="405"/>
        <v>0</v>
      </c>
      <c r="T160" s="149"/>
      <c r="U160" s="150">
        <v>0.22</v>
      </c>
      <c r="V160" s="287">
        <f t="shared" si="406"/>
        <v>0</v>
      </c>
      <c r="W160" s="235">
        <f t="shared" si="407"/>
        <v>0</v>
      </c>
      <c r="X160" s="236">
        <f t="shared" si="408"/>
        <v>0</v>
      </c>
      <c r="Y160" s="236">
        <f t="shared" si="399"/>
        <v>0</v>
      </c>
      <c r="Z160" s="237" t="e">
        <f t="shared" si="400"/>
        <v>#DIV/0!</v>
      </c>
      <c r="AA160" s="152"/>
      <c r="AB160" s="131"/>
      <c r="AC160" s="131"/>
      <c r="AD160" s="131"/>
      <c r="AE160" s="131"/>
      <c r="AF160" s="131"/>
      <c r="AG160" s="131"/>
    </row>
    <row r="161" spans="1:33" ht="30" customHeight="1" x14ac:dyDescent="0.3">
      <c r="A161" s="288" t="s">
        <v>68</v>
      </c>
      <c r="B161" s="289" t="s">
        <v>285</v>
      </c>
      <c r="C161" s="220" t="s">
        <v>286</v>
      </c>
      <c r="D161" s="111"/>
      <c r="E161" s="112">
        <f>SUM(E162:E164)</f>
        <v>2</v>
      </c>
      <c r="F161" s="113"/>
      <c r="G161" s="114">
        <f>SUM(G162:G165)</f>
        <v>21000</v>
      </c>
      <c r="H161" s="112">
        <f>SUM(H162:H164)</f>
        <v>0</v>
      </c>
      <c r="I161" s="113">
        <f>SUM(I162:I164)</f>
        <v>2</v>
      </c>
      <c r="J161" s="114">
        <f>SUM(J162:J165)</f>
        <v>21000</v>
      </c>
      <c r="K161" s="112">
        <f>SUM(K162:K164)</f>
        <v>0</v>
      </c>
      <c r="L161" s="113"/>
      <c r="M161" s="114">
        <f>SUM(M162:M165)</f>
        <v>0</v>
      </c>
      <c r="N161" s="112">
        <f>SUM(N162:N164)</f>
        <v>0</v>
      </c>
      <c r="O161" s="113"/>
      <c r="P161" s="114">
        <f>SUM(P162:P165)</f>
        <v>0</v>
      </c>
      <c r="Q161" s="112">
        <f>SUM(Q162:Q164)</f>
        <v>0</v>
      </c>
      <c r="R161" s="113"/>
      <c r="S161" s="114">
        <f>SUM(S162:S165)</f>
        <v>0</v>
      </c>
      <c r="T161" s="112">
        <f>SUM(T162:T164)</f>
        <v>0</v>
      </c>
      <c r="U161" s="113"/>
      <c r="V161" s="114">
        <f t="shared" ref="V161:X161" si="409">SUM(V162:V165)</f>
        <v>0</v>
      </c>
      <c r="W161" s="114">
        <f t="shared" si="409"/>
        <v>21000</v>
      </c>
      <c r="X161" s="114">
        <f t="shared" si="409"/>
        <v>21000</v>
      </c>
      <c r="Y161" s="114">
        <f t="shared" si="399"/>
        <v>0</v>
      </c>
      <c r="Z161" s="114">
        <f t="shared" si="400"/>
        <v>0</v>
      </c>
      <c r="AA161" s="114"/>
      <c r="AB161" s="118"/>
      <c r="AC161" s="118"/>
      <c r="AD161" s="118"/>
      <c r="AE161" s="118"/>
      <c r="AF161" s="118"/>
      <c r="AG161" s="118"/>
    </row>
    <row r="162" spans="1:33" ht="30" customHeight="1" x14ac:dyDescent="0.3">
      <c r="A162" s="119" t="s">
        <v>71</v>
      </c>
      <c r="B162" s="120" t="s">
        <v>287</v>
      </c>
      <c r="C162" s="383" t="s">
        <v>419</v>
      </c>
      <c r="D162" s="378" t="s">
        <v>137</v>
      </c>
      <c r="E162" s="385">
        <v>1</v>
      </c>
      <c r="F162" s="386">
        <v>6000</v>
      </c>
      <c r="G162" s="125">
        <f t="shared" ref="G162:G165" si="410">E162*F162</f>
        <v>6000</v>
      </c>
      <c r="H162" s="378" t="s">
        <v>137</v>
      </c>
      <c r="I162" s="385">
        <v>1</v>
      </c>
      <c r="J162" s="386">
        <v>6000</v>
      </c>
      <c r="K162" s="123"/>
      <c r="L162" s="124"/>
      <c r="M162" s="125">
        <f t="shared" ref="M162:M165" si="411">K162*L162</f>
        <v>0</v>
      </c>
      <c r="N162" s="123"/>
      <c r="O162" s="124"/>
      <c r="P162" s="125">
        <f t="shared" ref="P162:P165" si="412">N162*O162</f>
        <v>0</v>
      </c>
      <c r="Q162" s="123"/>
      <c r="R162" s="124"/>
      <c r="S162" s="125">
        <f t="shared" ref="S162:S165" si="413">Q162*R162</f>
        <v>0</v>
      </c>
      <c r="T162" s="123"/>
      <c r="U162" s="124"/>
      <c r="V162" s="125">
        <f t="shared" ref="V162:V165" si="414">T162*U162</f>
        <v>0</v>
      </c>
      <c r="W162" s="126">
        <f t="shared" ref="W162:W165" si="415">G162+M162+S162</f>
        <v>6000</v>
      </c>
      <c r="X162" s="127">
        <f t="shared" ref="X162:X165" si="416">J162+P162+V162</f>
        <v>6000</v>
      </c>
      <c r="Y162" s="127">
        <f t="shared" si="399"/>
        <v>0</v>
      </c>
      <c r="Z162" s="128">
        <f t="shared" si="400"/>
        <v>0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3">
      <c r="A163" s="119" t="s">
        <v>71</v>
      </c>
      <c r="B163" s="120" t="s">
        <v>289</v>
      </c>
      <c r="C163" s="383" t="s">
        <v>422</v>
      </c>
      <c r="D163" s="378" t="s">
        <v>137</v>
      </c>
      <c r="E163" s="385">
        <v>1</v>
      </c>
      <c r="F163" s="386">
        <v>15000</v>
      </c>
      <c r="G163" s="125">
        <f t="shared" si="410"/>
        <v>15000</v>
      </c>
      <c r="H163" s="378" t="s">
        <v>137</v>
      </c>
      <c r="I163" s="385">
        <v>1</v>
      </c>
      <c r="J163" s="386">
        <v>15000</v>
      </c>
      <c r="K163" s="123"/>
      <c r="L163" s="124"/>
      <c r="M163" s="125">
        <f t="shared" si="411"/>
        <v>0</v>
      </c>
      <c r="N163" s="123"/>
      <c r="O163" s="124"/>
      <c r="P163" s="125">
        <f t="shared" si="412"/>
        <v>0</v>
      </c>
      <c r="Q163" s="123"/>
      <c r="R163" s="124"/>
      <c r="S163" s="125">
        <f t="shared" si="413"/>
        <v>0</v>
      </c>
      <c r="T163" s="123"/>
      <c r="U163" s="124"/>
      <c r="V163" s="125">
        <f t="shared" si="414"/>
        <v>0</v>
      </c>
      <c r="W163" s="126">
        <f t="shared" si="415"/>
        <v>15000</v>
      </c>
      <c r="X163" s="127">
        <f t="shared" si="416"/>
        <v>15000</v>
      </c>
      <c r="Y163" s="127">
        <f t="shared" si="399"/>
        <v>0</v>
      </c>
      <c r="Z163" s="128">
        <f t="shared" si="400"/>
        <v>0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32" t="s">
        <v>71</v>
      </c>
      <c r="B164" s="133" t="s">
        <v>290</v>
      </c>
      <c r="C164" s="187" t="s">
        <v>288</v>
      </c>
      <c r="D164" s="134"/>
      <c r="E164" s="135"/>
      <c r="F164" s="136"/>
      <c r="G164" s="137">
        <f t="shared" si="410"/>
        <v>0</v>
      </c>
      <c r="H164" s="135"/>
      <c r="I164" s="136"/>
      <c r="J164" s="137">
        <f t="shared" ref="J164:J165" si="417">H164*I164</f>
        <v>0</v>
      </c>
      <c r="K164" s="135"/>
      <c r="L164" s="136"/>
      <c r="M164" s="137">
        <f t="shared" si="411"/>
        <v>0</v>
      </c>
      <c r="N164" s="135"/>
      <c r="O164" s="136"/>
      <c r="P164" s="137">
        <f t="shared" si="412"/>
        <v>0</v>
      </c>
      <c r="Q164" s="135"/>
      <c r="R164" s="136"/>
      <c r="S164" s="137">
        <f t="shared" si="413"/>
        <v>0</v>
      </c>
      <c r="T164" s="135"/>
      <c r="U164" s="136"/>
      <c r="V164" s="137">
        <f t="shared" si="414"/>
        <v>0</v>
      </c>
      <c r="W164" s="138">
        <f t="shared" si="415"/>
        <v>0</v>
      </c>
      <c r="X164" s="127">
        <f t="shared" si="416"/>
        <v>0</v>
      </c>
      <c r="Y164" s="127">
        <f t="shared" si="399"/>
        <v>0</v>
      </c>
      <c r="Z164" s="128" t="e">
        <f t="shared" si="400"/>
        <v>#DIV/0!</v>
      </c>
      <c r="AA164" s="139"/>
      <c r="AB164" s="131"/>
      <c r="AC164" s="131"/>
      <c r="AD164" s="131"/>
      <c r="AE164" s="131"/>
      <c r="AF164" s="131"/>
      <c r="AG164" s="131"/>
    </row>
    <row r="165" spans="1:33" ht="30" customHeight="1" x14ac:dyDescent="0.3">
      <c r="A165" s="132" t="s">
        <v>71</v>
      </c>
      <c r="B165" s="133" t="s">
        <v>291</v>
      </c>
      <c r="C165" s="188" t="s">
        <v>292</v>
      </c>
      <c r="D165" s="148"/>
      <c r="E165" s="135"/>
      <c r="F165" s="136">
        <v>0.22</v>
      </c>
      <c r="G165" s="137">
        <f t="shared" si="410"/>
        <v>0</v>
      </c>
      <c r="H165" s="135"/>
      <c r="I165" s="136">
        <v>0.22</v>
      </c>
      <c r="J165" s="137">
        <f t="shared" si="417"/>
        <v>0</v>
      </c>
      <c r="K165" s="135"/>
      <c r="L165" s="136">
        <v>0.22</v>
      </c>
      <c r="M165" s="137">
        <f t="shared" si="411"/>
        <v>0</v>
      </c>
      <c r="N165" s="135"/>
      <c r="O165" s="136">
        <v>0.22</v>
      </c>
      <c r="P165" s="137">
        <f t="shared" si="412"/>
        <v>0</v>
      </c>
      <c r="Q165" s="135"/>
      <c r="R165" s="136">
        <v>0.22</v>
      </c>
      <c r="S165" s="137">
        <f t="shared" si="413"/>
        <v>0</v>
      </c>
      <c r="T165" s="135"/>
      <c r="U165" s="136">
        <v>0.22</v>
      </c>
      <c r="V165" s="137">
        <f t="shared" si="414"/>
        <v>0</v>
      </c>
      <c r="W165" s="138">
        <f t="shared" si="415"/>
        <v>0</v>
      </c>
      <c r="X165" s="127">
        <f t="shared" si="416"/>
        <v>0</v>
      </c>
      <c r="Y165" s="127">
        <f t="shared" si="399"/>
        <v>0</v>
      </c>
      <c r="Z165" s="128" t="e">
        <f t="shared" si="400"/>
        <v>#DIV/0!</v>
      </c>
      <c r="AA165" s="152"/>
      <c r="AB165" s="131"/>
      <c r="AC165" s="131"/>
      <c r="AD165" s="131"/>
      <c r="AE165" s="131"/>
      <c r="AF165" s="131"/>
      <c r="AG165" s="131"/>
    </row>
    <row r="166" spans="1:33" ht="30" customHeight="1" x14ac:dyDescent="0.3">
      <c r="A166" s="108" t="s">
        <v>68</v>
      </c>
      <c r="B166" s="155" t="s">
        <v>293</v>
      </c>
      <c r="C166" s="220" t="s">
        <v>294</v>
      </c>
      <c r="D166" s="141"/>
      <c r="E166" s="142">
        <f>SUM(E167:E169)</f>
        <v>0</v>
      </c>
      <c r="F166" s="143"/>
      <c r="G166" s="144">
        <f t="shared" ref="G166:H166" si="418">SUM(G167:G169)</f>
        <v>0</v>
      </c>
      <c r="H166" s="142">
        <f t="shared" si="418"/>
        <v>0</v>
      </c>
      <c r="I166" s="143"/>
      <c r="J166" s="144">
        <f t="shared" ref="J166:K166" si="419">SUM(J167:J169)</f>
        <v>0</v>
      </c>
      <c r="K166" s="142">
        <f t="shared" si="419"/>
        <v>0</v>
      </c>
      <c r="L166" s="143"/>
      <c r="M166" s="144">
        <f t="shared" ref="M166:N166" si="420">SUM(M167:M169)</f>
        <v>0</v>
      </c>
      <c r="N166" s="142">
        <f t="shared" si="420"/>
        <v>0</v>
      </c>
      <c r="O166" s="143"/>
      <c r="P166" s="144">
        <f t="shared" ref="P166:Q166" si="421">SUM(P167:P169)</f>
        <v>0</v>
      </c>
      <c r="Q166" s="142">
        <f t="shared" si="421"/>
        <v>0</v>
      </c>
      <c r="R166" s="143"/>
      <c r="S166" s="144">
        <f t="shared" ref="S166:T166" si="422">SUM(S167:S169)</f>
        <v>0</v>
      </c>
      <c r="T166" s="142">
        <f t="shared" si="422"/>
        <v>0</v>
      </c>
      <c r="U166" s="143"/>
      <c r="V166" s="144">
        <f t="shared" ref="V166:X166" si="423">SUM(V167:V169)</f>
        <v>0</v>
      </c>
      <c r="W166" s="144">
        <f t="shared" si="423"/>
        <v>0</v>
      </c>
      <c r="X166" s="144">
        <f t="shared" si="423"/>
        <v>0</v>
      </c>
      <c r="Y166" s="144">
        <f t="shared" si="399"/>
        <v>0</v>
      </c>
      <c r="Z166" s="144" t="e">
        <f t="shared" si="400"/>
        <v>#DIV/0!</v>
      </c>
      <c r="AA166" s="290"/>
      <c r="AB166" s="118"/>
      <c r="AC166" s="118"/>
      <c r="AD166" s="118"/>
      <c r="AE166" s="118"/>
      <c r="AF166" s="118"/>
      <c r="AG166" s="118"/>
    </row>
    <row r="167" spans="1:33" ht="30" customHeight="1" x14ac:dyDescent="0.3">
      <c r="A167" s="119" t="s">
        <v>71</v>
      </c>
      <c r="B167" s="120" t="s">
        <v>295</v>
      </c>
      <c r="C167" s="187" t="s">
        <v>296</v>
      </c>
      <c r="D167" s="122"/>
      <c r="E167" s="123"/>
      <c r="F167" s="124"/>
      <c r="G167" s="125">
        <f t="shared" ref="G167:G169" si="424">E167*F167</f>
        <v>0</v>
      </c>
      <c r="H167" s="123"/>
      <c r="I167" s="124"/>
      <c r="J167" s="125">
        <f t="shared" ref="J167:J169" si="425">H167*I167</f>
        <v>0</v>
      </c>
      <c r="K167" s="123"/>
      <c r="L167" s="124"/>
      <c r="M167" s="125">
        <f t="shared" ref="M167:M169" si="426">K167*L167</f>
        <v>0</v>
      </c>
      <c r="N167" s="123"/>
      <c r="O167" s="124"/>
      <c r="P167" s="125">
        <f t="shared" ref="P167:P169" si="427">N167*O167</f>
        <v>0</v>
      </c>
      <c r="Q167" s="123"/>
      <c r="R167" s="124"/>
      <c r="S167" s="125">
        <f t="shared" ref="S167:S169" si="428">Q167*R167</f>
        <v>0</v>
      </c>
      <c r="T167" s="123"/>
      <c r="U167" s="124"/>
      <c r="V167" s="125">
        <f t="shared" ref="V167:V169" si="429">T167*U167</f>
        <v>0</v>
      </c>
      <c r="W167" s="126">
        <f t="shared" ref="W167:W169" si="430">G167+M167+S167</f>
        <v>0</v>
      </c>
      <c r="X167" s="127">
        <f t="shared" ref="X167:X169" si="431">J167+P167+V167</f>
        <v>0</v>
      </c>
      <c r="Y167" s="127">
        <f t="shared" si="399"/>
        <v>0</v>
      </c>
      <c r="Z167" s="128" t="e">
        <f t="shared" si="400"/>
        <v>#DIV/0!</v>
      </c>
      <c r="AA167" s="278"/>
      <c r="AB167" s="131"/>
      <c r="AC167" s="131"/>
      <c r="AD167" s="131"/>
      <c r="AE167" s="131"/>
      <c r="AF167" s="131"/>
      <c r="AG167" s="131"/>
    </row>
    <row r="168" spans="1:33" ht="30" customHeight="1" x14ac:dyDescent="0.3">
      <c r="A168" s="119" t="s">
        <v>71</v>
      </c>
      <c r="B168" s="120" t="s">
        <v>297</v>
      </c>
      <c r="C168" s="187" t="s">
        <v>296</v>
      </c>
      <c r="D168" s="122"/>
      <c r="E168" s="123"/>
      <c r="F168" s="124"/>
      <c r="G168" s="125">
        <f t="shared" si="424"/>
        <v>0</v>
      </c>
      <c r="H168" s="123"/>
      <c r="I168" s="124"/>
      <c r="J168" s="125">
        <f t="shared" si="425"/>
        <v>0</v>
      </c>
      <c r="K168" s="123"/>
      <c r="L168" s="124"/>
      <c r="M168" s="125">
        <f t="shared" si="426"/>
        <v>0</v>
      </c>
      <c r="N168" s="123"/>
      <c r="O168" s="124"/>
      <c r="P168" s="125">
        <f t="shared" si="427"/>
        <v>0</v>
      </c>
      <c r="Q168" s="123"/>
      <c r="R168" s="124"/>
      <c r="S168" s="125">
        <f t="shared" si="428"/>
        <v>0</v>
      </c>
      <c r="T168" s="123"/>
      <c r="U168" s="124"/>
      <c r="V168" s="125">
        <f t="shared" si="429"/>
        <v>0</v>
      </c>
      <c r="W168" s="126">
        <f t="shared" si="430"/>
        <v>0</v>
      </c>
      <c r="X168" s="127">
        <f t="shared" si="431"/>
        <v>0</v>
      </c>
      <c r="Y168" s="127">
        <f t="shared" si="399"/>
        <v>0</v>
      </c>
      <c r="Z168" s="128" t="e">
        <f t="shared" si="400"/>
        <v>#DIV/0!</v>
      </c>
      <c r="AA168" s="278"/>
      <c r="AB168" s="131"/>
      <c r="AC168" s="131"/>
      <c r="AD168" s="131"/>
      <c r="AE168" s="131"/>
      <c r="AF168" s="131"/>
      <c r="AG168" s="131"/>
    </row>
    <row r="169" spans="1:33" ht="30" customHeight="1" x14ac:dyDescent="0.3">
      <c r="A169" s="132" t="s">
        <v>71</v>
      </c>
      <c r="B169" s="133" t="s">
        <v>298</v>
      </c>
      <c r="C169" s="163" t="s">
        <v>296</v>
      </c>
      <c r="D169" s="134"/>
      <c r="E169" s="135"/>
      <c r="F169" s="136"/>
      <c r="G169" s="137">
        <f t="shared" si="424"/>
        <v>0</v>
      </c>
      <c r="H169" s="135"/>
      <c r="I169" s="136"/>
      <c r="J169" s="137">
        <f t="shared" si="425"/>
        <v>0</v>
      </c>
      <c r="K169" s="135"/>
      <c r="L169" s="136"/>
      <c r="M169" s="137">
        <f t="shared" si="426"/>
        <v>0</v>
      </c>
      <c r="N169" s="135"/>
      <c r="O169" s="136"/>
      <c r="P169" s="137">
        <f t="shared" si="427"/>
        <v>0</v>
      </c>
      <c r="Q169" s="135"/>
      <c r="R169" s="136"/>
      <c r="S169" s="137">
        <f t="shared" si="428"/>
        <v>0</v>
      </c>
      <c r="T169" s="135"/>
      <c r="U169" s="136"/>
      <c r="V169" s="137">
        <f t="shared" si="429"/>
        <v>0</v>
      </c>
      <c r="W169" s="138">
        <f t="shared" si="430"/>
        <v>0</v>
      </c>
      <c r="X169" s="127">
        <f t="shared" si="431"/>
        <v>0</v>
      </c>
      <c r="Y169" s="127">
        <f t="shared" si="399"/>
        <v>0</v>
      </c>
      <c r="Z169" s="128" t="e">
        <f t="shared" si="400"/>
        <v>#DIV/0!</v>
      </c>
      <c r="AA169" s="279"/>
      <c r="AB169" s="131"/>
      <c r="AC169" s="131"/>
      <c r="AD169" s="131"/>
      <c r="AE169" s="131"/>
      <c r="AF169" s="131"/>
      <c r="AG169" s="131"/>
    </row>
    <row r="170" spans="1:33" ht="30" customHeight="1" x14ac:dyDescent="0.3">
      <c r="A170" s="108" t="s">
        <v>68</v>
      </c>
      <c r="B170" s="155" t="s">
        <v>299</v>
      </c>
      <c r="C170" s="291" t="s">
        <v>274</v>
      </c>
      <c r="D170" s="141"/>
      <c r="E170" s="142">
        <f>SUM(E171:E177)</f>
        <v>3</v>
      </c>
      <c r="F170" s="143"/>
      <c r="G170" s="144">
        <f>SUM(G171:G182)</f>
        <v>128500</v>
      </c>
      <c r="H170" s="142">
        <f>SUM(H171:H177)</f>
        <v>3</v>
      </c>
      <c r="I170" s="143"/>
      <c r="J170" s="144">
        <f>SUM(J171:J182)</f>
        <v>128500</v>
      </c>
      <c r="K170" s="142">
        <f>SUM(K171:K177)</f>
        <v>0</v>
      </c>
      <c r="L170" s="143"/>
      <c r="M170" s="144">
        <f>SUM(M171:M182)</f>
        <v>0</v>
      </c>
      <c r="N170" s="142">
        <f>SUM(N171:N177)</f>
        <v>0</v>
      </c>
      <c r="O170" s="143"/>
      <c r="P170" s="144">
        <f>SUM(P171:P182)</f>
        <v>0</v>
      </c>
      <c r="Q170" s="142">
        <f>SUM(Q171:Q177)</f>
        <v>0</v>
      </c>
      <c r="R170" s="143"/>
      <c r="S170" s="144">
        <f>SUM(S171:S182)</f>
        <v>0</v>
      </c>
      <c r="T170" s="142">
        <f>SUM(T171:T177)</f>
        <v>0</v>
      </c>
      <c r="U170" s="143"/>
      <c r="V170" s="144">
        <f t="shared" ref="V170:X170" si="432">SUM(V171:V182)</f>
        <v>0</v>
      </c>
      <c r="W170" s="144">
        <f t="shared" si="432"/>
        <v>128500</v>
      </c>
      <c r="X170" s="144">
        <f t="shared" si="432"/>
        <v>128500</v>
      </c>
      <c r="Y170" s="144">
        <f t="shared" si="399"/>
        <v>0</v>
      </c>
      <c r="Z170" s="144">
        <f t="shared" si="400"/>
        <v>0</v>
      </c>
      <c r="AA170" s="290"/>
      <c r="AB170" s="118"/>
      <c r="AC170" s="118"/>
      <c r="AD170" s="118"/>
      <c r="AE170" s="118"/>
      <c r="AF170" s="118"/>
      <c r="AG170" s="118"/>
    </row>
    <row r="171" spans="1:33" ht="30" customHeight="1" x14ac:dyDescent="0.3">
      <c r="A171" s="119" t="s">
        <v>71</v>
      </c>
      <c r="B171" s="120" t="s">
        <v>300</v>
      </c>
      <c r="C171" s="187" t="s">
        <v>301</v>
      </c>
      <c r="D171" s="122"/>
      <c r="E171" s="123"/>
      <c r="F171" s="124"/>
      <c r="G171" s="125">
        <f t="shared" ref="G171:G182" si="433">E171*F171</f>
        <v>0</v>
      </c>
      <c r="H171" s="123"/>
      <c r="I171" s="124"/>
      <c r="J171" s="125">
        <f t="shared" ref="J171:J182" si="434">H171*I171</f>
        <v>0</v>
      </c>
      <c r="K171" s="123"/>
      <c r="L171" s="124"/>
      <c r="M171" s="125">
        <f t="shared" ref="M171:M182" si="435">K171*L171</f>
        <v>0</v>
      </c>
      <c r="N171" s="123"/>
      <c r="O171" s="124"/>
      <c r="P171" s="125">
        <f t="shared" ref="P171:P182" si="436">N171*O171</f>
        <v>0</v>
      </c>
      <c r="Q171" s="123"/>
      <c r="R171" s="124"/>
      <c r="S171" s="125">
        <f t="shared" ref="S171:S182" si="437">Q171*R171</f>
        <v>0</v>
      </c>
      <c r="T171" s="123"/>
      <c r="U171" s="124"/>
      <c r="V171" s="125">
        <f t="shared" ref="V171:V182" si="438">T171*U171</f>
        <v>0</v>
      </c>
      <c r="W171" s="126">
        <f t="shared" ref="W171:W182" si="439">G171+M171+S171</f>
        <v>0</v>
      </c>
      <c r="X171" s="127">
        <f t="shared" ref="X171:X182" si="440">J171+P171+V171</f>
        <v>0</v>
      </c>
      <c r="Y171" s="127">
        <f t="shared" si="399"/>
        <v>0</v>
      </c>
      <c r="Z171" s="128" t="e">
        <f t="shared" si="400"/>
        <v>#DIV/0!</v>
      </c>
      <c r="AA171" s="278"/>
      <c r="AB171" s="131"/>
      <c r="AC171" s="131"/>
      <c r="AD171" s="131"/>
      <c r="AE171" s="131"/>
      <c r="AF171" s="131"/>
      <c r="AG171" s="131"/>
    </row>
    <row r="172" spans="1:33" ht="30" customHeight="1" x14ac:dyDescent="0.3">
      <c r="A172" s="119" t="s">
        <v>71</v>
      </c>
      <c r="B172" s="120" t="s">
        <v>302</v>
      </c>
      <c r="C172" s="187" t="s">
        <v>303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78"/>
      <c r="AB172" s="131"/>
      <c r="AC172" s="131"/>
      <c r="AD172" s="131"/>
      <c r="AE172" s="131"/>
      <c r="AF172" s="131"/>
      <c r="AG172" s="131"/>
    </row>
    <row r="173" spans="1:33" ht="30" customHeight="1" x14ac:dyDescent="0.3">
      <c r="A173" s="119" t="s">
        <v>71</v>
      </c>
      <c r="B173" s="120" t="s">
        <v>304</v>
      </c>
      <c r="C173" s="187" t="s">
        <v>305</v>
      </c>
      <c r="D173" s="122"/>
      <c r="E173" s="123"/>
      <c r="F173" s="124"/>
      <c r="G173" s="125">
        <f t="shared" si="433"/>
        <v>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0</v>
      </c>
      <c r="X173" s="127">
        <f t="shared" si="440"/>
        <v>0</v>
      </c>
      <c r="Y173" s="127">
        <f t="shared" si="399"/>
        <v>0</v>
      </c>
      <c r="Z173" s="128" t="e">
        <f t="shared" si="400"/>
        <v>#DIV/0!</v>
      </c>
      <c r="AA173" s="278"/>
      <c r="AB173" s="131"/>
      <c r="AC173" s="131"/>
      <c r="AD173" s="131"/>
      <c r="AE173" s="131"/>
      <c r="AF173" s="131"/>
      <c r="AG173" s="131"/>
    </row>
    <row r="174" spans="1:33" ht="30" customHeight="1" x14ac:dyDescent="0.3">
      <c r="A174" s="119" t="s">
        <v>71</v>
      </c>
      <c r="B174" s="120" t="s">
        <v>306</v>
      </c>
      <c r="C174" s="187" t="s">
        <v>307</v>
      </c>
      <c r="D174" s="122"/>
      <c r="E174" s="123"/>
      <c r="F174" s="124"/>
      <c r="G174" s="125">
        <f t="shared" si="433"/>
        <v>0</v>
      </c>
      <c r="H174" s="123"/>
      <c r="I174" s="124"/>
      <c r="J174" s="125">
        <f t="shared" si="434"/>
        <v>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0</v>
      </c>
      <c r="X174" s="127">
        <f t="shared" si="440"/>
        <v>0</v>
      </c>
      <c r="Y174" s="127">
        <f t="shared" si="399"/>
        <v>0</v>
      </c>
      <c r="Z174" s="128" t="e">
        <f t="shared" si="400"/>
        <v>#DIV/0!</v>
      </c>
      <c r="AA174" s="278"/>
      <c r="AB174" s="131"/>
      <c r="AC174" s="131"/>
      <c r="AD174" s="131"/>
      <c r="AE174" s="131"/>
      <c r="AF174" s="131"/>
      <c r="AG174" s="131"/>
    </row>
    <row r="175" spans="1:33" ht="30" customHeight="1" x14ac:dyDescent="0.3">
      <c r="A175" s="119" t="s">
        <v>71</v>
      </c>
      <c r="B175" s="410">
        <v>41369</v>
      </c>
      <c r="C175" s="377" t="s">
        <v>424</v>
      </c>
      <c r="D175" s="378" t="s">
        <v>137</v>
      </c>
      <c r="E175" s="385">
        <v>1</v>
      </c>
      <c r="F175" s="386">
        <v>22000</v>
      </c>
      <c r="G175" s="125">
        <f t="shared" si="433"/>
        <v>22000</v>
      </c>
      <c r="H175" s="385">
        <v>1</v>
      </c>
      <c r="I175" s="386">
        <v>22000</v>
      </c>
      <c r="J175" s="125">
        <f t="shared" si="434"/>
        <v>22000</v>
      </c>
      <c r="K175" s="123"/>
      <c r="L175" s="124"/>
      <c r="M175" s="125">
        <f t="shared" si="435"/>
        <v>0</v>
      </c>
      <c r="N175" s="123"/>
      <c r="O175" s="124"/>
      <c r="P175" s="125">
        <f t="shared" si="436"/>
        <v>0</v>
      </c>
      <c r="Q175" s="123"/>
      <c r="R175" s="124"/>
      <c r="S175" s="125">
        <f t="shared" si="437"/>
        <v>0</v>
      </c>
      <c r="T175" s="123"/>
      <c r="U175" s="124"/>
      <c r="V175" s="125">
        <f t="shared" si="438"/>
        <v>0</v>
      </c>
      <c r="W175" s="138">
        <f t="shared" si="439"/>
        <v>22000</v>
      </c>
      <c r="X175" s="127">
        <f t="shared" si="440"/>
        <v>22000</v>
      </c>
      <c r="Y175" s="127">
        <f t="shared" si="399"/>
        <v>0</v>
      </c>
      <c r="Z175" s="128">
        <f t="shared" si="400"/>
        <v>0</v>
      </c>
      <c r="AA175" s="278"/>
      <c r="AB175" s="130"/>
      <c r="AC175" s="131"/>
      <c r="AD175" s="131"/>
      <c r="AE175" s="131"/>
      <c r="AF175" s="131"/>
      <c r="AG175" s="131"/>
    </row>
    <row r="176" spans="1:33" ht="30" customHeight="1" x14ac:dyDescent="0.3">
      <c r="A176" s="119" t="s">
        <v>71</v>
      </c>
      <c r="B176" s="411" t="s">
        <v>309</v>
      </c>
      <c r="C176" s="377" t="s">
        <v>428</v>
      </c>
      <c r="D176" s="378" t="s">
        <v>137</v>
      </c>
      <c r="E176" s="385">
        <v>1</v>
      </c>
      <c r="F176" s="386">
        <v>48000</v>
      </c>
      <c r="G176" s="125">
        <f t="shared" si="433"/>
        <v>48000</v>
      </c>
      <c r="H176" s="385">
        <v>1</v>
      </c>
      <c r="I176" s="386">
        <v>48000</v>
      </c>
      <c r="J176" s="125">
        <f t="shared" si="434"/>
        <v>48000</v>
      </c>
      <c r="K176" s="123"/>
      <c r="L176" s="124"/>
      <c r="M176" s="125">
        <f t="shared" si="435"/>
        <v>0</v>
      </c>
      <c r="N176" s="123"/>
      <c r="O176" s="124"/>
      <c r="P176" s="125">
        <f t="shared" si="436"/>
        <v>0</v>
      </c>
      <c r="Q176" s="123"/>
      <c r="R176" s="124"/>
      <c r="S176" s="125">
        <f t="shared" si="437"/>
        <v>0</v>
      </c>
      <c r="T176" s="123"/>
      <c r="U176" s="124"/>
      <c r="V176" s="125">
        <f t="shared" si="438"/>
        <v>0</v>
      </c>
      <c r="W176" s="138">
        <f t="shared" si="439"/>
        <v>48000</v>
      </c>
      <c r="X176" s="127">
        <f t="shared" si="440"/>
        <v>48000</v>
      </c>
      <c r="Y176" s="127">
        <f t="shared" si="399"/>
        <v>0</v>
      </c>
      <c r="Z176" s="128">
        <f t="shared" si="400"/>
        <v>0</v>
      </c>
      <c r="AA176" s="278"/>
      <c r="AB176" s="131"/>
      <c r="AC176" s="131"/>
      <c r="AD176" s="131"/>
      <c r="AE176" s="131"/>
      <c r="AF176" s="131"/>
      <c r="AG176" s="131"/>
    </row>
    <row r="177" spans="1:33" ht="30" customHeight="1" x14ac:dyDescent="0.3">
      <c r="A177" s="132" t="s">
        <v>71</v>
      </c>
      <c r="B177" s="411" t="s">
        <v>310</v>
      </c>
      <c r="C177" s="412" t="s">
        <v>430</v>
      </c>
      <c r="D177" s="378" t="s">
        <v>137</v>
      </c>
      <c r="E177" s="385">
        <v>1</v>
      </c>
      <c r="F177" s="393">
        <v>16000</v>
      </c>
      <c r="G177" s="137">
        <f t="shared" si="433"/>
        <v>16000</v>
      </c>
      <c r="H177" s="385">
        <v>1</v>
      </c>
      <c r="I177" s="393">
        <v>16000</v>
      </c>
      <c r="J177" s="125">
        <f t="shared" si="434"/>
        <v>16000</v>
      </c>
      <c r="K177" s="135"/>
      <c r="L177" s="136"/>
      <c r="M177" s="137">
        <f t="shared" si="435"/>
        <v>0</v>
      </c>
      <c r="N177" s="135"/>
      <c r="O177" s="136"/>
      <c r="P177" s="137">
        <f t="shared" si="436"/>
        <v>0</v>
      </c>
      <c r="Q177" s="135"/>
      <c r="R177" s="136"/>
      <c r="S177" s="137">
        <f t="shared" si="437"/>
        <v>0</v>
      </c>
      <c r="T177" s="135"/>
      <c r="U177" s="136"/>
      <c r="V177" s="137">
        <f t="shared" si="438"/>
        <v>0</v>
      </c>
      <c r="W177" s="138">
        <f t="shared" si="439"/>
        <v>16000</v>
      </c>
      <c r="X177" s="127">
        <f t="shared" si="440"/>
        <v>16000</v>
      </c>
      <c r="Y177" s="127">
        <f t="shared" si="399"/>
        <v>0</v>
      </c>
      <c r="Z177" s="128">
        <f t="shared" si="400"/>
        <v>0</v>
      </c>
      <c r="AA177" s="279"/>
      <c r="AB177" s="131"/>
      <c r="AC177" s="131"/>
      <c r="AD177" s="131"/>
      <c r="AE177" s="131"/>
      <c r="AF177" s="131"/>
      <c r="AG177" s="131"/>
    </row>
    <row r="178" spans="1:33" ht="30" customHeight="1" x14ac:dyDescent="0.3">
      <c r="A178" s="132" t="s">
        <v>71</v>
      </c>
      <c r="B178" s="411" t="s">
        <v>311</v>
      </c>
      <c r="C178" s="412" t="s">
        <v>432</v>
      </c>
      <c r="D178" s="378" t="s">
        <v>137</v>
      </c>
      <c r="E178" s="385">
        <v>1</v>
      </c>
      <c r="F178" s="393">
        <v>12000</v>
      </c>
      <c r="G178" s="137">
        <f t="shared" si="433"/>
        <v>12000</v>
      </c>
      <c r="H178" s="385">
        <v>1</v>
      </c>
      <c r="I178" s="393">
        <v>12000</v>
      </c>
      <c r="J178" s="125">
        <f t="shared" si="434"/>
        <v>12000</v>
      </c>
      <c r="K178" s="135"/>
      <c r="L178" s="136"/>
      <c r="M178" s="137"/>
      <c r="N178" s="135"/>
      <c r="O178" s="136"/>
      <c r="P178" s="137"/>
      <c r="Q178" s="135"/>
      <c r="R178" s="136"/>
      <c r="S178" s="137"/>
      <c r="T178" s="135"/>
      <c r="U178" s="136"/>
      <c r="V178" s="137"/>
      <c r="W178" s="138">
        <f t="shared" si="439"/>
        <v>12000</v>
      </c>
      <c r="X178" s="127">
        <f t="shared" si="440"/>
        <v>12000</v>
      </c>
      <c r="Y178" s="127">
        <f t="shared" si="399"/>
        <v>0</v>
      </c>
      <c r="Z178" s="128">
        <f t="shared" si="400"/>
        <v>0</v>
      </c>
      <c r="AA178" s="279"/>
      <c r="AB178" s="131"/>
      <c r="AC178" s="131"/>
      <c r="AD178" s="131"/>
      <c r="AE178" s="131"/>
      <c r="AF178" s="131"/>
      <c r="AG178" s="131"/>
    </row>
    <row r="179" spans="1:33" ht="30" customHeight="1" x14ac:dyDescent="0.3">
      <c r="A179" s="132" t="s">
        <v>71</v>
      </c>
      <c r="B179" s="411" t="s">
        <v>435</v>
      </c>
      <c r="C179" s="412" t="s">
        <v>436</v>
      </c>
      <c r="D179" s="378" t="s">
        <v>137</v>
      </c>
      <c r="E179" s="385">
        <v>1</v>
      </c>
      <c r="F179" s="393">
        <v>9000</v>
      </c>
      <c r="G179" s="137">
        <f t="shared" si="433"/>
        <v>9000</v>
      </c>
      <c r="H179" s="385">
        <v>1</v>
      </c>
      <c r="I179" s="393">
        <v>9000</v>
      </c>
      <c r="J179" s="125">
        <f t="shared" si="434"/>
        <v>9000</v>
      </c>
      <c r="K179" s="135"/>
      <c r="L179" s="136"/>
      <c r="M179" s="137"/>
      <c r="N179" s="135"/>
      <c r="O179" s="136"/>
      <c r="P179" s="137"/>
      <c r="Q179" s="135"/>
      <c r="R179" s="136"/>
      <c r="S179" s="137"/>
      <c r="T179" s="135"/>
      <c r="U179" s="136"/>
      <c r="V179" s="137"/>
      <c r="W179" s="138">
        <f t="shared" si="439"/>
        <v>9000</v>
      </c>
      <c r="X179" s="127">
        <f t="shared" si="440"/>
        <v>9000</v>
      </c>
      <c r="Y179" s="127">
        <f t="shared" si="399"/>
        <v>0</v>
      </c>
      <c r="Z179" s="128">
        <f t="shared" si="400"/>
        <v>0</v>
      </c>
      <c r="AA179" s="279"/>
      <c r="AB179" s="131"/>
      <c r="AC179" s="131"/>
      <c r="AD179" s="131"/>
      <c r="AE179" s="131"/>
      <c r="AF179" s="131"/>
      <c r="AG179" s="131"/>
    </row>
    <row r="180" spans="1:33" ht="30" customHeight="1" x14ac:dyDescent="0.3">
      <c r="A180" s="132" t="s">
        <v>71</v>
      </c>
      <c r="B180" s="411" t="s">
        <v>439</v>
      </c>
      <c r="C180" s="412" t="s">
        <v>440</v>
      </c>
      <c r="D180" s="399" t="s">
        <v>137</v>
      </c>
      <c r="E180" s="385">
        <v>1</v>
      </c>
      <c r="F180" s="393">
        <v>12000</v>
      </c>
      <c r="G180" s="137">
        <f t="shared" si="433"/>
        <v>12000</v>
      </c>
      <c r="H180" s="385">
        <v>1</v>
      </c>
      <c r="I180" s="393">
        <v>12000</v>
      </c>
      <c r="J180" s="125">
        <f t="shared" si="434"/>
        <v>12000</v>
      </c>
      <c r="K180" s="135"/>
      <c r="L180" s="136"/>
      <c r="M180" s="137"/>
      <c r="N180" s="135"/>
      <c r="O180" s="136"/>
      <c r="P180" s="137"/>
      <c r="Q180" s="135"/>
      <c r="R180" s="136"/>
      <c r="S180" s="137"/>
      <c r="T180" s="135"/>
      <c r="U180" s="136"/>
      <c r="V180" s="137"/>
      <c r="W180" s="138">
        <f t="shared" si="439"/>
        <v>12000</v>
      </c>
      <c r="X180" s="127">
        <f t="shared" si="440"/>
        <v>12000</v>
      </c>
      <c r="Y180" s="127">
        <f t="shared" si="399"/>
        <v>0</v>
      </c>
      <c r="Z180" s="128">
        <f t="shared" si="400"/>
        <v>0</v>
      </c>
      <c r="AA180" s="279"/>
      <c r="AB180" s="131"/>
      <c r="AC180" s="131"/>
      <c r="AD180" s="131"/>
      <c r="AE180" s="131"/>
      <c r="AF180" s="131"/>
      <c r="AG180" s="131"/>
    </row>
    <row r="181" spans="1:33" ht="30" customHeight="1" x14ac:dyDescent="0.3">
      <c r="A181" s="132" t="s">
        <v>71</v>
      </c>
      <c r="B181" s="411" t="s">
        <v>443</v>
      </c>
      <c r="C181" s="413" t="s">
        <v>444</v>
      </c>
      <c r="D181" s="395" t="s">
        <v>137</v>
      </c>
      <c r="E181" s="414">
        <v>1</v>
      </c>
      <c r="F181" s="393">
        <v>9500</v>
      </c>
      <c r="G181" s="137">
        <f t="shared" si="433"/>
        <v>9500</v>
      </c>
      <c r="H181" s="414">
        <v>1</v>
      </c>
      <c r="I181" s="393">
        <v>9500</v>
      </c>
      <c r="J181" s="125">
        <f t="shared" si="434"/>
        <v>9500</v>
      </c>
      <c r="K181" s="135"/>
      <c r="L181" s="136"/>
      <c r="M181" s="137"/>
      <c r="N181" s="135"/>
      <c r="O181" s="136"/>
      <c r="P181" s="137"/>
      <c r="Q181" s="135"/>
      <c r="R181" s="136"/>
      <c r="S181" s="137"/>
      <c r="T181" s="135"/>
      <c r="U181" s="136"/>
      <c r="V181" s="137"/>
      <c r="W181" s="138">
        <f t="shared" si="439"/>
        <v>9500</v>
      </c>
      <c r="X181" s="127">
        <f t="shared" si="440"/>
        <v>9500</v>
      </c>
      <c r="Y181" s="127">
        <f t="shared" si="399"/>
        <v>0</v>
      </c>
      <c r="Z181" s="128">
        <f t="shared" si="400"/>
        <v>0</v>
      </c>
      <c r="AA181" s="279"/>
      <c r="AB181" s="131"/>
      <c r="AC181" s="131"/>
      <c r="AD181" s="131"/>
      <c r="AE181" s="131"/>
      <c r="AF181" s="131"/>
      <c r="AG181" s="131"/>
    </row>
    <row r="182" spans="1:33" ht="30" customHeight="1" thickBot="1" x14ac:dyDescent="0.35">
      <c r="A182" s="132" t="s">
        <v>71</v>
      </c>
      <c r="B182" s="411" t="s">
        <v>454</v>
      </c>
      <c r="C182" s="394" t="s">
        <v>455</v>
      </c>
      <c r="D182" s="415"/>
      <c r="E182" s="415"/>
      <c r="F182" s="416">
        <v>0.22</v>
      </c>
      <c r="G182" s="137">
        <f t="shared" si="433"/>
        <v>0</v>
      </c>
      <c r="H182" s="135"/>
      <c r="I182" s="136">
        <v>0.22</v>
      </c>
      <c r="J182" s="125">
        <f t="shared" si="434"/>
        <v>0</v>
      </c>
      <c r="K182" s="135"/>
      <c r="L182" s="136">
        <v>0.22</v>
      </c>
      <c r="M182" s="137">
        <f t="shared" si="435"/>
        <v>0</v>
      </c>
      <c r="N182" s="135"/>
      <c r="O182" s="136">
        <v>0.22</v>
      </c>
      <c r="P182" s="137">
        <f t="shared" si="436"/>
        <v>0</v>
      </c>
      <c r="Q182" s="135"/>
      <c r="R182" s="136">
        <v>0.22</v>
      </c>
      <c r="S182" s="137">
        <f t="shared" si="437"/>
        <v>0</v>
      </c>
      <c r="T182" s="135"/>
      <c r="U182" s="136">
        <v>0.22</v>
      </c>
      <c r="V182" s="137">
        <f t="shared" si="438"/>
        <v>0</v>
      </c>
      <c r="W182" s="138">
        <f t="shared" si="439"/>
        <v>0</v>
      </c>
      <c r="X182" s="127">
        <f t="shared" si="440"/>
        <v>0</v>
      </c>
      <c r="Y182" s="127">
        <f t="shared" si="399"/>
        <v>0</v>
      </c>
      <c r="Z182" s="128" t="e">
        <f t="shared" si="400"/>
        <v>#DIV/0!</v>
      </c>
      <c r="AA182" s="152"/>
      <c r="AB182" s="7"/>
      <c r="AC182" s="7"/>
      <c r="AD182" s="7"/>
      <c r="AE182" s="7"/>
      <c r="AF182" s="7"/>
      <c r="AG182" s="7"/>
    </row>
    <row r="183" spans="1:33" ht="30" customHeight="1" thickBot="1" x14ac:dyDescent="0.35">
      <c r="A183" s="292" t="s">
        <v>312</v>
      </c>
      <c r="B183" s="293"/>
      <c r="C183" s="294"/>
      <c r="D183" s="295"/>
      <c r="E183" s="173">
        <f>E170+E166+E161+E156</f>
        <v>6</v>
      </c>
      <c r="F183" s="189"/>
      <c r="G183" s="296">
        <f t="shared" ref="G183" si="441">G170+G166+G161+G156</f>
        <v>169500</v>
      </c>
      <c r="H183" s="173">
        <f>H170+H166+H161+H156</f>
        <v>4</v>
      </c>
      <c r="I183" s="189"/>
      <c r="J183" s="296">
        <f t="shared" ref="J183:K183" si="442">J170+J166+J161+J156</f>
        <v>169500</v>
      </c>
      <c r="K183" s="173">
        <f t="shared" si="442"/>
        <v>1</v>
      </c>
      <c r="L183" s="189"/>
      <c r="M183" s="296">
        <f t="shared" ref="M183:N183" si="443">M170+M166+M161+M156</f>
        <v>50000</v>
      </c>
      <c r="N183" s="173">
        <f t="shared" si="443"/>
        <v>1</v>
      </c>
      <c r="O183" s="189"/>
      <c r="P183" s="296">
        <f t="shared" ref="P183:Q183" si="444">P170+P166+P161+P156</f>
        <v>40000</v>
      </c>
      <c r="Q183" s="173">
        <f t="shared" si="444"/>
        <v>0</v>
      </c>
      <c r="R183" s="189"/>
      <c r="S183" s="296">
        <f t="shared" ref="S183:T183" si="445">S170+S166+S161+S156</f>
        <v>0</v>
      </c>
      <c r="T183" s="173">
        <f t="shared" si="445"/>
        <v>0</v>
      </c>
      <c r="U183" s="189"/>
      <c r="V183" s="296">
        <f>V170+V166+V161+V156</f>
        <v>0</v>
      </c>
      <c r="W183" s="223">
        <f t="shared" ref="W183:X183" si="446">W170+W156+W166+W161</f>
        <v>219500</v>
      </c>
      <c r="X183" s="223">
        <f t="shared" si="446"/>
        <v>209500</v>
      </c>
      <c r="Y183" s="223">
        <f t="shared" si="399"/>
        <v>10000</v>
      </c>
      <c r="Z183" s="223">
        <f t="shared" si="400"/>
        <v>4.5558086560364468E-2</v>
      </c>
      <c r="AA183" s="224"/>
      <c r="AB183" s="7"/>
      <c r="AC183" s="7"/>
      <c r="AD183" s="7"/>
      <c r="AE183" s="7"/>
      <c r="AF183" s="7"/>
      <c r="AG183" s="7"/>
    </row>
    <row r="184" spans="1:33" ht="30" customHeight="1" x14ac:dyDescent="0.3">
      <c r="A184" s="297" t="s">
        <v>313</v>
      </c>
      <c r="B184" s="298"/>
      <c r="C184" s="299"/>
      <c r="D184" s="300"/>
      <c r="E184" s="301"/>
      <c r="F184" s="302"/>
      <c r="G184" s="303">
        <f>G33+G47+G56+G78+G92+G108+G121+G129+G137+G144+G148+G154+G183</f>
        <v>765429.25</v>
      </c>
      <c r="H184" s="301"/>
      <c r="I184" s="302"/>
      <c r="J184" s="303">
        <f>J33+J47+J56+J78+J92+J108+J121+J129+J137+J144+J148+J154+J183</f>
        <v>765429.25</v>
      </c>
      <c r="K184" s="301"/>
      <c r="L184" s="302"/>
      <c r="M184" s="303">
        <f>M33+M47+M56+M78+M92+M108+M121+M129+M137+M144+M148+M154+M183</f>
        <v>50000</v>
      </c>
      <c r="N184" s="301"/>
      <c r="O184" s="302"/>
      <c r="P184" s="303">
        <f>P33+P47+P56+P78+P92+P108+P121+P129+P137+P144+P148+P154+P183</f>
        <v>40000</v>
      </c>
      <c r="Q184" s="301"/>
      <c r="R184" s="302"/>
      <c r="S184" s="303">
        <f>S33+S47+S56+S78+S92+S108+S121+S129+S137+S144+S148+S154+S183</f>
        <v>0</v>
      </c>
      <c r="T184" s="301"/>
      <c r="U184" s="302"/>
      <c r="V184" s="303">
        <f t="shared" ref="V184:Y184" si="447">V33+V47+V56+V78+V92+V108+V121+V129+V137+V144+V148+V154+V183</f>
        <v>0</v>
      </c>
      <c r="W184" s="303">
        <f t="shared" si="447"/>
        <v>815429.25</v>
      </c>
      <c r="X184" s="303">
        <f t="shared" si="447"/>
        <v>805429.25</v>
      </c>
      <c r="Y184" s="303">
        <f t="shared" si="447"/>
        <v>10000</v>
      </c>
      <c r="Z184" s="304">
        <f>Y184/W184</f>
        <v>1.2263479633579492E-2</v>
      </c>
      <c r="AA184" s="305"/>
      <c r="AB184" s="7"/>
      <c r="AC184" s="7"/>
      <c r="AD184" s="7"/>
      <c r="AE184" s="7"/>
      <c r="AF184" s="7"/>
      <c r="AG184" s="7"/>
    </row>
    <row r="185" spans="1:33" ht="15" customHeight="1" x14ac:dyDescent="0.3">
      <c r="A185" s="445"/>
      <c r="B185" s="419"/>
      <c r="C185" s="419"/>
      <c r="D185" s="74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306"/>
      <c r="X185" s="306"/>
      <c r="Y185" s="306"/>
      <c r="Z185" s="306"/>
      <c r="AA185" s="83"/>
      <c r="AB185" s="7"/>
      <c r="AC185" s="7"/>
      <c r="AD185" s="7"/>
      <c r="AE185" s="7"/>
      <c r="AF185" s="7"/>
      <c r="AG185" s="7"/>
    </row>
    <row r="186" spans="1:33" ht="30" customHeight="1" x14ac:dyDescent="0.3">
      <c r="A186" s="446" t="s">
        <v>314</v>
      </c>
      <c r="B186" s="431"/>
      <c r="C186" s="431"/>
      <c r="D186" s="307"/>
      <c r="E186" s="301"/>
      <c r="F186" s="302"/>
      <c r="G186" s="308">
        <f>Фінансування!C27-'Кошторис  витрат'!G184</f>
        <v>0</v>
      </c>
      <c r="H186" s="301"/>
      <c r="I186" s="302"/>
      <c r="J186" s="308">
        <f>Фінансування!C28-'Кошторис  витрат'!J184</f>
        <v>0</v>
      </c>
      <c r="K186" s="301"/>
      <c r="L186" s="302"/>
      <c r="M186" s="308">
        <f>Фінансування!J27-'Кошторис  витрат'!M184</f>
        <v>0</v>
      </c>
      <c r="N186" s="301"/>
      <c r="O186" s="302"/>
      <c r="P186" s="308">
        <f>Фінансування!J28-'Кошторис  витрат'!P184</f>
        <v>0</v>
      </c>
      <c r="Q186" s="301"/>
      <c r="R186" s="302"/>
      <c r="S186" s="308">
        <f>Фінансування!L27-'Кошторис  витрат'!S184</f>
        <v>0</v>
      </c>
      <c r="T186" s="301"/>
      <c r="U186" s="302"/>
      <c r="V186" s="308">
        <f>Фінансування!L28-'Кошторис  витрат'!V184</f>
        <v>0</v>
      </c>
      <c r="W186" s="309">
        <f>Фінансування!N27-'Кошторис  витрат'!W184</f>
        <v>0</v>
      </c>
      <c r="X186" s="309">
        <f>Фінансування!N28-'Кошторис  витрат'!X184</f>
        <v>0</v>
      </c>
      <c r="Y186" s="309"/>
      <c r="Z186" s="309"/>
      <c r="AA186" s="310"/>
      <c r="AB186" s="7"/>
      <c r="AC186" s="7"/>
      <c r="AD186" s="7"/>
      <c r="AE186" s="7"/>
      <c r="AF186" s="7"/>
      <c r="AG186" s="7"/>
    </row>
    <row r="187" spans="1:33" ht="15.75" customHeight="1" x14ac:dyDescent="0.3">
      <c r="A187" s="1"/>
      <c r="B187" s="311"/>
      <c r="C187" s="2"/>
      <c r="D187" s="312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11"/>
      <c r="C188" s="2"/>
      <c r="D188" s="312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1"/>
      <c r="C189" s="2"/>
      <c r="D189" s="312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436" t="s">
        <v>465</v>
      </c>
      <c r="B190" s="436"/>
      <c r="C190" s="436"/>
      <c r="D190" s="312"/>
      <c r="E190" s="313"/>
      <c r="F190" s="313"/>
      <c r="G190" s="70"/>
      <c r="H190" s="437" t="s">
        <v>340</v>
      </c>
      <c r="I190" s="437"/>
      <c r="J190" s="437"/>
      <c r="K190" s="314"/>
      <c r="L190" s="2"/>
      <c r="M190" s="70"/>
      <c r="N190" s="314"/>
      <c r="O190" s="2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2"/>
      <c r="AD190" s="1"/>
      <c r="AE190" s="1"/>
      <c r="AF190" s="1"/>
      <c r="AG190" s="1"/>
    </row>
    <row r="191" spans="1:33" ht="15.75" customHeight="1" x14ac:dyDescent="0.3">
      <c r="A191" s="315"/>
      <c r="B191" s="316"/>
      <c r="C191" s="317" t="s">
        <v>315</v>
      </c>
      <c r="D191" s="318"/>
      <c r="E191" s="319" t="s">
        <v>316</v>
      </c>
      <c r="F191" s="319"/>
      <c r="G191" s="320"/>
      <c r="H191" s="321"/>
      <c r="I191" s="322" t="s">
        <v>317</v>
      </c>
      <c r="J191" s="320"/>
      <c r="K191" s="321"/>
      <c r="L191" s="322"/>
      <c r="M191" s="320"/>
      <c r="N191" s="321"/>
      <c r="O191" s="322"/>
      <c r="P191" s="320"/>
      <c r="Q191" s="320"/>
      <c r="R191" s="320"/>
      <c r="S191" s="320"/>
      <c r="T191" s="320"/>
      <c r="U191" s="320"/>
      <c r="V191" s="320"/>
      <c r="W191" s="323"/>
      <c r="X191" s="323"/>
      <c r="Y191" s="323"/>
      <c r="Z191" s="323"/>
      <c r="AA191" s="324"/>
      <c r="AB191" s="325"/>
      <c r="AC191" s="324"/>
      <c r="AD191" s="325"/>
      <c r="AE191" s="325"/>
      <c r="AF191" s="325"/>
      <c r="AG191" s="325"/>
    </row>
    <row r="192" spans="1:33" ht="15.75" customHeight="1" x14ac:dyDescent="0.3">
      <c r="A192" s="1"/>
      <c r="B192" s="311"/>
      <c r="C192" s="2"/>
      <c r="D192" s="312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1"/>
      <c r="C193" s="2"/>
      <c r="D193" s="312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1"/>
      <c r="C194" s="2"/>
      <c r="D194" s="312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1"/>
      <c r="X194" s="71"/>
      <c r="Y194" s="71"/>
      <c r="Z194" s="7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1"/>
      <c r="C195" s="2"/>
      <c r="D195" s="312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26"/>
      <c r="X195" s="326"/>
      <c r="Y195" s="326"/>
      <c r="Z195" s="326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1"/>
      <c r="C196" s="2"/>
      <c r="D196" s="312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26"/>
      <c r="X196" s="326"/>
      <c r="Y196" s="326"/>
      <c r="Z196" s="326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1"/>
      <c r="C197" s="2"/>
      <c r="D197" s="312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26"/>
      <c r="X197" s="326"/>
      <c r="Y197" s="326"/>
      <c r="Z197" s="32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1"/>
      <c r="C198" s="2"/>
      <c r="D198" s="312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26"/>
      <c r="X198" s="326"/>
      <c r="Y198" s="326"/>
      <c r="Z198" s="32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1"/>
      <c r="C199" s="2"/>
      <c r="D199" s="312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26"/>
      <c r="X199" s="326"/>
      <c r="Y199" s="326"/>
      <c r="Z199" s="32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1"/>
      <c r="C200" s="2"/>
      <c r="D200" s="312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26"/>
      <c r="X200" s="326"/>
      <c r="Y200" s="326"/>
      <c r="Z200" s="326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1"/>
      <c r="C201" s="2"/>
      <c r="D201" s="312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26"/>
      <c r="X201" s="326"/>
      <c r="Y201" s="326"/>
      <c r="Z201" s="326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1"/>
      <c r="C202" s="2"/>
      <c r="D202" s="312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26"/>
      <c r="X202" s="326"/>
      <c r="Y202" s="326"/>
      <c r="Z202" s="326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1"/>
      <c r="C203" s="2"/>
      <c r="D203" s="312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26"/>
      <c r="X203" s="326"/>
      <c r="Y203" s="326"/>
      <c r="Z203" s="326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1"/>
      <c r="C204" s="2"/>
      <c r="D204" s="312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26"/>
      <c r="X204" s="326"/>
      <c r="Y204" s="326"/>
      <c r="Z204" s="326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1"/>
      <c r="C205" s="2"/>
      <c r="D205" s="312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26"/>
      <c r="X205" s="326"/>
      <c r="Y205" s="326"/>
      <c r="Z205" s="326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1"/>
      <c r="C206" s="2"/>
      <c r="D206" s="312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6"/>
      <c r="X206" s="326"/>
      <c r="Y206" s="326"/>
      <c r="Z206" s="326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1"/>
      <c r="C207" s="2"/>
      <c r="D207" s="312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6"/>
      <c r="X207" s="326"/>
      <c r="Y207" s="326"/>
      <c r="Z207" s="326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1"/>
      <c r="C208" s="2"/>
      <c r="D208" s="312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6"/>
      <c r="X208" s="326"/>
      <c r="Y208" s="326"/>
      <c r="Z208" s="32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1"/>
      <c r="C209" s="2"/>
      <c r="D209" s="312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6"/>
      <c r="X209" s="326"/>
      <c r="Y209" s="326"/>
      <c r="Z209" s="32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1"/>
      <c r="C210" s="2"/>
      <c r="D210" s="312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6"/>
      <c r="X210" s="326"/>
      <c r="Y210" s="326"/>
      <c r="Z210" s="326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1"/>
      <c r="C211" s="2"/>
      <c r="D211" s="312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6"/>
      <c r="X211" s="326"/>
      <c r="Y211" s="326"/>
      <c r="Z211" s="326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1"/>
      <c r="C212" s="2"/>
      <c r="D212" s="312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6"/>
      <c r="X212" s="326"/>
      <c r="Y212" s="326"/>
      <c r="Z212" s="32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1"/>
      <c r="C213" s="2"/>
      <c r="D213" s="312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6"/>
      <c r="X213" s="326"/>
      <c r="Y213" s="326"/>
      <c r="Z213" s="32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1"/>
      <c r="C214" s="2"/>
      <c r="D214" s="312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6"/>
      <c r="X214" s="326"/>
      <c r="Y214" s="326"/>
      <c r="Z214" s="32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1"/>
      <c r="C215" s="2"/>
      <c r="D215" s="312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6"/>
      <c r="X215" s="326"/>
      <c r="Y215" s="326"/>
      <c r="Z215" s="326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1"/>
      <c r="C216" s="2"/>
      <c r="D216" s="312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6"/>
      <c r="X216" s="326"/>
      <c r="Y216" s="326"/>
      <c r="Z216" s="326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1"/>
      <c r="C217" s="2"/>
      <c r="D217" s="312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6"/>
      <c r="X217" s="326"/>
      <c r="Y217" s="326"/>
      <c r="Z217" s="326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1"/>
      <c r="C218" s="2"/>
      <c r="D218" s="312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6"/>
      <c r="X218" s="326"/>
      <c r="Y218" s="326"/>
      <c r="Z218" s="326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1"/>
      <c r="C219" s="2"/>
      <c r="D219" s="312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6"/>
      <c r="X219" s="326"/>
      <c r="Y219" s="326"/>
      <c r="Z219" s="326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1"/>
      <c r="C220" s="2"/>
      <c r="D220" s="312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6"/>
      <c r="X220" s="326"/>
      <c r="Y220" s="326"/>
      <c r="Z220" s="326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1"/>
      <c r="C221" s="2"/>
      <c r="D221" s="312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6"/>
      <c r="X221" s="326"/>
      <c r="Y221" s="326"/>
      <c r="Z221" s="32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1"/>
      <c r="C222" s="2"/>
      <c r="D222" s="312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6"/>
      <c r="X222" s="326"/>
      <c r="Y222" s="326"/>
      <c r="Z222" s="32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1"/>
      <c r="C223" s="2"/>
      <c r="D223" s="312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6"/>
      <c r="X223" s="326"/>
      <c r="Y223" s="326"/>
      <c r="Z223" s="32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1"/>
      <c r="C224" s="2"/>
      <c r="D224" s="312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6"/>
      <c r="X224" s="326"/>
      <c r="Y224" s="326"/>
      <c r="Z224" s="32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1"/>
      <c r="C225" s="2"/>
      <c r="D225" s="312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6"/>
      <c r="X225" s="326"/>
      <c r="Y225" s="326"/>
      <c r="Z225" s="32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1"/>
      <c r="C226" s="2"/>
      <c r="D226" s="312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6"/>
      <c r="X226" s="326"/>
      <c r="Y226" s="326"/>
      <c r="Z226" s="32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1"/>
      <c r="C227" s="2"/>
      <c r="D227" s="312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6"/>
      <c r="X227" s="326"/>
      <c r="Y227" s="326"/>
      <c r="Z227" s="32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1"/>
      <c r="C228" s="2"/>
      <c r="D228" s="312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6"/>
      <c r="X228" s="326"/>
      <c r="Y228" s="326"/>
      <c r="Z228" s="32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1"/>
      <c r="C229" s="2"/>
      <c r="D229" s="312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6"/>
      <c r="X229" s="326"/>
      <c r="Y229" s="326"/>
      <c r="Z229" s="32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1"/>
      <c r="C230" s="2"/>
      <c r="D230" s="312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6"/>
      <c r="X230" s="326"/>
      <c r="Y230" s="326"/>
      <c r="Z230" s="32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1"/>
      <c r="C231" s="2"/>
      <c r="D231" s="312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6"/>
      <c r="X231" s="326"/>
      <c r="Y231" s="326"/>
      <c r="Z231" s="32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1"/>
      <c r="C232" s="2"/>
      <c r="D232" s="312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6"/>
      <c r="X232" s="326"/>
      <c r="Y232" s="326"/>
      <c r="Z232" s="32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1"/>
      <c r="C233" s="2"/>
      <c r="D233" s="312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6"/>
      <c r="X233" s="326"/>
      <c r="Y233" s="326"/>
      <c r="Z233" s="32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1"/>
      <c r="C234" s="2"/>
      <c r="D234" s="312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6"/>
      <c r="X234" s="326"/>
      <c r="Y234" s="326"/>
      <c r="Z234" s="32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1"/>
      <c r="C235" s="2"/>
      <c r="D235" s="312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6"/>
      <c r="X235" s="326"/>
      <c r="Y235" s="326"/>
      <c r="Z235" s="32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1"/>
      <c r="C236" s="2"/>
      <c r="D236" s="312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6"/>
      <c r="X236" s="326"/>
      <c r="Y236" s="326"/>
      <c r="Z236" s="32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1"/>
      <c r="C237" s="2"/>
      <c r="D237" s="312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6"/>
      <c r="X237" s="326"/>
      <c r="Y237" s="326"/>
      <c r="Z237" s="32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1"/>
      <c r="C238" s="2"/>
      <c r="D238" s="312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6"/>
      <c r="X238" s="326"/>
      <c r="Y238" s="326"/>
      <c r="Z238" s="32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1"/>
      <c r="C239" s="2"/>
      <c r="D239" s="312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6"/>
      <c r="X239" s="326"/>
      <c r="Y239" s="326"/>
      <c r="Z239" s="32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1"/>
      <c r="C240" s="2"/>
      <c r="D240" s="312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6"/>
      <c r="X240" s="326"/>
      <c r="Y240" s="326"/>
      <c r="Z240" s="32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1"/>
      <c r="C241" s="2"/>
      <c r="D241" s="312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6"/>
      <c r="X241" s="326"/>
      <c r="Y241" s="326"/>
      <c r="Z241" s="32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1"/>
      <c r="C242" s="2"/>
      <c r="D242" s="312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6"/>
      <c r="X242" s="326"/>
      <c r="Y242" s="326"/>
      <c r="Z242" s="32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1"/>
      <c r="C243" s="2"/>
      <c r="D243" s="312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6"/>
      <c r="X243" s="326"/>
      <c r="Y243" s="326"/>
      <c r="Z243" s="32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1"/>
      <c r="C244" s="2"/>
      <c r="D244" s="312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6"/>
      <c r="X244" s="326"/>
      <c r="Y244" s="326"/>
      <c r="Z244" s="32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1"/>
      <c r="C245" s="2"/>
      <c r="D245" s="312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6"/>
      <c r="X245" s="326"/>
      <c r="Y245" s="326"/>
      <c r="Z245" s="32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1"/>
      <c r="C246" s="2"/>
      <c r="D246" s="312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6"/>
      <c r="X246" s="326"/>
      <c r="Y246" s="326"/>
      <c r="Z246" s="32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1"/>
      <c r="C247" s="2"/>
      <c r="D247" s="312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6"/>
      <c r="X247" s="326"/>
      <c r="Y247" s="326"/>
      <c r="Z247" s="32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1"/>
      <c r="C248" s="2"/>
      <c r="D248" s="312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6"/>
      <c r="X248" s="326"/>
      <c r="Y248" s="326"/>
      <c r="Z248" s="32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1"/>
      <c r="C249" s="2"/>
      <c r="D249" s="312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6"/>
      <c r="X249" s="326"/>
      <c r="Y249" s="326"/>
      <c r="Z249" s="32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1"/>
      <c r="C250" s="2"/>
      <c r="D250" s="312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6"/>
      <c r="X250" s="326"/>
      <c r="Y250" s="326"/>
      <c r="Z250" s="32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1"/>
      <c r="C251" s="2"/>
      <c r="D251" s="312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6"/>
      <c r="X251" s="326"/>
      <c r="Y251" s="326"/>
      <c r="Z251" s="32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1"/>
      <c r="C252" s="2"/>
      <c r="D252" s="312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6"/>
      <c r="X252" s="326"/>
      <c r="Y252" s="326"/>
      <c r="Z252" s="32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1"/>
      <c r="C253" s="2"/>
      <c r="D253" s="312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6"/>
      <c r="X253" s="326"/>
      <c r="Y253" s="326"/>
      <c r="Z253" s="32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1"/>
      <c r="C254" s="2"/>
      <c r="D254" s="312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6"/>
      <c r="X254" s="326"/>
      <c r="Y254" s="326"/>
      <c r="Z254" s="32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1"/>
      <c r="C255" s="2"/>
      <c r="D255" s="312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6"/>
      <c r="X255" s="326"/>
      <c r="Y255" s="326"/>
      <c r="Z255" s="32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1"/>
      <c r="C256" s="2"/>
      <c r="D256" s="312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6"/>
      <c r="X256" s="326"/>
      <c r="Y256" s="326"/>
      <c r="Z256" s="32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1"/>
      <c r="C257" s="2"/>
      <c r="D257" s="312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6"/>
      <c r="X257" s="326"/>
      <c r="Y257" s="326"/>
      <c r="Z257" s="32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1"/>
      <c r="C258" s="2"/>
      <c r="D258" s="312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6"/>
      <c r="X258" s="326"/>
      <c r="Y258" s="326"/>
      <c r="Z258" s="32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1"/>
      <c r="C259" s="2"/>
      <c r="D259" s="312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6"/>
      <c r="X259" s="326"/>
      <c r="Y259" s="326"/>
      <c r="Z259" s="32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1"/>
      <c r="C260" s="2"/>
      <c r="D260" s="312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6"/>
      <c r="X260" s="326"/>
      <c r="Y260" s="326"/>
      <c r="Z260" s="32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1"/>
      <c r="C261" s="2"/>
      <c r="D261" s="312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6"/>
      <c r="X261" s="326"/>
      <c r="Y261" s="326"/>
      <c r="Z261" s="32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1"/>
      <c r="C262" s="2"/>
      <c r="D262" s="312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6"/>
      <c r="X262" s="326"/>
      <c r="Y262" s="326"/>
      <c r="Z262" s="32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1"/>
      <c r="C263" s="2"/>
      <c r="D263" s="312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6"/>
      <c r="X263" s="326"/>
      <c r="Y263" s="326"/>
      <c r="Z263" s="32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1"/>
      <c r="C264" s="2"/>
      <c r="D264" s="312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6"/>
      <c r="X264" s="326"/>
      <c r="Y264" s="326"/>
      <c r="Z264" s="32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1"/>
      <c r="C265" s="2"/>
      <c r="D265" s="312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6"/>
      <c r="X265" s="326"/>
      <c r="Y265" s="326"/>
      <c r="Z265" s="32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1"/>
      <c r="C266" s="2"/>
      <c r="D266" s="312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6"/>
      <c r="X266" s="326"/>
      <c r="Y266" s="326"/>
      <c r="Z266" s="32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1"/>
      <c r="C267" s="2"/>
      <c r="D267" s="312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6"/>
      <c r="X267" s="326"/>
      <c r="Y267" s="326"/>
      <c r="Z267" s="32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1"/>
      <c r="C268" s="2"/>
      <c r="D268" s="312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6"/>
      <c r="X268" s="326"/>
      <c r="Y268" s="326"/>
      <c r="Z268" s="32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1"/>
      <c r="C269" s="2"/>
      <c r="D269" s="312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6"/>
      <c r="X269" s="326"/>
      <c r="Y269" s="326"/>
      <c r="Z269" s="32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1"/>
      <c r="C270" s="2"/>
      <c r="D270" s="312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6"/>
      <c r="X270" s="326"/>
      <c r="Y270" s="326"/>
      <c r="Z270" s="32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1"/>
      <c r="C271" s="2"/>
      <c r="D271" s="312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6"/>
      <c r="X271" s="326"/>
      <c r="Y271" s="326"/>
      <c r="Z271" s="32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1"/>
      <c r="C272" s="2"/>
      <c r="D272" s="312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6"/>
      <c r="X272" s="326"/>
      <c r="Y272" s="326"/>
      <c r="Z272" s="32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1"/>
      <c r="C273" s="2"/>
      <c r="D273" s="312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6"/>
      <c r="X273" s="326"/>
      <c r="Y273" s="326"/>
      <c r="Z273" s="32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1"/>
      <c r="C274" s="2"/>
      <c r="D274" s="312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6"/>
      <c r="X274" s="326"/>
      <c r="Y274" s="326"/>
      <c r="Z274" s="32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1"/>
      <c r="C275" s="2"/>
      <c r="D275" s="312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6"/>
      <c r="X275" s="326"/>
      <c r="Y275" s="326"/>
      <c r="Z275" s="32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1"/>
      <c r="C276" s="2"/>
      <c r="D276" s="312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6"/>
      <c r="X276" s="326"/>
      <c r="Y276" s="326"/>
      <c r="Z276" s="32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1"/>
      <c r="C277" s="2"/>
      <c r="D277" s="312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6"/>
      <c r="X277" s="326"/>
      <c r="Y277" s="326"/>
      <c r="Z277" s="32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1"/>
      <c r="C278" s="2"/>
      <c r="D278" s="312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6"/>
      <c r="X278" s="326"/>
      <c r="Y278" s="326"/>
      <c r="Z278" s="32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1"/>
      <c r="C279" s="2"/>
      <c r="D279" s="312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6"/>
      <c r="X279" s="326"/>
      <c r="Y279" s="326"/>
      <c r="Z279" s="32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1"/>
      <c r="C280" s="2"/>
      <c r="D280" s="312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6"/>
      <c r="X280" s="326"/>
      <c r="Y280" s="326"/>
      <c r="Z280" s="32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1"/>
      <c r="C281" s="2"/>
      <c r="D281" s="312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6"/>
      <c r="X281" s="326"/>
      <c r="Y281" s="326"/>
      <c r="Z281" s="32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1"/>
      <c r="C282" s="2"/>
      <c r="D282" s="312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6"/>
      <c r="X282" s="326"/>
      <c r="Y282" s="326"/>
      <c r="Z282" s="32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1"/>
      <c r="C283" s="2"/>
      <c r="D283" s="312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6"/>
      <c r="X283" s="326"/>
      <c r="Y283" s="326"/>
      <c r="Z283" s="32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1"/>
      <c r="C284" s="2"/>
      <c r="D284" s="312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6"/>
      <c r="X284" s="326"/>
      <c r="Y284" s="326"/>
      <c r="Z284" s="32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1"/>
      <c r="C285" s="2"/>
      <c r="D285" s="312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6"/>
      <c r="X285" s="326"/>
      <c r="Y285" s="326"/>
      <c r="Z285" s="32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1"/>
      <c r="C286" s="2"/>
      <c r="D286" s="312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6"/>
      <c r="X286" s="326"/>
      <c r="Y286" s="326"/>
      <c r="Z286" s="32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1"/>
      <c r="C287" s="2"/>
      <c r="D287" s="312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6"/>
      <c r="X287" s="326"/>
      <c r="Y287" s="326"/>
      <c r="Z287" s="32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1"/>
      <c r="C288" s="2"/>
      <c r="D288" s="312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6"/>
      <c r="X288" s="326"/>
      <c r="Y288" s="326"/>
      <c r="Z288" s="32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1"/>
      <c r="C289" s="2"/>
      <c r="D289" s="312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6"/>
      <c r="X289" s="326"/>
      <c r="Y289" s="326"/>
      <c r="Z289" s="32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1"/>
      <c r="C290" s="2"/>
      <c r="D290" s="312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6"/>
      <c r="X290" s="326"/>
      <c r="Y290" s="326"/>
      <c r="Z290" s="32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1"/>
      <c r="C291" s="2"/>
      <c r="D291" s="312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6"/>
      <c r="X291" s="326"/>
      <c r="Y291" s="326"/>
      <c r="Z291" s="32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1"/>
      <c r="C292" s="2"/>
      <c r="D292" s="312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6"/>
      <c r="X292" s="326"/>
      <c r="Y292" s="326"/>
      <c r="Z292" s="32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1"/>
      <c r="C293" s="2"/>
      <c r="D293" s="312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6"/>
      <c r="X293" s="326"/>
      <c r="Y293" s="326"/>
      <c r="Z293" s="32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1"/>
      <c r="C294" s="2"/>
      <c r="D294" s="312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6"/>
      <c r="X294" s="326"/>
      <c r="Y294" s="326"/>
      <c r="Z294" s="32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1"/>
      <c r="C295" s="2"/>
      <c r="D295" s="312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6"/>
      <c r="X295" s="326"/>
      <c r="Y295" s="326"/>
      <c r="Z295" s="32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1"/>
      <c r="C296" s="2"/>
      <c r="D296" s="312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6"/>
      <c r="X296" s="326"/>
      <c r="Y296" s="326"/>
      <c r="Z296" s="32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1"/>
      <c r="C297" s="2"/>
      <c r="D297" s="312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6"/>
      <c r="X297" s="326"/>
      <c r="Y297" s="326"/>
      <c r="Z297" s="32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1"/>
      <c r="C298" s="2"/>
      <c r="D298" s="312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6"/>
      <c r="X298" s="326"/>
      <c r="Y298" s="326"/>
      <c r="Z298" s="32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1"/>
      <c r="C299" s="2"/>
      <c r="D299" s="312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6"/>
      <c r="X299" s="326"/>
      <c r="Y299" s="326"/>
      <c r="Z299" s="32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1"/>
      <c r="C300" s="2"/>
      <c r="D300" s="312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6"/>
      <c r="X300" s="326"/>
      <c r="Y300" s="326"/>
      <c r="Z300" s="32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1"/>
      <c r="C301" s="2"/>
      <c r="D301" s="312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6"/>
      <c r="X301" s="326"/>
      <c r="Y301" s="326"/>
      <c r="Z301" s="32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1"/>
      <c r="C302" s="2"/>
      <c r="D302" s="312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6"/>
      <c r="X302" s="326"/>
      <c r="Y302" s="326"/>
      <c r="Z302" s="32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1"/>
      <c r="C303" s="2"/>
      <c r="D303" s="312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6"/>
      <c r="X303" s="326"/>
      <c r="Y303" s="326"/>
      <c r="Z303" s="32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1"/>
      <c r="C304" s="2"/>
      <c r="D304" s="312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6"/>
      <c r="X304" s="326"/>
      <c r="Y304" s="326"/>
      <c r="Z304" s="32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1"/>
      <c r="C305" s="2"/>
      <c r="D305" s="312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6"/>
      <c r="X305" s="326"/>
      <c r="Y305" s="326"/>
      <c r="Z305" s="32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1"/>
      <c r="C306" s="2"/>
      <c r="D306" s="312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6"/>
      <c r="X306" s="326"/>
      <c r="Y306" s="326"/>
      <c r="Z306" s="32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1"/>
      <c r="C307" s="2"/>
      <c r="D307" s="312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6"/>
      <c r="X307" s="326"/>
      <c r="Y307" s="326"/>
      <c r="Z307" s="32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1"/>
      <c r="C308" s="2"/>
      <c r="D308" s="312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6"/>
      <c r="X308" s="326"/>
      <c r="Y308" s="326"/>
      <c r="Z308" s="32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1"/>
      <c r="C309" s="2"/>
      <c r="D309" s="312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6"/>
      <c r="X309" s="326"/>
      <c r="Y309" s="326"/>
      <c r="Z309" s="32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1"/>
      <c r="C310" s="2"/>
      <c r="D310" s="312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6"/>
      <c r="X310" s="326"/>
      <c r="Y310" s="326"/>
      <c r="Z310" s="32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1"/>
      <c r="C311" s="2"/>
      <c r="D311" s="312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6"/>
      <c r="X311" s="326"/>
      <c r="Y311" s="326"/>
      <c r="Z311" s="32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1"/>
      <c r="C312" s="2"/>
      <c r="D312" s="312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6"/>
      <c r="X312" s="326"/>
      <c r="Y312" s="326"/>
      <c r="Z312" s="32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1"/>
      <c r="C313" s="2"/>
      <c r="D313" s="312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6"/>
      <c r="X313" s="326"/>
      <c r="Y313" s="326"/>
      <c r="Z313" s="32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1"/>
      <c r="C314" s="2"/>
      <c r="D314" s="312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6"/>
      <c r="X314" s="326"/>
      <c r="Y314" s="326"/>
      <c r="Z314" s="32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1"/>
      <c r="C315" s="2"/>
      <c r="D315" s="312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6"/>
      <c r="X315" s="326"/>
      <c r="Y315" s="326"/>
      <c r="Z315" s="32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1"/>
      <c r="C316" s="2"/>
      <c r="D316" s="312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6"/>
      <c r="X316" s="326"/>
      <c r="Y316" s="326"/>
      <c r="Z316" s="32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1"/>
      <c r="C317" s="2"/>
      <c r="D317" s="312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6"/>
      <c r="X317" s="326"/>
      <c r="Y317" s="326"/>
      <c r="Z317" s="32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1"/>
      <c r="C318" s="2"/>
      <c r="D318" s="312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6"/>
      <c r="X318" s="326"/>
      <c r="Y318" s="326"/>
      <c r="Z318" s="32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1"/>
      <c r="C319" s="2"/>
      <c r="D319" s="312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6"/>
      <c r="X319" s="326"/>
      <c r="Y319" s="326"/>
      <c r="Z319" s="32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1"/>
      <c r="C320" s="2"/>
      <c r="D320" s="312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6"/>
      <c r="X320" s="326"/>
      <c r="Y320" s="326"/>
      <c r="Z320" s="32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1"/>
      <c r="C321" s="2"/>
      <c r="D321" s="312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6"/>
      <c r="X321" s="326"/>
      <c r="Y321" s="326"/>
      <c r="Z321" s="32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1"/>
      <c r="C322" s="2"/>
      <c r="D322" s="312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6"/>
      <c r="X322" s="326"/>
      <c r="Y322" s="326"/>
      <c r="Z322" s="32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1"/>
      <c r="C323" s="2"/>
      <c r="D323" s="312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6"/>
      <c r="X323" s="326"/>
      <c r="Y323" s="326"/>
      <c r="Z323" s="32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1"/>
      <c r="C324" s="2"/>
      <c r="D324" s="312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6"/>
      <c r="X324" s="326"/>
      <c r="Y324" s="326"/>
      <c r="Z324" s="32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1"/>
      <c r="C325" s="2"/>
      <c r="D325" s="312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6"/>
      <c r="X325" s="326"/>
      <c r="Y325" s="326"/>
      <c r="Z325" s="32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1"/>
      <c r="C326" s="2"/>
      <c r="D326" s="312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6"/>
      <c r="X326" s="326"/>
      <c r="Y326" s="326"/>
      <c r="Z326" s="32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1"/>
      <c r="C327" s="2"/>
      <c r="D327" s="312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6"/>
      <c r="X327" s="326"/>
      <c r="Y327" s="326"/>
      <c r="Z327" s="32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1"/>
      <c r="C328" s="2"/>
      <c r="D328" s="312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6"/>
      <c r="X328" s="326"/>
      <c r="Y328" s="326"/>
      <c r="Z328" s="32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1"/>
      <c r="C329" s="2"/>
      <c r="D329" s="312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6"/>
      <c r="X329" s="326"/>
      <c r="Y329" s="326"/>
      <c r="Z329" s="32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1"/>
      <c r="C330" s="2"/>
      <c r="D330" s="312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6"/>
      <c r="X330" s="326"/>
      <c r="Y330" s="326"/>
      <c r="Z330" s="32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1"/>
      <c r="C331" s="2"/>
      <c r="D331" s="312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6"/>
      <c r="X331" s="326"/>
      <c r="Y331" s="326"/>
      <c r="Z331" s="32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1"/>
      <c r="C332" s="2"/>
      <c r="D332" s="312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6"/>
      <c r="X332" s="326"/>
      <c r="Y332" s="326"/>
      <c r="Z332" s="32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1"/>
      <c r="C333" s="2"/>
      <c r="D333" s="312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6"/>
      <c r="X333" s="326"/>
      <c r="Y333" s="326"/>
      <c r="Z333" s="32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1"/>
      <c r="C334" s="2"/>
      <c r="D334" s="312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6"/>
      <c r="X334" s="326"/>
      <c r="Y334" s="326"/>
      <c r="Z334" s="32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1"/>
      <c r="C335" s="2"/>
      <c r="D335" s="312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6"/>
      <c r="X335" s="326"/>
      <c r="Y335" s="326"/>
      <c r="Z335" s="32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1"/>
      <c r="C336" s="2"/>
      <c r="D336" s="312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6"/>
      <c r="X336" s="326"/>
      <c r="Y336" s="326"/>
      <c r="Z336" s="32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1"/>
      <c r="C337" s="2"/>
      <c r="D337" s="312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6"/>
      <c r="X337" s="326"/>
      <c r="Y337" s="326"/>
      <c r="Z337" s="32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1"/>
      <c r="C338" s="2"/>
      <c r="D338" s="312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6"/>
      <c r="X338" s="326"/>
      <c r="Y338" s="326"/>
      <c r="Z338" s="32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1"/>
      <c r="C339" s="2"/>
      <c r="D339" s="312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6"/>
      <c r="X339" s="326"/>
      <c r="Y339" s="326"/>
      <c r="Z339" s="32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1"/>
      <c r="C340" s="2"/>
      <c r="D340" s="312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6"/>
      <c r="X340" s="326"/>
      <c r="Y340" s="326"/>
      <c r="Z340" s="32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1"/>
      <c r="C341" s="2"/>
      <c r="D341" s="312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6"/>
      <c r="X341" s="326"/>
      <c r="Y341" s="326"/>
      <c r="Z341" s="32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1"/>
      <c r="C342" s="2"/>
      <c r="D342" s="312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6"/>
      <c r="X342" s="326"/>
      <c r="Y342" s="326"/>
      <c r="Z342" s="32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1"/>
      <c r="C343" s="2"/>
      <c r="D343" s="312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6"/>
      <c r="X343" s="326"/>
      <c r="Y343" s="326"/>
      <c r="Z343" s="32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1"/>
      <c r="C344" s="2"/>
      <c r="D344" s="312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6"/>
      <c r="X344" s="326"/>
      <c r="Y344" s="326"/>
      <c r="Z344" s="32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1"/>
      <c r="C345" s="2"/>
      <c r="D345" s="312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6"/>
      <c r="X345" s="326"/>
      <c r="Y345" s="326"/>
      <c r="Z345" s="32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1"/>
      <c r="C346" s="2"/>
      <c r="D346" s="312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6"/>
      <c r="X346" s="326"/>
      <c r="Y346" s="326"/>
      <c r="Z346" s="32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1"/>
      <c r="C347" s="2"/>
      <c r="D347" s="312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6"/>
      <c r="X347" s="326"/>
      <c r="Y347" s="326"/>
      <c r="Z347" s="32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1"/>
      <c r="C348" s="2"/>
      <c r="D348" s="312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6"/>
      <c r="X348" s="326"/>
      <c r="Y348" s="326"/>
      <c r="Z348" s="32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1"/>
      <c r="C349" s="2"/>
      <c r="D349" s="312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6"/>
      <c r="X349" s="326"/>
      <c r="Y349" s="326"/>
      <c r="Z349" s="32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1"/>
      <c r="C350" s="2"/>
      <c r="D350" s="312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6"/>
      <c r="X350" s="326"/>
      <c r="Y350" s="326"/>
      <c r="Z350" s="32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1"/>
      <c r="C351" s="2"/>
      <c r="D351" s="312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6"/>
      <c r="X351" s="326"/>
      <c r="Y351" s="326"/>
      <c r="Z351" s="32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1"/>
      <c r="C352" s="2"/>
      <c r="D352" s="312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6"/>
      <c r="X352" s="326"/>
      <c r="Y352" s="326"/>
      <c r="Z352" s="32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1"/>
      <c r="C353" s="2"/>
      <c r="D353" s="312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6"/>
      <c r="X353" s="326"/>
      <c r="Y353" s="326"/>
      <c r="Z353" s="32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1"/>
      <c r="C354" s="2"/>
      <c r="D354" s="312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6"/>
      <c r="X354" s="326"/>
      <c r="Y354" s="326"/>
      <c r="Z354" s="32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1"/>
      <c r="C355" s="2"/>
      <c r="D355" s="312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6"/>
      <c r="X355" s="326"/>
      <c r="Y355" s="326"/>
      <c r="Z355" s="32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1"/>
      <c r="C356" s="2"/>
      <c r="D356" s="312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6"/>
      <c r="X356" s="326"/>
      <c r="Y356" s="326"/>
      <c r="Z356" s="32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1"/>
      <c r="C357" s="2"/>
      <c r="D357" s="312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6"/>
      <c r="X357" s="326"/>
      <c r="Y357" s="326"/>
      <c r="Z357" s="32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1"/>
      <c r="C358" s="2"/>
      <c r="D358" s="312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6"/>
      <c r="X358" s="326"/>
      <c r="Y358" s="326"/>
      <c r="Z358" s="32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1"/>
      <c r="C359" s="2"/>
      <c r="D359" s="312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6"/>
      <c r="X359" s="326"/>
      <c r="Y359" s="326"/>
      <c r="Z359" s="32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1"/>
      <c r="C360" s="2"/>
      <c r="D360" s="312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6"/>
      <c r="X360" s="326"/>
      <c r="Y360" s="326"/>
      <c r="Z360" s="32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1"/>
      <c r="C361" s="2"/>
      <c r="D361" s="312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6"/>
      <c r="X361" s="326"/>
      <c r="Y361" s="326"/>
      <c r="Z361" s="32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1"/>
      <c r="C362" s="2"/>
      <c r="D362" s="312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6"/>
      <c r="X362" s="326"/>
      <c r="Y362" s="326"/>
      <c r="Z362" s="32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1"/>
      <c r="C363" s="2"/>
      <c r="D363" s="312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6"/>
      <c r="X363" s="326"/>
      <c r="Y363" s="326"/>
      <c r="Z363" s="32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1"/>
      <c r="C364" s="2"/>
      <c r="D364" s="312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6"/>
      <c r="X364" s="326"/>
      <c r="Y364" s="326"/>
      <c r="Z364" s="32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1"/>
      <c r="C365" s="2"/>
      <c r="D365" s="312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6"/>
      <c r="X365" s="326"/>
      <c r="Y365" s="326"/>
      <c r="Z365" s="32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1"/>
      <c r="C366" s="2"/>
      <c r="D366" s="312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6"/>
      <c r="X366" s="326"/>
      <c r="Y366" s="326"/>
      <c r="Z366" s="32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1"/>
      <c r="C367" s="2"/>
      <c r="D367" s="312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6"/>
      <c r="X367" s="326"/>
      <c r="Y367" s="326"/>
      <c r="Z367" s="32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1"/>
      <c r="C368" s="2"/>
      <c r="D368" s="312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6"/>
      <c r="X368" s="326"/>
      <c r="Y368" s="326"/>
      <c r="Z368" s="32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1"/>
      <c r="C369" s="2"/>
      <c r="D369" s="312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6"/>
      <c r="X369" s="326"/>
      <c r="Y369" s="326"/>
      <c r="Z369" s="32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1"/>
      <c r="C370" s="2"/>
      <c r="D370" s="312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6"/>
      <c r="X370" s="326"/>
      <c r="Y370" s="326"/>
      <c r="Z370" s="32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1"/>
      <c r="C371" s="2"/>
      <c r="D371" s="312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6"/>
      <c r="X371" s="326"/>
      <c r="Y371" s="326"/>
      <c r="Z371" s="32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1"/>
      <c r="C372" s="2"/>
      <c r="D372" s="312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6"/>
      <c r="X372" s="326"/>
      <c r="Y372" s="326"/>
      <c r="Z372" s="32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1"/>
      <c r="C373" s="2"/>
      <c r="D373" s="312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6"/>
      <c r="X373" s="326"/>
      <c r="Y373" s="326"/>
      <c r="Z373" s="32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1"/>
      <c r="C374" s="2"/>
      <c r="D374" s="312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6"/>
      <c r="X374" s="326"/>
      <c r="Y374" s="326"/>
      <c r="Z374" s="32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1"/>
      <c r="C375" s="2"/>
      <c r="D375" s="312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6"/>
      <c r="X375" s="326"/>
      <c r="Y375" s="326"/>
      <c r="Z375" s="32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1"/>
      <c r="C376" s="2"/>
      <c r="D376" s="312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6"/>
      <c r="X376" s="326"/>
      <c r="Y376" s="326"/>
      <c r="Z376" s="32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1"/>
      <c r="C377" s="2"/>
      <c r="D377" s="312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6"/>
      <c r="X377" s="326"/>
      <c r="Y377" s="326"/>
      <c r="Z377" s="32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1"/>
      <c r="C378" s="2"/>
      <c r="D378" s="312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6"/>
      <c r="X378" s="326"/>
      <c r="Y378" s="326"/>
      <c r="Z378" s="32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1"/>
      <c r="C379" s="2"/>
      <c r="D379" s="312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6"/>
      <c r="X379" s="326"/>
      <c r="Y379" s="326"/>
      <c r="Z379" s="32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1"/>
      <c r="C380" s="2"/>
      <c r="D380" s="312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6"/>
      <c r="X380" s="326"/>
      <c r="Y380" s="326"/>
      <c r="Z380" s="32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1"/>
      <c r="C381" s="2"/>
      <c r="D381" s="312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6"/>
      <c r="X381" s="326"/>
      <c r="Y381" s="326"/>
      <c r="Z381" s="32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1"/>
      <c r="C382" s="2"/>
      <c r="D382" s="312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6"/>
      <c r="X382" s="326"/>
      <c r="Y382" s="326"/>
      <c r="Z382" s="32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1"/>
      <c r="C383" s="2"/>
      <c r="D383" s="312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6"/>
      <c r="X383" s="326"/>
      <c r="Y383" s="326"/>
      <c r="Z383" s="32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1"/>
      <c r="C384" s="2"/>
      <c r="D384" s="312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6"/>
      <c r="X384" s="326"/>
      <c r="Y384" s="326"/>
      <c r="Z384" s="326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1"/>
      <c r="C385" s="2"/>
      <c r="D385" s="312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6"/>
      <c r="X385" s="326"/>
      <c r="Y385" s="326"/>
      <c r="Z385" s="326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1"/>
      <c r="C386" s="2"/>
      <c r="D386" s="312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6"/>
      <c r="X386" s="326"/>
      <c r="Y386" s="326"/>
      <c r="Z386" s="326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1"/>
      <c r="C387" s="2"/>
      <c r="D387" s="312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6"/>
      <c r="X387" s="326"/>
      <c r="Y387" s="326"/>
      <c r="Z387" s="326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1"/>
      <c r="C388" s="2"/>
      <c r="D388" s="312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6"/>
      <c r="X388" s="326"/>
      <c r="Y388" s="326"/>
      <c r="Z388" s="326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1"/>
      <c r="C389" s="2"/>
      <c r="D389" s="312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6"/>
      <c r="X389" s="326"/>
      <c r="Y389" s="326"/>
      <c r="Z389" s="326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1"/>
      <c r="C390" s="2"/>
      <c r="D390" s="312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6"/>
      <c r="X390" s="326"/>
      <c r="Y390" s="326"/>
      <c r="Z390" s="326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1"/>
      <c r="C391" s="2"/>
      <c r="D391" s="312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6"/>
      <c r="X391" s="326"/>
      <c r="Y391" s="326"/>
      <c r="Z391" s="326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</sheetData>
  <mergeCells count="27">
    <mergeCell ref="A7:A9"/>
    <mergeCell ref="B7:B9"/>
    <mergeCell ref="C7:C9"/>
    <mergeCell ref="D7:D9"/>
    <mergeCell ref="E7:J7"/>
    <mergeCell ref="A1:R1"/>
    <mergeCell ref="H8:J8"/>
    <mergeCell ref="E54:G55"/>
    <mergeCell ref="H54:J55"/>
    <mergeCell ref="A92:D92"/>
    <mergeCell ref="K7:P7"/>
    <mergeCell ref="A190:C190"/>
    <mergeCell ref="H190:J190"/>
    <mergeCell ref="Q7:V7"/>
    <mergeCell ref="W7:Z7"/>
    <mergeCell ref="AA7:AA9"/>
    <mergeCell ref="Q8:S8"/>
    <mergeCell ref="T8:V8"/>
    <mergeCell ref="W8:W9"/>
    <mergeCell ref="X8:X9"/>
    <mergeCell ref="Y8:Z8"/>
    <mergeCell ref="A148:D148"/>
    <mergeCell ref="A185:C185"/>
    <mergeCell ref="A186:C186"/>
    <mergeCell ref="K8:M8"/>
    <mergeCell ref="N8:P8"/>
    <mergeCell ref="E8:G8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1FB7-491A-4C3D-8DF2-D002D9FEA8A4}">
  <dimension ref="A1:I51"/>
  <sheetViews>
    <sheetView workbookViewId="0">
      <selection activeCell="J46" sqref="J46"/>
    </sheetView>
  </sheetViews>
  <sheetFormatPr defaultRowHeight="14.4" x14ac:dyDescent="0.3"/>
  <cols>
    <col min="1" max="1" width="11.109375" customWidth="1"/>
    <col min="2" max="2" width="24.5546875" customWidth="1"/>
    <col min="3" max="3" width="11.5546875" customWidth="1"/>
    <col min="4" max="4" width="20.44140625" customWidth="1"/>
    <col min="5" max="5" width="10" bestFit="1" customWidth="1"/>
    <col min="6" max="6" width="17.5546875" customWidth="1"/>
    <col min="7" max="7" width="29.77734375" customWidth="1"/>
    <col min="8" max="8" width="10" bestFit="1" customWidth="1"/>
    <col min="9" max="9" width="17.44140625" customWidth="1"/>
  </cols>
  <sheetData>
    <row r="1" spans="1:9" x14ac:dyDescent="0.3">
      <c r="A1" s="327"/>
      <c r="B1" s="327"/>
      <c r="C1" s="328"/>
      <c r="D1" s="327"/>
      <c r="E1" s="328"/>
      <c r="F1" s="327"/>
      <c r="G1" s="327"/>
      <c r="H1" s="329"/>
      <c r="I1" s="330" t="s">
        <v>318</v>
      </c>
    </row>
    <row r="2" spans="1:9" x14ac:dyDescent="0.3">
      <c r="A2" s="327"/>
      <c r="B2" s="327"/>
      <c r="C2" s="328"/>
      <c r="D2" s="327"/>
      <c r="E2" s="328"/>
      <c r="F2" s="327"/>
      <c r="G2" s="331"/>
      <c r="H2" s="332"/>
      <c r="I2" s="330" t="s">
        <v>333</v>
      </c>
    </row>
    <row r="3" spans="1:9" x14ac:dyDescent="0.3">
      <c r="A3" s="327"/>
      <c r="B3" s="327"/>
      <c r="C3" s="328"/>
      <c r="D3" s="327"/>
      <c r="E3" s="328"/>
      <c r="F3" s="327"/>
      <c r="G3" s="327"/>
      <c r="H3" s="329"/>
      <c r="I3" s="329"/>
    </row>
    <row r="4" spans="1:9" ht="18" x14ac:dyDescent="0.35">
      <c r="A4" s="333" t="s">
        <v>319</v>
      </c>
      <c r="B4" s="334"/>
      <c r="C4" s="334"/>
      <c r="D4" s="334"/>
      <c r="E4" s="334"/>
      <c r="F4" s="334"/>
      <c r="G4" s="334"/>
      <c r="H4" s="334"/>
      <c r="I4" s="334"/>
    </row>
    <row r="5" spans="1:9" ht="18" x14ac:dyDescent="0.3">
      <c r="A5" s="335" t="s">
        <v>334</v>
      </c>
      <c r="B5" s="334"/>
      <c r="C5" s="334"/>
      <c r="D5" s="334"/>
      <c r="E5" s="334"/>
      <c r="F5" s="334"/>
      <c r="G5" s="334"/>
      <c r="H5" s="334"/>
      <c r="I5" s="334"/>
    </row>
    <row r="6" spans="1:9" ht="19.8" x14ac:dyDescent="0.3">
      <c r="A6" s="336" t="s">
        <v>320</v>
      </c>
      <c r="B6" s="334"/>
      <c r="C6" s="334"/>
      <c r="D6" s="334"/>
      <c r="E6" s="334"/>
      <c r="F6" s="334"/>
      <c r="G6" s="334"/>
      <c r="H6" s="334"/>
      <c r="I6" s="334"/>
    </row>
    <row r="7" spans="1:9" ht="18" x14ac:dyDescent="0.35">
      <c r="A7" s="333" t="s">
        <v>335</v>
      </c>
      <c r="B7" s="334"/>
      <c r="C7" s="334"/>
      <c r="D7" s="334"/>
      <c r="E7" s="334"/>
      <c r="F7" s="334"/>
      <c r="G7" s="334"/>
      <c r="H7" s="334"/>
      <c r="I7" s="334"/>
    </row>
    <row r="8" spans="1:9" x14ac:dyDescent="0.3">
      <c r="A8" s="327"/>
      <c r="B8" s="327"/>
      <c r="C8" s="328"/>
      <c r="D8" s="327"/>
      <c r="E8" s="328"/>
      <c r="F8" s="327"/>
      <c r="G8" s="327"/>
      <c r="H8" s="329"/>
      <c r="I8" s="329"/>
    </row>
    <row r="9" spans="1:9" x14ac:dyDescent="0.3">
      <c r="A9" s="337" t="s">
        <v>321</v>
      </c>
      <c r="B9" s="338"/>
      <c r="C9" s="339"/>
      <c r="D9" s="340" t="s">
        <v>322</v>
      </c>
      <c r="E9" s="338"/>
      <c r="F9" s="338"/>
      <c r="G9" s="338"/>
      <c r="H9" s="338"/>
      <c r="I9" s="339"/>
    </row>
    <row r="10" spans="1:9" ht="72" x14ac:dyDescent="0.3">
      <c r="A10" s="341" t="s">
        <v>323</v>
      </c>
      <c r="B10" s="341" t="s">
        <v>42</v>
      </c>
      <c r="C10" s="342" t="s">
        <v>324</v>
      </c>
      <c r="D10" s="341" t="s">
        <v>325</v>
      </c>
      <c r="E10" s="342" t="s">
        <v>324</v>
      </c>
      <c r="F10" s="341" t="s">
        <v>326</v>
      </c>
      <c r="G10" s="341" t="s">
        <v>327</v>
      </c>
      <c r="H10" s="341" t="s">
        <v>328</v>
      </c>
      <c r="I10" s="341" t="s">
        <v>329</v>
      </c>
    </row>
    <row r="11" spans="1:9" ht="57.6" x14ac:dyDescent="0.3">
      <c r="A11" s="343" t="s">
        <v>72</v>
      </c>
      <c r="B11" s="344" t="s">
        <v>336</v>
      </c>
      <c r="C11" s="345">
        <v>69562.5</v>
      </c>
      <c r="D11" s="346" t="s">
        <v>337</v>
      </c>
      <c r="E11" s="345">
        <v>69562.5</v>
      </c>
      <c r="F11" s="344" t="s">
        <v>338</v>
      </c>
      <c r="G11" s="344" t="s">
        <v>338</v>
      </c>
      <c r="H11" s="347"/>
      <c r="I11" s="344"/>
    </row>
    <row r="12" spans="1:9" ht="57.6" x14ac:dyDescent="0.3">
      <c r="A12" s="343" t="s">
        <v>75</v>
      </c>
      <c r="B12" s="344" t="s">
        <v>339</v>
      </c>
      <c r="C12" s="345">
        <v>52150</v>
      </c>
      <c r="D12" s="344" t="s">
        <v>340</v>
      </c>
      <c r="E12" s="345">
        <v>52150</v>
      </c>
      <c r="F12" s="344" t="s">
        <v>338</v>
      </c>
      <c r="G12" s="344" t="s">
        <v>338</v>
      </c>
      <c r="H12" s="347"/>
      <c r="I12" s="344"/>
    </row>
    <row r="13" spans="1:9" ht="57.6" x14ac:dyDescent="0.3">
      <c r="A13" s="343" t="s">
        <v>90</v>
      </c>
      <c r="B13" s="344" t="s">
        <v>91</v>
      </c>
      <c r="C13" s="348">
        <v>26776.75</v>
      </c>
      <c r="D13" s="349" t="s">
        <v>341</v>
      </c>
      <c r="E13" s="348">
        <v>26776.75</v>
      </c>
      <c r="F13" s="344" t="s">
        <v>338</v>
      </c>
      <c r="G13" s="344" t="s">
        <v>338</v>
      </c>
      <c r="H13" s="347"/>
      <c r="I13" s="344"/>
    </row>
    <row r="14" spans="1:9" ht="43.2" x14ac:dyDescent="0.3">
      <c r="A14" s="343" t="s">
        <v>97</v>
      </c>
      <c r="B14" s="344" t="s">
        <v>342</v>
      </c>
      <c r="C14" s="348">
        <v>70000</v>
      </c>
      <c r="D14" s="344" t="s">
        <v>343</v>
      </c>
      <c r="E14" s="348">
        <v>70000</v>
      </c>
      <c r="F14" s="344" t="s">
        <v>344</v>
      </c>
      <c r="G14" s="344" t="s">
        <v>345</v>
      </c>
      <c r="H14" s="348">
        <v>35000</v>
      </c>
      <c r="I14" s="344" t="s">
        <v>346</v>
      </c>
    </row>
    <row r="15" spans="1:9" ht="72" x14ac:dyDescent="0.3">
      <c r="A15" s="343" t="s">
        <v>145</v>
      </c>
      <c r="B15" s="344" t="s">
        <v>347</v>
      </c>
      <c r="C15" s="348">
        <v>37800</v>
      </c>
      <c r="D15" s="344" t="s">
        <v>348</v>
      </c>
      <c r="E15" s="348">
        <v>37800</v>
      </c>
      <c r="F15" s="344" t="s">
        <v>349</v>
      </c>
      <c r="G15" s="344" t="s">
        <v>350</v>
      </c>
      <c r="H15" s="347"/>
      <c r="I15" s="344"/>
    </row>
    <row r="16" spans="1:9" ht="86.4" x14ac:dyDescent="0.3">
      <c r="A16" s="343" t="s">
        <v>148</v>
      </c>
      <c r="B16" s="344" t="s">
        <v>351</v>
      </c>
      <c r="C16" s="348">
        <v>80000</v>
      </c>
      <c r="D16" s="344" t="s">
        <v>352</v>
      </c>
      <c r="E16" s="348">
        <v>80000</v>
      </c>
      <c r="F16" s="344" t="s">
        <v>353</v>
      </c>
      <c r="G16" s="350" t="s">
        <v>354</v>
      </c>
      <c r="H16" s="348">
        <v>80000</v>
      </c>
      <c r="I16" s="344" t="s">
        <v>355</v>
      </c>
    </row>
    <row r="17" spans="1:9" ht="57.6" x14ac:dyDescent="0.3">
      <c r="A17" s="343" t="s">
        <v>152</v>
      </c>
      <c r="B17" s="344" t="s">
        <v>356</v>
      </c>
      <c r="C17" s="348">
        <v>9000</v>
      </c>
      <c r="D17" s="344" t="s">
        <v>357</v>
      </c>
      <c r="E17" s="348">
        <v>9000</v>
      </c>
      <c r="F17" s="344" t="s">
        <v>358</v>
      </c>
      <c r="G17" s="344" t="s">
        <v>359</v>
      </c>
      <c r="H17" s="347"/>
      <c r="I17" s="344"/>
    </row>
    <row r="18" spans="1:9" ht="43.2" x14ac:dyDescent="0.3">
      <c r="A18" s="343" t="s">
        <v>153</v>
      </c>
      <c r="B18" s="344" t="s">
        <v>360</v>
      </c>
      <c r="C18" s="348">
        <v>4000</v>
      </c>
      <c r="D18" s="344" t="s">
        <v>357</v>
      </c>
      <c r="E18" s="348">
        <v>4000</v>
      </c>
      <c r="F18" s="344" t="s">
        <v>358</v>
      </c>
      <c r="G18" s="344" t="s">
        <v>359</v>
      </c>
      <c r="H18" s="347"/>
      <c r="I18" s="344"/>
    </row>
    <row r="19" spans="1:9" ht="43.2" x14ac:dyDescent="0.3">
      <c r="A19" s="343" t="s">
        <v>154</v>
      </c>
      <c r="B19" s="344" t="s">
        <v>361</v>
      </c>
      <c r="C19" s="348">
        <v>6000</v>
      </c>
      <c r="D19" s="344" t="s">
        <v>357</v>
      </c>
      <c r="E19" s="348">
        <v>6000</v>
      </c>
      <c r="F19" s="344" t="s">
        <v>358</v>
      </c>
      <c r="G19" s="344" t="s">
        <v>359</v>
      </c>
      <c r="H19" s="347"/>
      <c r="I19" s="344"/>
    </row>
    <row r="20" spans="1:9" ht="72" x14ac:dyDescent="0.3">
      <c r="A20" s="343" t="s">
        <v>157</v>
      </c>
      <c r="B20" s="344" t="s">
        <v>362</v>
      </c>
      <c r="C20" s="348">
        <v>2100</v>
      </c>
      <c r="D20" s="344" t="s">
        <v>348</v>
      </c>
      <c r="E20" s="348">
        <v>2100</v>
      </c>
      <c r="F20" s="344" t="s">
        <v>363</v>
      </c>
      <c r="G20" s="344" t="s">
        <v>364</v>
      </c>
      <c r="H20" s="347"/>
      <c r="I20" s="344"/>
    </row>
    <row r="21" spans="1:9" ht="72" x14ac:dyDescent="0.3">
      <c r="A21" s="343" t="s">
        <v>159</v>
      </c>
      <c r="B21" s="344" t="s">
        <v>365</v>
      </c>
      <c r="C21" s="348">
        <v>12000</v>
      </c>
      <c r="D21" s="344" t="s">
        <v>348</v>
      </c>
      <c r="E21" s="348">
        <v>12000</v>
      </c>
      <c r="F21" s="344" t="s">
        <v>363</v>
      </c>
      <c r="G21" s="344" t="s">
        <v>364</v>
      </c>
      <c r="H21" s="347"/>
      <c r="I21" s="344"/>
    </row>
    <row r="22" spans="1:9" ht="28.8" x14ac:dyDescent="0.3">
      <c r="A22" s="343" t="s">
        <v>197</v>
      </c>
      <c r="B22" s="344" t="s">
        <v>366</v>
      </c>
      <c r="C22" s="348">
        <v>22500</v>
      </c>
      <c r="D22" s="344" t="s">
        <v>367</v>
      </c>
      <c r="E22" s="348">
        <v>22500</v>
      </c>
      <c r="F22" s="344" t="s">
        <v>368</v>
      </c>
      <c r="G22" s="344" t="s">
        <v>369</v>
      </c>
      <c r="H22" s="347"/>
      <c r="I22" s="344"/>
    </row>
    <row r="23" spans="1:9" ht="57.6" x14ac:dyDescent="0.3">
      <c r="A23" s="343" t="s">
        <v>199</v>
      </c>
      <c r="B23" s="344" t="s">
        <v>370</v>
      </c>
      <c r="C23" s="348">
        <v>48500</v>
      </c>
      <c r="D23" s="344" t="s">
        <v>371</v>
      </c>
      <c r="E23" s="348">
        <v>48500</v>
      </c>
      <c r="F23" s="344" t="s">
        <v>372</v>
      </c>
      <c r="G23" s="344" t="s">
        <v>373</v>
      </c>
      <c r="H23" s="348">
        <v>48500</v>
      </c>
      <c r="I23" s="344" t="s">
        <v>374</v>
      </c>
    </row>
    <row r="24" spans="1:9" ht="57.6" x14ac:dyDescent="0.3">
      <c r="A24" s="343" t="s">
        <v>200</v>
      </c>
      <c r="B24" s="344" t="s">
        <v>375</v>
      </c>
      <c r="C24" s="348">
        <v>26000</v>
      </c>
      <c r="D24" s="344" t="s">
        <v>371</v>
      </c>
      <c r="E24" s="348">
        <v>26000</v>
      </c>
      <c r="F24" s="344" t="s">
        <v>376</v>
      </c>
      <c r="G24" s="344" t="s">
        <v>377</v>
      </c>
      <c r="H24" s="348">
        <v>26000</v>
      </c>
      <c r="I24" s="344" t="s">
        <v>378</v>
      </c>
    </row>
    <row r="25" spans="1:9" ht="43.2" x14ac:dyDescent="0.3">
      <c r="A25" s="343" t="s">
        <v>379</v>
      </c>
      <c r="B25" s="344" t="s">
        <v>380</v>
      </c>
      <c r="C25" s="348">
        <v>20500</v>
      </c>
      <c r="D25" s="344" t="s">
        <v>371</v>
      </c>
      <c r="E25" s="348">
        <v>20500</v>
      </c>
      <c r="F25" s="344" t="s">
        <v>381</v>
      </c>
      <c r="G25" s="344" t="s">
        <v>382</v>
      </c>
      <c r="H25" s="348">
        <v>20500</v>
      </c>
      <c r="I25" s="344" t="s">
        <v>383</v>
      </c>
    </row>
    <row r="26" spans="1:9" ht="28.8" x14ac:dyDescent="0.3">
      <c r="A26" s="343" t="s">
        <v>384</v>
      </c>
      <c r="B26" s="344" t="s">
        <v>385</v>
      </c>
      <c r="C26" s="348">
        <v>17940</v>
      </c>
      <c r="D26" s="344" t="s">
        <v>367</v>
      </c>
      <c r="E26" s="348">
        <v>17940</v>
      </c>
      <c r="F26" s="344" t="s">
        <v>386</v>
      </c>
      <c r="G26" s="344" t="s">
        <v>387</v>
      </c>
      <c r="H26" s="347"/>
      <c r="I26" s="344"/>
    </row>
    <row r="27" spans="1:9" ht="28.8" x14ac:dyDescent="0.3">
      <c r="A27" s="343" t="s">
        <v>213</v>
      </c>
      <c r="B27" s="344" t="s">
        <v>214</v>
      </c>
      <c r="C27" s="348">
        <v>2000</v>
      </c>
      <c r="D27" s="344" t="s">
        <v>388</v>
      </c>
      <c r="E27" s="348">
        <v>2000</v>
      </c>
      <c r="F27" s="344" t="s">
        <v>389</v>
      </c>
      <c r="G27" s="344" t="s">
        <v>390</v>
      </c>
      <c r="H27" s="347"/>
      <c r="I27" s="344"/>
    </row>
    <row r="28" spans="1:9" ht="86.4" x14ac:dyDescent="0.3">
      <c r="A28" s="343" t="s">
        <v>225</v>
      </c>
      <c r="B28" s="344" t="s">
        <v>226</v>
      </c>
      <c r="C28" s="348">
        <v>4000</v>
      </c>
      <c r="D28" s="344" t="s">
        <v>391</v>
      </c>
      <c r="E28" s="348">
        <f>3820+180</f>
        <v>4000</v>
      </c>
      <c r="F28" s="344" t="s">
        <v>392</v>
      </c>
      <c r="G28" s="344" t="s">
        <v>393</v>
      </c>
      <c r="H28" s="348">
        <v>4000</v>
      </c>
      <c r="I28" s="344" t="s">
        <v>394</v>
      </c>
    </row>
    <row r="29" spans="1:9" ht="43.2" x14ac:dyDescent="0.3">
      <c r="A29" s="351" t="s">
        <v>395</v>
      </c>
      <c r="B29" s="344" t="s">
        <v>253</v>
      </c>
      <c r="C29" s="348">
        <v>10000</v>
      </c>
      <c r="D29" s="344" t="s">
        <v>357</v>
      </c>
      <c r="E29" s="348">
        <v>10000</v>
      </c>
      <c r="F29" s="344" t="s">
        <v>396</v>
      </c>
      <c r="G29" s="344" t="s">
        <v>397</v>
      </c>
      <c r="H29" s="347"/>
      <c r="I29" s="344"/>
    </row>
    <row r="30" spans="1:9" ht="43.2" x14ac:dyDescent="0.3">
      <c r="A30" s="351" t="s">
        <v>398</v>
      </c>
      <c r="B30" s="344" t="s">
        <v>254</v>
      </c>
      <c r="C30" s="348">
        <v>35000</v>
      </c>
      <c r="D30" s="344" t="s">
        <v>357</v>
      </c>
      <c r="E30" s="348">
        <v>35000</v>
      </c>
      <c r="F30" s="344" t="s">
        <v>399</v>
      </c>
      <c r="G30" s="344" t="s">
        <v>400</v>
      </c>
      <c r="H30" s="347"/>
      <c r="I30" s="344"/>
    </row>
    <row r="31" spans="1:9" ht="28.8" x14ac:dyDescent="0.3">
      <c r="A31" s="351" t="s">
        <v>401</v>
      </c>
      <c r="B31" s="344" t="s">
        <v>256</v>
      </c>
      <c r="C31" s="348">
        <v>20000</v>
      </c>
      <c r="D31" s="344" t="s">
        <v>402</v>
      </c>
      <c r="E31" s="348">
        <v>20000</v>
      </c>
      <c r="F31" s="344" t="s">
        <v>403</v>
      </c>
      <c r="G31" s="344" t="s">
        <v>404</v>
      </c>
      <c r="H31" s="347"/>
      <c r="I31" s="344"/>
    </row>
    <row r="32" spans="1:9" ht="28.8" x14ac:dyDescent="0.3">
      <c r="A32" s="351" t="s">
        <v>405</v>
      </c>
      <c r="B32" s="344" t="s">
        <v>406</v>
      </c>
      <c r="C32" s="348">
        <v>15000</v>
      </c>
      <c r="D32" s="344" t="s">
        <v>407</v>
      </c>
      <c r="E32" s="348">
        <v>15000</v>
      </c>
      <c r="F32" s="344" t="s">
        <v>408</v>
      </c>
      <c r="G32" s="344" t="s">
        <v>409</v>
      </c>
      <c r="H32" s="347"/>
      <c r="I32" s="344"/>
    </row>
    <row r="33" spans="1:9" ht="43.2" x14ac:dyDescent="0.3">
      <c r="A33" s="351" t="s">
        <v>410</v>
      </c>
      <c r="B33" s="344" t="s">
        <v>411</v>
      </c>
      <c r="C33" s="348">
        <v>5100</v>
      </c>
      <c r="D33" s="344" t="s">
        <v>412</v>
      </c>
      <c r="E33" s="348">
        <v>5100</v>
      </c>
      <c r="F33" s="344" t="s">
        <v>413</v>
      </c>
      <c r="G33" s="344" t="s">
        <v>414</v>
      </c>
      <c r="H33" s="348">
        <v>5100</v>
      </c>
      <c r="I33" s="344" t="s">
        <v>415</v>
      </c>
    </row>
    <row r="34" spans="1:9" ht="28.8" x14ac:dyDescent="0.3">
      <c r="A34" s="351" t="s">
        <v>279</v>
      </c>
      <c r="B34" s="344" t="s">
        <v>280</v>
      </c>
      <c r="C34" s="348">
        <v>20000</v>
      </c>
      <c r="D34" s="344" t="s">
        <v>416</v>
      </c>
      <c r="E34" s="348">
        <v>20000</v>
      </c>
      <c r="F34" s="344" t="s">
        <v>417</v>
      </c>
      <c r="G34" s="344" t="s">
        <v>418</v>
      </c>
      <c r="H34" s="347"/>
      <c r="I34" s="344"/>
    </row>
    <row r="35" spans="1:9" ht="43.2" x14ac:dyDescent="0.3">
      <c r="A35" s="351" t="s">
        <v>287</v>
      </c>
      <c r="B35" s="344" t="s">
        <v>419</v>
      </c>
      <c r="C35" s="348">
        <v>6000</v>
      </c>
      <c r="D35" s="344" t="s">
        <v>357</v>
      </c>
      <c r="E35" s="348">
        <v>6000</v>
      </c>
      <c r="F35" s="344" t="s">
        <v>420</v>
      </c>
      <c r="G35" s="344" t="s">
        <v>421</v>
      </c>
      <c r="H35" s="347"/>
      <c r="I35" s="344"/>
    </row>
    <row r="36" spans="1:9" ht="57.6" x14ac:dyDescent="0.3">
      <c r="A36" s="351" t="s">
        <v>289</v>
      </c>
      <c r="B36" s="344" t="s">
        <v>422</v>
      </c>
      <c r="C36" s="348">
        <v>15000</v>
      </c>
      <c r="D36" s="344" t="s">
        <v>357</v>
      </c>
      <c r="E36" s="348">
        <v>15000</v>
      </c>
      <c r="F36" s="344" t="s">
        <v>423</v>
      </c>
      <c r="G36" s="344" t="s">
        <v>421</v>
      </c>
      <c r="H36" s="347"/>
      <c r="I36" s="344"/>
    </row>
    <row r="37" spans="1:9" ht="28.8" x14ac:dyDescent="0.3">
      <c r="A37" s="351" t="s">
        <v>308</v>
      </c>
      <c r="B37" s="344" t="s">
        <v>424</v>
      </c>
      <c r="C37" s="348">
        <v>22000</v>
      </c>
      <c r="D37" s="344" t="s">
        <v>425</v>
      </c>
      <c r="E37" s="348">
        <v>22000</v>
      </c>
      <c r="F37" s="344" t="s">
        <v>426</v>
      </c>
      <c r="G37" s="344" t="s">
        <v>427</v>
      </c>
      <c r="H37" s="347"/>
      <c r="I37" s="344"/>
    </row>
    <row r="38" spans="1:9" ht="28.8" x14ac:dyDescent="0.3">
      <c r="A38" s="351" t="s">
        <v>309</v>
      </c>
      <c r="B38" s="344" t="s">
        <v>428</v>
      </c>
      <c r="C38" s="348">
        <v>48000</v>
      </c>
      <c r="D38" s="344" t="s">
        <v>425</v>
      </c>
      <c r="E38" s="348">
        <v>48000</v>
      </c>
      <c r="F38" s="344" t="s">
        <v>429</v>
      </c>
      <c r="G38" s="344" t="s">
        <v>427</v>
      </c>
      <c r="H38" s="347"/>
      <c r="I38" s="344"/>
    </row>
    <row r="39" spans="1:9" ht="28.8" x14ac:dyDescent="0.3">
      <c r="A39" s="351" t="s">
        <v>310</v>
      </c>
      <c r="B39" s="344" t="s">
        <v>430</v>
      </c>
      <c r="C39" s="348">
        <v>16000</v>
      </c>
      <c r="D39" s="344" t="s">
        <v>425</v>
      </c>
      <c r="E39" s="348">
        <v>16000</v>
      </c>
      <c r="F39" s="344" t="s">
        <v>431</v>
      </c>
      <c r="G39" s="344" t="s">
        <v>427</v>
      </c>
      <c r="H39" s="347"/>
      <c r="I39" s="344"/>
    </row>
    <row r="40" spans="1:9" ht="43.2" x14ac:dyDescent="0.3">
      <c r="A40" s="351" t="s">
        <v>311</v>
      </c>
      <c r="B40" s="344" t="s">
        <v>432</v>
      </c>
      <c r="C40" s="348">
        <v>12000</v>
      </c>
      <c r="D40" s="344" t="s">
        <v>402</v>
      </c>
      <c r="E40" s="348">
        <v>12000</v>
      </c>
      <c r="F40" s="344" t="s">
        <v>433</v>
      </c>
      <c r="G40" s="344" t="s">
        <v>434</v>
      </c>
      <c r="H40" s="347"/>
      <c r="I40" s="344"/>
    </row>
    <row r="41" spans="1:9" ht="28.8" x14ac:dyDescent="0.3">
      <c r="A41" s="351" t="s">
        <v>435</v>
      </c>
      <c r="B41" s="344" t="s">
        <v>436</v>
      </c>
      <c r="C41" s="348">
        <v>9000</v>
      </c>
      <c r="D41" s="344" t="s">
        <v>402</v>
      </c>
      <c r="E41" s="348">
        <v>9000</v>
      </c>
      <c r="F41" s="344" t="s">
        <v>437</v>
      </c>
      <c r="G41" s="344" t="s">
        <v>438</v>
      </c>
      <c r="H41" s="347"/>
      <c r="I41" s="344"/>
    </row>
    <row r="42" spans="1:9" ht="28.8" x14ac:dyDescent="0.3">
      <c r="A42" s="351" t="s">
        <v>439</v>
      </c>
      <c r="B42" s="344" t="s">
        <v>440</v>
      </c>
      <c r="C42" s="348">
        <v>12000</v>
      </c>
      <c r="D42" s="344" t="s">
        <v>402</v>
      </c>
      <c r="E42" s="348">
        <v>12000</v>
      </c>
      <c r="F42" s="344" t="s">
        <v>441</v>
      </c>
      <c r="G42" s="344" t="s">
        <v>442</v>
      </c>
      <c r="H42" s="347"/>
      <c r="I42" s="344"/>
    </row>
    <row r="43" spans="1:9" ht="28.8" x14ac:dyDescent="0.3">
      <c r="A43" s="351" t="s">
        <v>443</v>
      </c>
      <c r="B43" s="344" t="s">
        <v>444</v>
      </c>
      <c r="C43" s="348">
        <v>9500</v>
      </c>
      <c r="D43" s="344" t="s">
        <v>445</v>
      </c>
      <c r="E43" s="348">
        <v>9500</v>
      </c>
      <c r="F43" s="344" t="s">
        <v>446</v>
      </c>
      <c r="G43" s="344" t="s">
        <v>427</v>
      </c>
      <c r="H43" s="348">
        <v>9500</v>
      </c>
      <c r="I43" s="344" t="s">
        <v>447</v>
      </c>
    </row>
    <row r="44" spans="1:9" x14ac:dyDescent="0.3">
      <c r="A44" s="352" t="s">
        <v>330</v>
      </c>
      <c r="B44" s="353"/>
      <c r="C44" s="354">
        <f>SUM(C11:C43)</f>
        <v>765429.25</v>
      </c>
      <c r="D44" s="355"/>
      <c r="E44" s="356">
        <f>SUM(E11:E43)</f>
        <v>765429.25</v>
      </c>
      <c r="F44" s="357"/>
      <c r="G44" s="357"/>
      <c r="H44" s="356">
        <f>SUM(H11:H43)</f>
        <v>228600</v>
      </c>
      <c r="I44" s="357"/>
    </row>
    <row r="45" spans="1:9" x14ac:dyDescent="0.3">
      <c r="A45" s="327"/>
      <c r="B45" s="327"/>
      <c r="C45" s="328"/>
      <c r="D45" s="327"/>
      <c r="E45" s="328"/>
      <c r="F45" s="358"/>
      <c r="G45" s="358"/>
      <c r="H45" s="329"/>
      <c r="I45" s="358"/>
    </row>
    <row r="46" spans="1:9" ht="28.8" x14ac:dyDescent="0.3">
      <c r="A46" s="337" t="s">
        <v>331</v>
      </c>
      <c r="B46" s="338"/>
      <c r="C46" s="339"/>
      <c r="D46" s="340" t="s">
        <v>322</v>
      </c>
      <c r="E46" s="359"/>
      <c r="F46" s="360"/>
      <c r="G46" s="360"/>
      <c r="H46" s="359"/>
      <c r="I46" s="361"/>
    </row>
    <row r="47" spans="1:9" ht="72" x14ac:dyDescent="0.3">
      <c r="A47" s="362" t="s">
        <v>323</v>
      </c>
      <c r="B47" s="362" t="s">
        <v>42</v>
      </c>
      <c r="C47" s="363" t="s">
        <v>324</v>
      </c>
      <c r="D47" s="362" t="s">
        <v>325</v>
      </c>
      <c r="E47" s="363" t="s">
        <v>324</v>
      </c>
      <c r="F47" s="362" t="s">
        <v>326</v>
      </c>
      <c r="G47" s="362" t="s">
        <v>327</v>
      </c>
      <c r="H47" s="362" t="s">
        <v>328</v>
      </c>
      <c r="I47" s="362" t="s">
        <v>329</v>
      </c>
    </row>
    <row r="48" spans="1:9" ht="28.8" x14ac:dyDescent="0.3">
      <c r="A48" s="364" t="s">
        <v>281</v>
      </c>
      <c r="B48" s="365" t="s">
        <v>282</v>
      </c>
      <c r="C48" s="366">
        <v>40000</v>
      </c>
      <c r="D48" s="367" t="s">
        <v>448</v>
      </c>
      <c r="E48" s="368"/>
      <c r="F48" s="369" t="s">
        <v>449</v>
      </c>
      <c r="G48" s="369"/>
      <c r="H48" s="368">
        <v>20000</v>
      </c>
      <c r="I48" s="369" t="s">
        <v>450</v>
      </c>
    </row>
    <row r="49" spans="1:9" x14ac:dyDescent="0.3">
      <c r="A49" s="370" t="s">
        <v>330</v>
      </c>
      <c r="B49" s="371"/>
      <c r="C49" s="372">
        <f>SUM(C48:C48)</f>
        <v>40000</v>
      </c>
      <c r="D49" s="373"/>
      <c r="E49" s="372">
        <f>SUM(E48:E48)</f>
        <v>0</v>
      </c>
      <c r="F49" s="373"/>
      <c r="G49" s="373"/>
      <c r="H49" s="372">
        <f>SUM(H48:H48)</f>
        <v>20000</v>
      </c>
      <c r="I49" s="373"/>
    </row>
    <row r="50" spans="1:9" x14ac:dyDescent="0.3">
      <c r="A50" s="327"/>
      <c r="B50" s="327"/>
      <c r="C50" s="328">
        <f>C44+C49</f>
        <v>805429.25</v>
      </c>
      <c r="D50" s="327"/>
      <c r="E50" s="328"/>
      <c r="F50" s="327"/>
      <c r="G50" s="327"/>
      <c r="H50" s="329"/>
      <c r="I50" s="329"/>
    </row>
    <row r="51" spans="1:9" x14ac:dyDescent="0.3">
      <c r="A51" s="374" t="s">
        <v>332</v>
      </c>
      <c r="B51" s="374"/>
      <c r="C51" s="375"/>
      <c r="D51" s="374"/>
      <c r="E51" s="375"/>
      <c r="F51" s="374"/>
      <c r="G51" s="374"/>
      <c r="H51" s="376"/>
      <c r="I51" s="3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Юля</cp:lastModifiedBy>
  <dcterms:created xsi:type="dcterms:W3CDTF">2020-11-14T13:09:40Z</dcterms:created>
  <dcterms:modified xsi:type="dcterms:W3CDTF">2024-11-19T11:23:19Z</dcterms:modified>
</cp:coreProperties>
</file>