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4EA93FF4-3693-4249-8D00-39F11F73618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Фінансування (2)" sheetId="8" r:id="rId1"/>
    <sheet name="Кошторис  витрат (2)" sheetId="7" r:id="rId2"/>
  </sheets>
  <definedNames>
    <definedName name="_xlnm.Print_Area" localSheetId="1">'Кошторис  витрат (2)'!$A$1:$AA$252</definedName>
    <definedName name="_xlnm.Print_Area" localSheetId="0">'Фінансування (2)'!$A$1:$O$34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7" roundtripDataChecksum="xI9roFADaED+qiEBXZTC5PdSesis/71cTyi0Obu0vds="/>
    </ext>
  </extLst>
</workbook>
</file>

<file path=xl/calcChain.xml><?xml version="1.0" encoding="utf-8"?>
<calcChain xmlns="http://schemas.openxmlformats.org/spreadsheetml/2006/main">
  <c r="H30" i="8" l="1"/>
  <c r="G30" i="8"/>
  <c r="F30" i="8"/>
  <c r="E30" i="8"/>
  <c r="D30" i="8"/>
  <c r="J29" i="8"/>
  <c r="N29" i="8" s="1"/>
  <c r="L30" i="8"/>
  <c r="J28" i="8"/>
  <c r="C30" i="8"/>
  <c r="J27" i="8"/>
  <c r="N27" i="8"/>
  <c r="K27" i="8" l="1"/>
  <c r="B27" i="8"/>
  <c r="I27" i="8"/>
  <c r="B29" i="8"/>
  <c r="K29" i="8"/>
  <c r="I29" i="8"/>
  <c r="N28" i="8"/>
  <c r="N30" i="8" s="1"/>
  <c r="J30" i="8"/>
  <c r="M29" i="8" l="1"/>
  <c r="M30" i="8" s="1"/>
  <c r="I28" i="8"/>
  <c r="I30" i="8" s="1"/>
  <c r="B28" i="8"/>
  <c r="B30" i="8" s="1"/>
  <c r="K28" i="8"/>
  <c r="K30" i="8" s="1"/>
  <c r="Z53" i="7" l="1"/>
  <c r="E13" i="7"/>
  <c r="H13" i="7"/>
  <c r="K13" i="7"/>
  <c r="N13" i="7"/>
  <c r="Q13" i="7"/>
  <c r="T13" i="7"/>
  <c r="G14" i="7"/>
  <c r="J14" i="7"/>
  <c r="M14" i="7"/>
  <c r="P14" i="7"/>
  <c r="S14" i="7"/>
  <c r="V14" i="7"/>
  <c r="G15" i="7"/>
  <c r="J15" i="7"/>
  <c r="M15" i="7"/>
  <c r="P15" i="7"/>
  <c r="S15" i="7"/>
  <c r="V15" i="7"/>
  <c r="G16" i="7"/>
  <c r="J16" i="7"/>
  <c r="M16" i="7"/>
  <c r="P16" i="7"/>
  <c r="S16" i="7"/>
  <c r="V16" i="7"/>
  <c r="G17" i="7"/>
  <c r="W17" i="7" s="1"/>
  <c r="J17" i="7"/>
  <c r="X17" i="7" s="1"/>
  <c r="E18" i="7"/>
  <c r="H18" i="7"/>
  <c r="K18" i="7"/>
  <c r="N18" i="7"/>
  <c r="Q18" i="7"/>
  <c r="T18" i="7"/>
  <c r="G19" i="7"/>
  <c r="J19" i="7"/>
  <c r="M19" i="7"/>
  <c r="P19" i="7"/>
  <c r="S19" i="7"/>
  <c r="V19" i="7"/>
  <c r="G20" i="7"/>
  <c r="J20" i="7"/>
  <c r="M20" i="7"/>
  <c r="P20" i="7"/>
  <c r="S20" i="7"/>
  <c r="V20" i="7"/>
  <c r="G21" i="7"/>
  <c r="J21" i="7"/>
  <c r="M21" i="7"/>
  <c r="P21" i="7"/>
  <c r="S21" i="7"/>
  <c r="V21" i="7"/>
  <c r="E22" i="7"/>
  <c r="F22" i="7"/>
  <c r="H22" i="7"/>
  <c r="I22" i="7"/>
  <c r="K22" i="7"/>
  <c r="N22" i="7"/>
  <c r="Q22" i="7"/>
  <c r="T22" i="7"/>
  <c r="G23" i="7"/>
  <c r="J23" i="7"/>
  <c r="M23" i="7"/>
  <c r="P23" i="7"/>
  <c r="S23" i="7"/>
  <c r="V23" i="7"/>
  <c r="G24" i="7"/>
  <c r="J24" i="7"/>
  <c r="M24" i="7"/>
  <c r="P24" i="7"/>
  <c r="S24" i="7"/>
  <c r="V24" i="7"/>
  <c r="G25" i="7"/>
  <c r="J25" i="7"/>
  <c r="M25" i="7"/>
  <c r="P25" i="7"/>
  <c r="S25" i="7"/>
  <c r="V25" i="7"/>
  <c r="E30" i="7"/>
  <c r="H30" i="7"/>
  <c r="K30" i="7"/>
  <c r="N30" i="7"/>
  <c r="Q30" i="7"/>
  <c r="T30" i="7"/>
  <c r="G31" i="7"/>
  <c r="J31" i="7"/>
  <c r="M31" i="7"/>
  <c r="P31" i="7"/>
  <c r="S31" i="7"/>
  <c r="V31" i="7"/>
  <c r="G32" i="7"/>
  <c r="J32" i="7"/>
  <c r="M32" i="7"/>
  <c r="P32" i="7"/>
  <c r="S32" i="7"/>
  <c r="V32" i="7"/>
  <c r="G33" i="7"/>
  <c r="J33" i="7"/>
  <c r="M33" i="7"/>
  <c r="P33" i="7"/>
  <c r="S33" i="7"/>
  <c r="V33" i="7"/>
  <c r="E36" i="7"/>
  <c r="H36" i="7"/>
  <c r="K36" i="7"/>
  <c r="N36" i="7"/>
  <c r="Q36" i="7"/>
  <c r="T36" i="7"/>
  <c r="G37" i="7"/>
  <c r="J37" i="7"/>
  <c r="M37" i="7"/>
  <c r="P37" i="7"/>
  <c r="S37" i="7"/>
  <c r="V37" i="7"/>
  <c r="G38" i="7"/>
  <c r="J38" i="7"/>
  <c r="M38" i="7"/>
  <c r="P38" i="7"/>
  <c r="S38" i="7"/>
  <c r="V38" i="7"/>
  <c r="G39" i="7"/>
  <c r="J39" i="7"/>
  <c r="M39" i="7"/>
  <c r="P39" i="7"/>
  <c r="S39" i="7"/>
  <c r="V39" i="7"/>
  <c r="E40" i="7"/>
  <c r="H40" i="7"/>
  <c r="K40" i="7"/>
  <c r="N40" i="7"/>
  <c r="Q40" i="7"/>
  <c r="T40" i="7"/>
  <c r="G41" i="7"/>
  <c r="J41" i="7"/>
  <c r="M41" i="7"/>
  <c r="P41" i="7"/>
  <c r="S41" i="7"/>
  <c r="V41" i="7"/>
  <c r="G42" i="7"/>
  <c r="J42" i="7"/>
  <c r="M42" i="7"/>
  <c r="P42" i="7"/>
  <c r="S42" i="7"/>
  <c r="V42" i="7"/>
  <c r="G43" i="7"/>
  <c r="J43" i="7"/>
  <c r="M43" i="7"/>
  <c r="P43" i="7"/>
  <c r="S43" i="7"/>
  <c r="V43" i="7"/>
  <c r="E44" i="7"/>
  <c r="H44" i="7"/>
  <c r="K44" i="7"/>
  <c r="N44" i="7"/>
  <c r="Q44" i="7"/>
  <c r="T44" i="7"/>
  <c r="G45" i="7"/>
  <c r="J45" i="7"/>
  <c r="M45" i="7"/>
  <c r="P45" i="7"/>
  <c r="S45" i="7"/>
  <c r="V45" i="7"/>
  <c r="G46" i="7"/>
  <c r="J46" i="7"/>
  <c r="M46" i="7"/>
  <c r="P46" i="7"/>
  <c r="S46" i="7"/>
  <c r="V46" i="7"/>
  <c r="G47" i="7"/>
  <c r="J47" i="7"/>
  <c r="M47" i="7"/>
  <c r="P47" i="7"/>
  <c r="S47" i="7"/>
  <c r="V47" i="7"/>
  <c r="E50" i="7"/>
  <c r="E58" i="7" s="1"/>
  <c r="H50" i="7"/>
  <c r="H58" i="7" s="1"/>
  <c r="K50" i="7"/>
  <c r="N50" i="7"/>
  <c r="Q50" i="7"/>
  <c r="T50" i="7"/>
  <c r="G51" i="7"/>
  <c r="J51" i="7"/>
  <c r="M51" i="7"/>
  <c r="P51" i="7"/>
  <c r="S51" i="7"/>
  <c r="V51" i="7"/>
  <c r="G52" i="7"/>
  <c r="J52" i="7"/>
  <c r="M52" i="7"/>
  <c r="P52" i="7"/>
  <c r="S52" i="7"/>
  <c r="V52" i="7"/>
  <c r="G54" i="7"/>
  <c r="J54" i="7"/>
  <c r="M54" i="7"/>
  <c r="P54" i="7"/>
  <c r="S54" i="7"/>
  <c r="V54" i="7"/>
  <c r="K55" i="7"/>
  <c r="N55" i="7"/>
  <c r="Q55" i="7"/>
  <c r="T55" i="7"/>
  <c r="M56" i="7"/>
  <c r="P56" i="7"/>
  <c r="S56" i="7"/>
  <c r="V56" i="7"/>
  <c r="M57" i="7"/>
  <c r="P57" i="7"/>
  <c r="S57" i="7"/>
  <c r="V57" i="7"/>
  <c r="E60" i="7"/>
  <c r="H60" i="7"/>
  <c r="K60" i="7"/>
  <c r="N60" i="7"/>
  <c r="Q60" i="7"/>
  <c r="T60" i="7"/>
  <c r="G61" i="7"/>
  <c r="J61" i="7"/>
  <c r="M61" i="7"/>
  <c r="P61" i="7"/>
  <c r="S61" i="7"/>
  <c r="V61" i="7"/>
  <c r="G62" i="7"/>
  <c r="J62" i="7"/>
  <c r="M62" i="7"/>
  <c r="P62" i="7"/>
  <c r="S62" i="7"/>
  <c r="V62" i="7"/>
  <c r="G63" i="7"/>
  <c r="J63" i="7"/>
  <c r="M63" i="7"/>
  <c r="P63" i="7"/>
  <c r="S63" i="7"/>
  <c r="V63" i="7"/>
  <c r="E64" i="7"/>
  <c r="H64" i="7"/>
  <c r="K64" i="7"/>
  <c r="N64" i="7"/>
  <c r="Q64" i="7"/>
  <c r="T64" i="7"/>
  <c r="G65" i="7"/>
  <c r="J65" i="7"/>
  <c r="M65" i="7"/>
  <c r="P65" i="7"/>
  <c r="S65" i="7"/>
  <c r="V65" i="7"/>
  <c r="G66" i="7"/>
  <c r="J66" i="7"/>
  <c r="M66" i="7"/>
  <c r="P66" i="7"/>
  <c r="S66" i="7"/>
  <c r="V66" i="7"/>
  <c r="G67" i="7"/>
  <c r="J67" i="7"/>
  <c r="M67" i="7"/>
  <c r="P67" i="7"/>
  <c r="S67" i="7"/>
  <c r="V67" i="7"/>
  <c r="E68" i="7"/>
  <c r="H68" i="7"/>
  <c r="K68" i="7"/>
  <c r="N68" i="7"/>
  <c r="Q68" i="7"/>
  <c r="T68" i="7"/>
  <c r="G69" i="7"/>
  <c r="J69" i="7"/>
  <c r="M69" i="7"/>
  <c r="P69" i="7"/>
  <c r="S69" i="7"/>
  <c r="V69" i="7"/>
  <c r="G70" i="7"/>
  <c r="J70" i="7"/>
  <c r="M70" i="7"/>
  <c r="P70" i="7"/>
  <c r="S70" i="7"/>
  <c r="V70" i="7"/>
  <c r="G71" i="7"/>
  <c r="J71" i="7"/>
  <c r="M71" i="7"/>
  <c r="P71" i="7"/>
  <c r="S71" i="7"/>
  <c r="V71" i="7"/>
  <c r="E72" i="7"/>
  <c r="H72" i="7"/>
  <c r="K72" i="7"/>
  <c r="N72" i="7"/>
  <c r="Q72" i="7"/>
  <c r="T72" i="7"/>
  <c r="G73" i="7"/>
  <c r="J73" i="7"/>
  <c r="M73" i="7"/>
  <c r="P73" i="7"/>
  <c r="S73" i="7"/>
  <c r="V73" i="7"/>
  <c r="G74" i="7"/>
  <c r="J74" i="7"/>
  <c r="M74" i="7"/>
  <c r="P74" i="7"/>
  <c r="S74" i="7"/>
  <c r="V74" i="7"/>
  <c r="G75" i="7"/>
  <c r="J75" i="7"/>
  <c r="M75" i="7"/>
  <c r="P75" i="7"/>
  <c r="S75" i="7"/>
  <c r="V75" i="7"/>
  <c r="E76" i="7"/>
  <c r="H76" i="7"/>
  <c r="K76" i="7"/>
  <c r="N76" i="7"/>
  <c r="Q76" i="7"/>
  <c r="T76" i="7"/>
  <c r="G77" i="7"/>
  <c r="J77" i="7"/>
  <c r="M77" i="7"/>
  <c r="P77" i="7"/>
  <c r="S77" i="7"/>
  <c r="V77" i="7"/>
  <c r="G78" i="7"/>
  <c r="J78" i="7"/>
  <c r="M78" i="7"/>
  <c r="P78" i="7"/>
  <c r="S78" i="7"/>
  <c r="V78" i="7"/>
  <c r="G79" i="7"/>
  <c r="J79" i="7"/>
  <c r="M79" i="7"/>
  <c r="P79" i="7"/>
  <c r="S79" i="7"/>
  <c r="V79" i="7"/>
  <c r="E82" i="7"/>
  <c r="H82" i="7"/>
  <c r="K82" i="7"/>
  <c r="N82" i="7"/>
  <c r="Q82" i="7"/>
  <c r="T82" i="7"/>
  <c r="G83" i="7"/>
  <c r="J83" i="7"/>
  <c r="M83" i="7"/>
  <c r="P83" i="7"/>
  <c r="S83" i="7"/>
  <c r="V83" i="7"/>
  <c r="G84" i="7"/>
  <c r="J84" i="7"/>
  <c r="M84" i="7"/>
  <c r="P84" i="7"/>
  <c r="S84" i="7"/>
  <c r="V84" i="7"/>
  <c r="G85" i="7"/>
  <c r="J85" i="7"/>
  <c r="M85" i="7"/>
  <c r="P85" i="7"/>
  <c r="S85" i="7"/>
  <c r="V85" i="7"/>
  <c r="E86" i="7"/>
  <c r="H86" i="7"/>
  <c r="K86" i="7"/>
  <c r="N86" i="7"/>
  <c r="Q86" i="7"/>
  <c r="T86" i="7"/>
  <c r="G87" i="7"/>
  <c r="J87" i="7"/>
  <c r="M87" i="7"/>
  <c r="P87" i="7"/>
  <c r="S87" i="7"/>
  <c r="V87" i="7"/>
  <c r="G88" i="7"/>
  <c r="J88" i="7"/>
  <c r="M88" i="7"/>
  <c r="P88" i="7"/>
  <c r="S88" i="7"/>
  <c r="V88" i="7"/>
  <c r="G89" i="7"/>
  <c r="J89" i="7"/>
  <c r="M89" i="7"/>
  <c r="P89" i="7"/>
  <c r="S89" i="7"/>
  <c r="V89" i="7"/>
  <c r="E90" i="7"/>
  <c r="H90" i="7"/>
  <c r="K90" i="7"/>
  <c r="N90" i="7"/>
  <c r="Q90" i="7"/>
  <c r="T90" i="7"/>
  <c r="G91" i="7"/>
  <c r="J91" i="7"/>
  <c r="M91" i="7"/>
  <c r="P91" i="7"/>
  <c r="S91" i="7"/>
  <c r="V91" i="7"/>
  <c r="G92" i="7"/>
  <c r="J92" i="7"/>
  <c r="M92" i="7"/>
  <c r="P92" i="7"/>
  <c r="S92" i="7"/>
  <c r="V92" i="7"/>
  <c r="G93" i="7"/>
  <c r="J93" i="7"/>
  <c r="M93" i="7"/>
  <c r="P93" i="7"/>
  <c r="S93" i="7"/>
  <c r="V93" i="7"/>
  <c r="E96" i="7"/>
  <c r="H96" i="7"/>
  <c r="K96" i="7"/>
  <c r="N96" i="7"/>
  <c r="Q96" i="7"/>
  <c r="T96" i="7"/>
  <c r="G97" i="7"/>
  <c r="J97" i="7"/>
  <c r="M97" i="7"/>
  <c r="M96" i="7" s="1"/>
  <c r="P97" i="7"/>
  <c r="P96" i="7" s="1"/>
  <c r="S97" i="7"/>
  <c r="V97" i="7"/>
  <c r="V96" i="7" s="1"/>
  <c r="G98" i="7"/>
  <c r="J98" i="7"/>
  <c r="M98" i="7"/>
  <c r="P98" i="7"/>
  <c r="S98" i="7"/>
  <c r="V98" i="7"/>
  <c r="G99" i="7"/>
  <c r="J99" i="7"/>
  <c r="M99" i="7"/>
  <c r="P99" i="7"/>
  <c r="S99" i="7"/>
  <c r="V99" i="7"/>
  <c r="G100" i="7"/>
  <c r="J100" i="7"/>
  <c r="M100" i="7"/>
  <c r="P100" i="7"/>
  <c r="S100" i="7"/>
  <c r="V100" i="7"/>
  <c r="G101" i="7"/>
  <c r="J101" i="7"/>
  <c r="M101" i="7"/>
  <c r="P101" i="7"/>
  <c r="S101" i="7"/>
  <c r="V101" i="7"/>
  <c r="G102" i="7"/>
  <c r="J102" i="7"/>
  <c r="M102" i="7"/>
  <c r="P102" i="7"/>
  <c r="S102" i="7"/>
  <c r="V102" i="7"/>
  <c r="G103" i="7"/>
  <c r="J103" i="7"/>
  <c r="M103" i="7"/>
  <c r="P103" i="7"/>
  <c r="S103" i="7"/>
  <c r="V103" i="7"/>
  <c r="G104" i="7"/>
  <c r="J104" i="7"/>
  <c r="M104" i="7"/>
  <c r="P104" i="7"/>
  <c r="S104" i="7"/>
  <c r="V104" i="7"/>
  <c r="G105" i="7"/>
  <c r="J105" i="7"/>
  <c r="M105" i="7"/>
  <c r="P105" i="7"/>
  <c r="S105" i="7"/>
  <c r="V105" i="7"/>
  <c r="G106" i="7"/>
  <c r="J106" i="7"/>
  <c r="M106" i="7"/>
  <c r="P106" i="7"/>
  <c r="S106" i="7"/>
  <c r="V106" i="7"/>
  <c r="G107" i="7"/>
  <c r="J107" i="7"/>
  <c r="M107" i="7"/>
  <c r="P107" i="7"/>
  <c r="S107" i="7"/>
  <c r="V107" i="7"/>
  <c r="G108" i="7"/>
  <c r="J108" i="7"/>
  <c r="M108" i="7"/>
  <c r="P108" i="7"/>
  <c r="S108" i="7"/>
  <c r="V108" i="7"/>
  <c r="G109" i="7"/>
  <c r="J109" i="7"/>
  <c r="M109" i="7"/>
  <c r="P109" i="7"/>
  <c r="S109" i="7"/>
  <c r="V109" i="7"/>
  <c r="G110" i="7"/>
  <c r="J110" i="7"/>
  <c r="M110" i="7"/>
  <c r="P110" i="7"/>
  <c r="S110" i="7"/>
  <c r="V110" i="7"/>
  <c r="G111" i="7"/>
  <c r="J111" i="7"/>
  <c r="M111" i="7"/>
  <c r="P111" i="7"/>
  <c r="S111" i="7"/>
  <c r="V111" i="7"/>
  <c r="G112" i="7"/>
  <c r="J112" i="7"/>
  <c r="M112" i="7"/>
  <c r="P112" i="7"/>
  <c r="S112" i="7"/>
  <c r="V112" i="7"/>
  <c r="G113" i="7"/>
  <c r="J113" i="7"/>
  <c r="M113" i="7"/>
  <c r="P113" i="7"/>
  <c r="S113" i="7"/>
  <c r="V113" i="7"/>
  <c r="G114" i="7"/>
  <c r="J114" i="7"/>
  <c r="M114" i="7"/>
  <c r="P114" i="7"/>
  <c r="S114" i="7"/>
  <c r="V114" i="7"/>
  <c r="G115" i="7"/>
  <c r="J115" i="7"/>
  <c r="M115" i="7"/>
  <c r="P115" i="7"/>
  <c r="S115" i="7"/>
  <c r="V115" i="7"/>
  <c r="G116" i="7"/>
  <c r="J116" i="7"/>
  <c r="M116" i="7"/>
  <c r="P116" i="7"/>
  <c r="S116" i="7"/>
  <c r="V116" i="7"/>
  <c r="G117" i="7"/>
  <c r="J117" i="7"/>
  <c r="M117" i="7"/>
  <c r="P117" i="7"/>
  <c r="S117" i="7"/>
  <c r="V117" i="7"/>
  <c r="G118" i="7"/>
  <c r="J118" i="7"/>
  <c r="M118" i="7"/>
  <c r="P118" i="7"/>
  <c r="S118" i="7"/>
  <c r="V118" i="7"/>
  <c r="G119" i="7"/>
  <c r="J119" i="7"/>
  <c r="M119" i="7"/>
  <c r="P119" i="7"/>
  <c r="S119" i="7"/>
  <c r="V119" i="7"/>
  <c r="G120" i="7"/>
  <c r="J120" i="7"/>
  <c r="M120" i="7"/>
  <c r="P120" i="7"/>
  <c r="S120" i="7"/>
  <c r="V120" i="7"/>
  <c r="G121" i="7"/>
  <c r="M121" i="7"/>
  <c r="P121" i="7"/>
  <c r="S121" i="7"/>
  <c r="V121" i="7"/>
  <c r="G122" i="7"/>
  <c r="J122" i="7"/>
  <c r="M122" i="7"/>
  <c r="P122" i="7"/>
  <c r="S122" i="7"/>
  <c r="V122" i="7"/>
  <c r="G123" i="7"/>
  <c r="J123" i="7"/>
  <c r="M123" i="7"/>
  <c r="P123" i="7"/>
  <c r="S123" i="7"/>
  <c r="V123" i="7"/>
  <c r="G124" i="7"/>
  <c r="J124" i="7"/>
  <c r="M124" i="7"/>
  <c r="P124" i="7"/>
  <c r="S124" i="7"/>
  <c r="V124" i="7"/>
  <c r="G125" i="7"/>
  <c r="J125" i="7"/>
  <c r="M125" i="7"/>
  <c r="P125" i="7"/>
  <c r="S125" i="7"/>
  <c r="V125" i="7"/>
  <c r="G126" i="7"/>
  <c r="J126" i="7"/>
  <c r="M126" i="7"/>
  <c r="P126" i="7"/>
  <c r="S126" i="7"/>
  <c r="V126" i="7"/>
  <c r="G127" i="7"/>
  <c r="J127" i="7"/>
  <c r="M127" i="7"/>
  <c r="P127" i="7"/>
  <c r="S127" i="7"/>
  <c r="V127" i="7"/>
  <c r="G128" i="7"/>
  <c r="J128" i="7"/>
  <c r="M128" i="7"/>
  <c r="P128" i="7"/>
  <c r="S128" i="7"/>
  <c r="V128" i="7"/>
  <c r="G129" i="7"/>
  <c r="J129" i="7"/>
  <c r="M129" i="7"/>
  <c r="P129" i="7"/>
  <c r="S129" i="7"/>
  <c r="V129" i="7"/>
  <c r="G130" i="7"/>
  <c r="J130" i="7"/>
  <c r="M130" i="7"/>
  <c r="P130" i="7"/>
  <c r="S130" i="7"/>
  <c r="V130" i="7"/>
  <c r="G131" i="7"/>
  <c r="M131" i="7"/>
  <c r="P131" i="7"/>
  <c r="S131" i="7"/>
  <c r="V131" i="7"/>
  <c r="G132" i="7"/>
  <c r="M132" i="7"/>
  <c r="P132" i="7"/>
  <c r="S132" i="7"/>
  <c r="V132" i="7"/>
  <c r="M133" i="7"/>
  <c r="P133" i="7"/>
  <c r="S133" i="7"/>
  <c r="V133" i="7"/>
  <c r="M134" i="7"/>
  <c r="P134" i="7"/>
  <c r="S134" i="7"/>
  <c r="V134" i="7"/>
  <c r="G135" i="7"/>
  <c r="J135" i="7"/>
  <c r="M135" i="7"/>
  <c r="P135" i="7"/>
  <c r="S135" i="7"/>
  <c r="V135" i="7"/>
  <c r="G136" i="7"/>
  <c r="J136" i="7"/>
  <c r="M136" i="7"/>
  <c r="P136" i="7"/>
  <c r="S136" i="7"/>
  <c r="V136" i="7"/>
  <c r="G137" i="7"/>
  <c r="J137" i="7"/>
  <c r="M137" i="7"/>
  <c r="P137" i="7"/>
  <c r="S137" i="7"/>
  <c r="V137" i="7"/>
  <c r="G138" i="7"/>
  <c r="J138" i="7"/>
  <c r="M138" i="7"/>
  <c r="P138" i="7"/>
  <c r="S138" i="7"/>
  <c r="V138" i="7"/>
  <c r="G139" i="7"/>
  <c r="J139" i="7"/>
  <c r="M139" i="7"/>
  <c r="P139" i="7"/>
  <c r="S139" i="7"/>
  <c r="V139" i="7"/>
  <c r="M140" i="7"/>
  <c r="P140" i="7"/>
  <c r="S140" i="7"/>
  <c r="V140" i="7"/>
  <c r="G141" i="7"/>
  <c r="M141" i="7"/>
  <c r="P141" i="7"/>
  <c r="S141" i="7"/>
  <c r="V141" i="7"/>
  <c r="M142" i="7"/>
  <c r="P142" i="7"/>
  <c r="S142" i="7"/>
  <c r="V142" i="7"/>
  <c r="M143" i="7"/>
  <c r="P143" i="7"/>
  <c r="S143" i="7"/>
  <c r="V143" i="7"/>
  <c r="G144" i="7"/>
  <c r="J144" i="7"/>
  <c r="M144" i="7"/>
  <c r="P144" i="7"/>
  <c r="S144" i="7"/>
  <c r="V144" i="7"/>
  <c r="G145" i="7"/>
  <c r="M145" i="7"/>
  <c r="P145" i="7"/>
  <c r="S145" i="7"/>
  <c r="V145" i="7"/>
  <c r="G146" i="7"/>
  <c r="J146" i="7"/>
  <c r="M146" i="7"/>
  <c r="P146" i="7"/>
  <c r="S146" i="7"/>
  <c r="V146" i="7"/>
  <c r="G147" i="7"/>
  <c r="J147" i="7"/>
  <c r="M147" i="7"/>
  <c r="P147" i="7"/>
  <c r="S147" i="7"/>
  <c r="V147" i="7"/>
  <c r="G148" i="7"/>
  <c r="J148" i="7"/>
  <c r="M148" i="7"/>
  <c r="P148" i="7"/>
  <c r="S148" i="7"/>
  <c r="V148" i="7"/>
  <c r="G149" i="7"/>
  <c r="J149" i="7"/>
  <c r="M149" i="7"/>
  <c r="P149" i="7"/>
  <c r="S149" i="7"/>
  <c r="V149" i="7"/>
  <c r="G150" i="7"/>
  <c r="J150" i="7"/>
  <c r="M150" i="7"/>
  <c r="P150" i="7"/>
  <c r="S150" i="7"/>
  <c r="V150" i="7"/>
  <c r="G151" i="7"/>
  <c r="J151" i="7"/>
  <c r="M151" i="7"/>
  <c r="P151" i="7"/>
  <c r="S151" i="7"/>
  <c r="V151" i="7"/>
  <c r="G152" i="7"/>
  <c r="M152" i="7"/>
  <c r="P152" i="7"/>
  <c r="S152" i="7"/>
  <c r="V152" i="7"/>
  <c r="G153" i="7"/>
  <c r="J153" i="7"/>
  <c r="M153" i="7"/>
  <c r="P153" i="7"/>
  <c r="S153" i="7"/>
  <c r="V153" i="7"/>
  <c r="G154" i="7"/>
  <c r="M154" i="7"/>
  <c r="P154" i="7"/>
  <c r="S154" i="7"/>
  <c r="V154" i="7"/>
  <c r="G155" i="7"/>
  <c r="J155" i="7"/>
  <c r="M155" i="7"/>
  <c r="P155" i="7"/>
  <c r="S155" i="7"/>
  <c r="V155" i="7"/>
  <c r="G156" i="7"/>
  <c r="J156" i="7"/>
  <c r="M156" i="7"/>
  <c r="P156" i="7"/>
  <c r="S156" i="7"/>
  <c r="V156" i="7"/>
  <c r="G157" i="7"/>
  <c r="J157" i="7"/>
  <c r="M157" i="7"/>
  <c r="P157" i="7"/>
  <c r="S157" i="7"/>
  <c r="V157" i="7"/>
  <c r="G158" i="7"/>
  <c r="J158" i="7"/>
  <c r="M158" i="7"/>
  <c r="P158" i="7"/>
  <c r="S158" i="7"/>
  <c r="V158" i="7"/>
  <c r="G159" i="7"/>
  <c r="J159" i="7"/>
  <c r="M159" i="7"/>
  <c r="P159" i="7"/>
  <c r="S159" i="7"/>
  <c r="V159" i="7"/>
  <c r="G160" i="7"/>
  <c r="J160" i="7"/>
  <c r="M160" i="7"/>
  <c r="P160" i="7"/>
  <c r="S160" i="7"/>
  <c r="V160" i="7"/>
  <c r="G161" i="7"/>
  <c r="J161" i="7"/>
  <c r="M161" i="7"/>
  <c r="P161" i="7"/>
  <c r="S161" i="7"/>
  <c r="V161" i="7"/>
  <c r="G162" i="7"/>
  <c r="J162" i="7"/>
  <c r="M162" i="7"/>
  <c r="P162" i="7"/>
  <c r="S162" i="7"/>
  <c r="V162" i="7"/>
  <c r="G163" i="7"/>
  <c r="J163" i="7"/>
  <c r="M163" i="7"/>
  <c r="P163" i="7"/>
  <c r="S163" i="7"/>
  <c r="V163" i="7"/>
  <c r="G164" i="7"/>
  <c r="J164" i="7"/>
  <c r="M164" i="7"/>
  <c r="P164" i="7"/>
  <c r="S164" i="7"/>
  <c r="V164" i="7"/>
  <c r="G165" i="7"/>
  <c r="J165" i="7"/>
  <c r="M165" i="7"/>
  <c r="P165" i="7"/>
  <c r="S165" i="7"/>
  <c r="V165" i="7"/>
  <c r="G166" i="7"/>
  <c r="J166" i="7"/>
  <c r="M166" i="7"/>
  <c r="P166" i="7"/>
  <c r="S166" i="7"/>
  <c r="V166" i="7"/>
  <c r="E167" i="7"/>
  <c r="H167" i="7"/>
  <c r="K167" i="7"/>
  <c r="N167" i="7"/>
  <c r="Q167" i="7"/>
  <c r="T167" i="7"/>
  <c r="G168" i="7"/>
  <c r="J168" i="7"/>
  <c r="M168" i="7"/>
  <c r="P168" i="7"/>
  <c r="S168" i="7"/>
  <c r="V168" i="7"/>
  <c r="G169" i="7"/>
  <c r="J169" i="7"/>
  <c r="M169" i="7"/>
  <c r="P169" i="7"/>
  <c r="S169" i="7"/>
  <c r="V169" i="7"/>
  <c r="G170" i="7"/>
  <c r="J170" i="7"/>
  <c r="M170" i="7"/>
  <c r="P170" i="7"/>
  <c r="S170" i="7"/>
  <c r="V170" i="7"/>
  <c r="E171" i="7"/>
  <c r="H171" i="7"/>
  <c r="K171" i="7"/>
  <c r="N171" i="7"/>
  <c r="Q171" i="7"/>
  <c r="T171" i="7"/>
  <c r="G172" i="7"/>
  <c r="J172" i="7"/>
  <c r="M172" i="7"/>
  <c r="P172" i="7"/>
  <c r="S172" i="7"/>
  <c r="V172" i="7"/>
  <c r="G173" i="7"/>
  <c r="J173" i="7"/>
  <c r="M173" i="7"/>
  <c r="P173" i="7"/>
  <c r="S173" i="7"/>
  <c r="V173" i="7"/>
  <c r="G174" i="7"/>
  <c r="J174" i="7"/>
  <c r="M174" i="7"/>
  <c r="P174" i="7"/>
  <c r="S174" i="7"/>
  <c r="V174" i="7"/>
  <c r="G177" i="7"/>
  <c r="J177" i="7"/>
  <c r="M177" i="7"/>
  <c r="P177" i="7"/>
  <c r="S177" i="7"/>
  <c r="V177" i="7"/>
  <c r="G178" i="7"/>
  <c r="J178" i="7"/>
  <c r="M178" i="7"/>
  <c r="P178" i="7"/>
  <c r="S178" i="7"/>
  <c r="V178" i="7"/>
  <c r="G179" i="7"/>
  <c r="J179" i="7"/>
  <c r="M179" i="7"/>
  <c r="P179" i="7"/>
  <c r="S179" i="7"/>
  <c r="V179" i="7"/>
  <c r="G180" i="7"/>
  <c r="J180" i="7"/>
  <c r="M180" i="7"/>
  <c r="P180" i="7"/>
  <c r="S180" i="7"/>
  <c r="V180" i="7"/>
  <c r="G181" i="7"/>
  <c r="J181" i="7"/>
  <c r="M181" i="7"/>
  <c r="P181" i="7"/>
  <c r="S181" i="7"/>
  <c r="V181" i="7"/>
  <c r="G182" i="7"/>
  <c r="J182" i="7"/>
  <c r="M182" i="7"/>
  <c r="P182" i="7"/>
  <c r="S182" i="7"/>
  <c r="V182" i="7"/>
  <c r="G183" i="7"/>
  <c r="J183" i="7"/>
  <c r="M183" i="7"/>
  <c r="P183" i="7"/>
  <c r="S183" i="7"/>
  <c r="V183" i="7"/>
  <c r="G184" i="7"/>
  <c r="J184" i="7"/>
  <c r="M184" i="7"/>
  <c r="P184" i="7"/>
  <c r="S184" i="7"/>
  <c r="V184" i="7"/>
  <c r="G185" i="7"/>
  <c r="J185" i="7"/>
  <c r="M185" i="7"/>
  <c r="P185" i="7"/>
  <c r="S185" i="7"/>
  <c r="V185" i="7"/>
  <c r="G186" i="7"/>
  <c r="J186" i="7"/>
  <c r="M186" i="7"/>
  <c r="P186" i="7"/>
  <c r="S186" i="7"/>
  <c r="V186" i="7"/>
  <c r="G187" i="7"/>
  <c r="J187" i="7"/>
  <c r="M187" i="7"/>
  <c r="P187" i="7"/>
  <c r="S187" i="7"/>
  <c r="V187" i="7"/>
  <c r="E188" i="7"/>
  <c r="H188" i="7"/>
  <c r="K188" i="7"/>
  <c r="N188" i="7"/>
  <c r="Q188" i="7"/>
  <c r="T188" i="7"/>
  <c r="G190" i="7"/>
  <c r="J190" i="7"/>
  <c r="M190" i="7"/>
  <c r="P190" i="7"/>
  <c r="S190" i="7"/>
  <c r="V190" i="7"/>
  <c r="G191" i="7"/>
  <c r="J191" i="7"/>
  <c r="M191" i="7"/>
  <c r="P191" i="7"/>
  <c r="S191" i="7"/>
  <c r="V191" i="7"/>
  <c r="G192" i="7"/>
  <c r="J192" i="7"/>
  <c r="M192" i="7"/>
  <c r="P192" i="7"/>
  <c r="S192" i="7"/>
  <c r="V192" i="7"/>
  <c r="G193" i="7"/>
  <c r="J193" i="7"/>
  <c r="M193" i="7"/>
  <c r="P193" i="7"/>
  <c r="S193" i="7"/>
  <c r="V193" i="7"/>
  <c r="G194" i="7"/>
  <c r="J194" i="7"/>
  <c r="M194" i="7"/>
  <c r="P194" i="7"/>
  <c r="S194" i="7"/>
  <c r="V194" i="7"/>
  <c r="G195" i="7"/>
  <c r="J195" i="7"/>
  <c r="M195" i="7"/>
  <c r="P195" i="7"/>
  <c r="S195" i="7"/>
  <c r="V195" i="7"/>
  <c r="E196" i="7"/>
  <c r="H196" i="7"/>
  <c r="K196" i="7"/>
  <c r="N196" i="7"/>
  <c r="Q196" i="7"/>
  <c r="T196" i="7"/>
  <c r="G198" i="7"/>
  <c r="J198" i="7"/>
  <c r="M198" i="7"/>
  <c r="P198" i="7"/>
  <c r="S198" i="7"/>
  <c r="V198" i="7"/>
  <c r="G199" i="7"/>
  <c r="J199" i="7"/>
  <c r="M199" i="7"/>
  <c r="P199" i="7"/>
  <c r="S199" i="7"/>
  <c r="V199" i="7"/>
  <c r="G200" i="7"/>
  <c r="J200" i="7"/>
  <c r="M200" i="7"/>
  <c r="P200" i="7"/>
  <c r="S200" i="7"/>
  <c r="V200" i="7"/>
  <c r="G201" i="7"/>
  <c r="J201" i="7"/>
  <c r="M201" i="7"/>
  <c r="P201" i="7"/>
  <c r="S201" i="7"/>
  <c r="V201" i="7"/>
  <c r="G202" i="7"/>
  <c r="J202" i="7"/>
  <c r="M202" i="7"/>
  <c r="P202" i="7"/>
  <c r="S202" i="7"/>
  <c r="V202" i="7"/>
  <c r="G203" i="7"/>
  <c r="J203" i="7"/>
  <c r="M203" i="7"/>
  <c r="P203" i="7"/>
  <c r="S203" i="7"/>
  <c r="V203" i="7"/>
  <c r="E204" i="7"/>
  <c r="H204" i="7"/>
  <c r="K204" i="7"/>
  <c r="N204" i="7"/>
  <c r="Q204" i="7"/>
  <c r="T204" i="7"/>
  <c r="G206" i="7"/>
  <c r="J206" i="7"/>
  <c r="M206" i="7"/>
  <c r="P206" i="7"/>
  <c r="S206" i="7"/>
  <c r="V206" i="7"/>
  <c r="G207" i="7"/>
  <c r="J207" i="7"/>
  <c r="M207" i="7"/>
  <c r="P207" i="7"/>
  <c r="S207" i="7"/>
  <c r="V207" i="7"/>
  <c r="G208" i="7"/>
  <c r="J208" i="7"/>
  <c r="M208" i="7"/>
  <c r="P208" i="7"/>
  <c r="S208" i="7"/>
  <c r="V208" i="7"/>
  <c r="G209" i="7"/>
  <c r="J209" i="7"/>
  <c r="M209" i="7"/>
  <c r="P209" i="7"/>
  <c r="S209" i="7"/>
  <c r="V209" i="7"/>
  <c r="G210" i="7"/>
  <c r="J210" i="7"/>
  <c r="M210" i="7"/>
  <c r="P210" i="7"/>
  <c r="S210" i="7"/>
  <c r="V210" i="7"/>
  <c r="E211" i="7"/>
  <c r="H211" i="7"/>
  <c r="K211" i="7"/>
  <c r="N211" i="7"/>
  <c r="Q211" i="7"/>
  <c r="T211" i="7"/>
  <c r="G213" i="7"/>
  <c r="J213" i="7"/>
  <c r="M213" i="7"/>
  <c r="P213" i="7"/>
  <c r="S213" i="7"/>
  <c r="V213" i="7"/>
  <c r="G214" i="7"/>
  <c r="J214" i="7"/>
  <c r="M214" i="7"/>
  <c r="P214" i="7"/>
  <c r="S214" i="7"/>
  <c r="V214" i="7"/>
  <c r="E215" i="7"/>
  <c r="H215" i="7"/>
  <c r="K215" i="7"/>
  <c r="N215" i="7"/>
  <c r="Q215" i="7"/>
  <c r="T215" i="7"/>
  <c r="G217" i="7"/>
  <c r="J217" i="7"/>
  <c r="M217" i="7"/>
  <c r="P217" i="7"/>
  <c r="S217" i="7"/>
  <c r="V217" i="7"/>
  <c r="G218" i="7"/>
  <c r="J218" i="7"/>
  <c r="M218" i="7"/>
  <c r="P218" i="7"/>
  <c r="S218" i="7"/>
  <c r="V218" i="7"/>
  <c r="G219" i="7"/>
  <c r="J219" i="7"/>
  <c r="M219" i="7"/>
  <c r="P219" i="7"/>
  <c r="S219" i="7"/>
  <c r="V219" i="7"/>
  <c r="G220" i="7"/>
  <c r="J220" i="7"/>
  <c r="M220" i="7"/>
  <c r="P220" i="7"/>
  <c r="S220" i="7"/>
  <c r="V220" i="7"/>
  <c r="E221" i="7"/>
  <c r="H221" i="7"/>
  <c r="K221" i="7"/>
  <c r="N221" i="7"/>
  <c r="Q221" i="7"/>
  <c r="T221" i="7"/>
  <c r="E223" i="7"/>
  <c r="H223" i="7"/>
  <c r="K223" i="7"/>
  <c r="N223" i="7"/>
  <c r="Q223" i="7"/>
  <c r="T223" i="7"/>
  <c r="G224" i="7"/>
  <c r="J224" i="7"/>
  <c r="M224" i="7"/>
  <c r="P224" i="7"/>
  <c r="S224" i="7"/>
  <c r="V224" i="7"/>
  <c r="G225" i="7"/>
  <c r="J225" i="7"/>
  <c r="M225" i="7"/>
  <c r="P225" i="7"/>
  <c r="S225" i="7"/>
  <c r="V225" i="7"/>
  <c r="G226" i="7"/>
  <c r="J226" i="7"/>
  <c r="M226" i="7"/>
  <c r="P226" i="7"/>
  <c r="S226" i="7"/>
  <c r="V226" i="7"/>
  <c r="J227" i="7"/>
  <c r="M227" i="7"/>
  <c r="P227" i="7"/>
  <c r="S227" i="7"/>
  <c r="V227" i="7"/>
  <c r="E228" i="7"/>
  <c r="H228" i="7"/>
  <c r="K228" i="7"/>
  <c r="N228" i="7"/>
  <c r="Q228" i="7"/>
  <c r="T228" i="7"/>
  <c r="G229" i="7"/>
  <c r="J229" i="7"/>
  <c r="M229" i="7"/>
  <c r="P229" i="7"/>
  <c r="S229" i="7"/>
  <c r="V229" i="7"/>
  <c r="G230" i="7"/>
  <c r="J230" i="7"/>
  <c r="M230" i="7"/>
  <c r="P230" i="7"/>
  <c r="S230" i="7"/>
  <c r="V230" i="7"/>
  <c r="G231" i="7"/>
  <c r="J231" i="7"/>
  <c r="M231" i="7"/>
  <c r="P231" i="7"/>
  <c r="S231" i="7"/>
  <c r="V231" i="7"/>
  <c r="G232" i="7"/>
  <c r="J232" i="7"/>
  <c r="M232" i="7"/>
  <c r="P232" i="7"/>
  <c r="S232" i="7"/>
  <c r="V232" i="7"/>
  <c r="E233" i="7"/>
  <c r="H233" i="7"/>
  <c r="K233" i="7"/>
  <c r="N233" i="7"/>
  <c r="Q233" i="7"/>
  <c r="T233" i="7"/>
  <c r="G234" i="7"/>
  <c r="J234" i="7"/>
  <c r="M234" i="7"/>
  <c r="P234" i="7"/>
  <c r="S234" i="7"/>
  <c r="V234" i="7"/>
  <c r="G235" i="7"/>
  <c r="J235" i="7"/>
  <c r="M235" i="7"/>
  <c r="P235" i="7"/>
  <c r="S235" i="7"/>
  <c r="V235" i="7"/>
  <c r="G236" i="7"/>
  <c r="J236" i="7"/>
  <c r="M236" i="7"/>
  <c r="P236" i="7"/>
  <c r="S236" i="7"/>
  <c r="V236" i="7"/>
  <c r="E237" i="7"/>
  <c r="H237" i="7"/>
  <c r="K237" i="7"/>
  <c r="N237" i="7"/>
  <c r="Q237" i="7"/>
  <c r="T237" i="7"/>
  <c r="G238" i="7"/>
  <c r="J238" i="7"/>
  <c r="M238" i="7"/>
  <c r="P238" i="7"/>
  <c r="S238" i="7"/>
  <c r="V238" i="7"/>
  <c r="G239" i="7"/>
  <c r="J239" i="7"/>
  <c r="M239" i="7"/>
  <c r="P239" i="7"/>
  <c r="S239" i="7"/>
  <c r="V239" i="7"/>
  <c r="G240" i="7"/>
  <c r="M240" i="7"/>
  <c r="P240" i="7"/>
  <c r="S240" i="7"/>
  <c r="V240" i="7"/>
  <c r="G241" i="7"/>
  <c r="J241" i="7"/>
  <c r="M241" i="7"/>
  <c r="P241" i="7"/>
  <c r="S241" i="7"/>
  <c r="V241" i="7"/>
  <c r="G242" i="7"/>
  <c r="J242" i="7"/>
  <c r="M242" i="7"/>
  <c r="P242" i="7"/>
  <c r="S242" i="7"/>
  <c r="V242" i="7"/>
  <c r="G243" i="7"/>
  <c r="J243" i="7"/>
  <c r="M243" i="7"/>
  <c r="P243" i="7"/>
  <c r="S243" i="7"/>
  <c r="V243" i="7"/>
  <c r="G244" i="7"/>
  <c r="J244" i="7"/>
  <c r="M244" i="7"/>
  <c r="P244" i="7"/>
  <c r="S244" i="7"/>
  <c r="V244" i="7"/>
  <c r="G245" i="7"/>
  <c r="J245" i="7"/>
  <c r="M245" i="7"/>
  <c r="P245" i="7"/>
  <c r="S245" i="7"/>
  <c r="V245" i="7"/>
  <c r="W69" i="7" l="1"/>
  <c r="X71" i="7"/>
  <c r="X14" i="7"/>
  <c r="W150" i="7"/>
  <c r="W148" i="7"/>
  <c r="W146" i="7"/>
  <c r="X240" i="7"/>
  <c r="X178" i="7"/>
  <c r="X174" i="7"/>
  <c r="X164" i="7"/>
  <c r="W207" i="7"/>
  <c r="W145" i="7"/>
  <c r="X133" i="7"/>
  <c r="X66" i="7"/>
  <c r="W206" i="7"/>
  <c r="W203" i="7"/>
  <c r="Y203" i="7" s="1"/>
  <c r="Z203" i="7" s="1"/>
  <c r="W185" i="7"/>
  <c r="E175" i="7"/>
  <c r="W157" i="7"/>
  <c r="W243" i="7"/>
  <c r="X152" i="7"/>
  <c r="G215" i="7"/>
  <c r="W141" i="7"/>
  <c r="T175" i="7"/>
  <c r="X134" i="7"/>
  <c r="X21" i="7"/>
  <c r="X145" i="7"/>
  <c r="X129" i="7"/>
  <c r="W239" i="7"/>
  <c r="P196" i="7"/>
  <c r="W129" i="7"/>
  <c r="W37" i="7"/>
  <c r="W33" i="7"/>
  <c r="Y33" i="7" s="1"/>
  <c r="Z33" i="7" s="1"/>
  <c r="X180" i="7"/>
  <c r="X122" i="7"/>
  <c r="W108" i="7"/>
  <c r="Y108" i="7" s="1"/>
  <c r="Z108" i="7" s="1"/>
  <c r="X120" i="7"/>
  <c r="X118" i="7"/>
  <c r="X74" i="7"/>
  <c r="X70" i="7"/>
  <c r="V72" i="7"/>
  <c r="V50" i="7"/>
  <c r="W24" i="7"/>
  <c r="X194" i="7"/>
  <c r="X190" i="7"/>
  <c r="P72" i="7"/>
  <c r="X33" i="7"/>
  <c r="W161" i="7"/>
  <c r="W138" i="7"/>
  <c r="X111" i="7"/>
  <c r="M13" i="7"/>
  <c r="W170" i="7"/>
  <c r="W133" i="7"/>
  <c r="X104" i="7"/>
  <c r="X100" i="7"/>
  <c r="X137" i="7"/>
  <c r="V13" i="7"/>
  <c r="M233" i="7"/>
  <c r="X226" i="7"/>
  <c r="X214" i="7"/>
  <c r="X215" i="7" s="1"/>
  <c r="J211" i="7"/>
  <c r="X198" i="7"/>
  <c r="X160" i="7"/>
  <c r="X141" i="7"/>
  <c r="W137" i="7"/>
  <c r="S44" i="7"/>
  <c r="Q48" i="7"/>
  <c r="W104" i="7"/>
  <c r="X213" i="7"/>
  <c r="X232" i="7"/>
  <c r="X242" i="7"/>
  <c r="W152" i="7"/>
  <c r="W242" i="7"/>
  <c r="X235" i="7"/>
  <c r="V228" i="7"/>
  <c r="W158" i="7"/>
  <c r="Y158" i="7" s="1"/>
  <c r="Z158" i="7" s="1"/>
  <c r="X156" i="7"/>
  <c r="W98" i="7"/>
  <c r="W92" i="7"/>
  <c r="W88" i="7"/>
  <c r="W84" i="7"/>
  <c r="N58" i="7"/>
  <c r="T246" i="7"/>
  <c r="X148" i="7"/>
  <c r="Y148" i="7" s="1"/>
  <c r="Z148" i="7" s="1"/>
  <c r="W121" i="7"/>
  <c r="V86" i="7"/>
  <c r="V82" i="7"/>
  <c r="W70" i="7"/>
  <c r="Y70" i="7" s="1"/>
  <c r="Z70" i="7" s="1"/>
  <c r="K58" i="7"/>
  <c r="K48" i="7"/>
  <c r="X24" i="7"/>
  <c r="H175" i="7"/>
  <c r="W163" i="7"/>
  <c r="W144" i="7"/>
  <c r="X123" i="7"/>
  <c r="S72" i="7"/>
  <c r="X51" i="7"/>
  <c r="M30" i="7"/>
  <c r="P22" i="7"/>
  <c r="N29" i="7" s="1"/>
  <c r="P29" i="7" s="1"/>
  <c r="W173" i="7"/>
  <c r="W123" i="7"/>
  <c r="X105" i="7"/>
  <c r="X99" i="7"/>
  <c r="X16" i="7"/>
  <c r="X149" i="7"/>
  <c r="X147" i="7"/>
  <c r="X135" i="7"/>
  <c r="W107" i="7"/>
  <c r="W99" i="7"/>
  <c r="X97" i="7"/>
  <c r="X91" i="7"/>
  <c r="X87" i="7"/>
  <c r="X79" i="7"/>
  <c r="X77" i="7"/>
  <c r="M72" i="7"/>
  <c r="X57" i="7"/>
  <c r="Q246" i="7"/>
  <c r="J72" i="7"/>
  <c r="M60" i="7"/>
  <c r="S36" i="7"/>
  <c r="K246" i="7"/>
  <c r="G196" i="7"/>
  <c r="X151" i="7"/>
  <c r="W130" i="7"/>
  <c r="X128" i="7"/>
  <c r="X98" i="7"/>
  <c r="V90" i="7"/>
  <c r="W73" i="7"/>
  <c r="X67" i="7"/>
  <c r="V55" i="7"/>
  <c r="W47" i="7"/>
  <c r="M40" i="7"/>
  <c r="X243" i="7"/>
  <c r="M215" i="7"/>
  <c r="X184" i="7"/>
  <c r="V171" i="7"/>
  <c r="X153" i="7"/>
  <c r="W231" i="7"/>
  <c r="W208" i="7"/>
  <c r="W184" i="7"/>
  <c r="W149" i="7"/>
  <c r="W135" i="7"/>
  <c r="Y135" i="7" s="1"/>
  <c r="Z135" i="7" s="1"/>
  <c r="W83" i="7"/>
  <c r="X231" i="7"/>
  <c r="X210" i="7"/>
  <c r="Y210" i="7" s="1"/>
  <c r="Z210" i="7" s="1"/>
  <c r="X208" i="7"/>
  <c r="W186" i="7"/>
  <c r="W155" i="7"/>
  <c r="W151" i="7"/>
  <c r="V233" i="7"/>
  <c r="W210" i="7"/>
  <c r="X203" i="7"/>
  <c r="X201" i="7"/>
  <c r="W178" i="7"/>
  <c r="W174" i="7"/>
  <c r="M171" i="7"/>
  <c r="M175" i="7" s="1"/>
  <c r="M167" i="7"/>
  <c r="X142" i="7"/>
  <c r="X140" i="7"/>
  <c r="X138" i="7"/>
  <c r="W132" i="7"/>
  <c r="W128" i="7"/>
  <c r="W118" i="7"/>
  <c r="Q175" i="7"/>
  <c r="G64" i="7"/>
  <c r="W63" i="7"/>
  <c r="G60" i="7"/>
  <c r="X41" i="7"/>
  <c r="W20" i="7"/>
  <c r="S68" i="7"/>
  <c r="S233" i="7"/>
  <c r="X183" i="7"/>
  <c r="M237" i="7"/>
  <c r="P221" i="7"/>
  <c r="P215" i="7"/>
  <c r="X162" i="7"/>
  <c r="W116" i="7"/>
  <c r="W112" i="7"/>
  <c r="X108" i="7"/>
  <c r="K80" i="7"/>
  <c r="W62" i="7"/>
  <c r="M55" i="7"/>
  <c r="T58" i="7"/>
  <c r="V40" i="7"/>
  <c r="X25" i="7"/>
  <c r="M22" i="7"/>
  <c r="K29" i="7" s="1"/>
  <c r="M29" i="7" s="1"/>
  <c r="W162" i="7"/>
  <c r="X158" i="7"/>
  <c r="W156" i="7"/>
  <c r="W142" i="7"/>
  <c r="W122" i="7"/>
  <c r="X117" i="7"/>
  <c r="W110" i="7"/>
  <c r="X84" i="7"/>
  <c r="Y84" i="7" s="1"/>
  <c r="Z84" i="7" s="1"/>
  <c r="J76" i="7"/>
  <c r="W25" i="7"/>
  <c r="J22" i="7"/>
  <c r="H29" i="7" s="1"/>
  <c r="J29" i="7" s="1"/>
  <c r="X207" i="7"/>
  <c r="Y207" i="7" s="1"/>
  <c r="Z207" i="7" s="1"/>
  <c r="X195" i="7"/>
  <c r="S188" i="7"/>
  <c r="W66" i="7"/>
  <c r="Q58" i="7"/>
  <c r="N48" i="7"/>
  <c r="X38" i="7"/>
  <c r="X245" i="7"/>
  <c r="P237" i="7"/>
  <c r="X236" i="7"/>
  <c r="W234" i="7"/>
  <c r="W230" i="7"/>
  <c r="W219" i="7"/>
  <c r="W209" i="7"/>
  <c r="X206" i="7"/>
  <c r="P204" i="7"/>
  <c r="X191" i="7"/>
  <c r="W179" i="7"/>
  <c r="V188" i="7"/>
  <c r="X165" i="7"/>
  <c r="X146" i="7"/>
  <c r="W136" i="7"/>
  <c r="X130" i="7"/>
  <c r="W125" i="7"/>
  <c r="X114" i="7"/>
  <c r="W101" i="7"/>
  <c r="W77" i="7"/>
  <c r="W52" i="7"/>
  <c r="W45" i="7"/>
  <c r="X43" i="7"/>
  <c r="P40" i="7"/>
  <c r="W38" i="7"/>
  <c r="X32" i="7"/>
  <c r="W14" i="7"/>
  <c r="Y14" i="7" s="1"/>
  <c r="Z14" i="7" s="1"/>
  <c r="P233" i="7"/>
  <c r="P228" i="7"/>
  <c r="W201" i="7"/>
  <c r="S196" i="7"/>
  <c r="P171" i="7"/>
  <c r="X170" i="7"/>
  <c r="X163" i="7"/>
  <c r="X154" i="7"/>
  <c r="Y145" i="7"/>
  <c r="Z145" i="7" s="1"/>
  <c r="X139" i="7"/>
  <c r="W134" i="7"/>
  <c r="X119" i="7"/>
  <c r="W106" i="7"/>
  <c r="X89" i="7"/>
  <c r="X83" i="7"/>
  <c r="W57" i="7"/>
  <c r="Y57" i="7" s="1"/>
  <c r="Z57" i="7" s="1"/>
  <c r="W41" i="7"/>
  <c r="X39" i="7"/>
  <c r="X15" i="7"/>
  <c r="W147" i="7"/>
  <c r="Y147" i="7" s="1"/>
  <c r="Z147" i="7" s="1"/>
  <c r="W139" i="7"/>
  <c r="W119" i="7"/>
  <c r="W102" i="7"/>
  <c r="X62" i="7"/>
  <c r="N80" i="7"/>
  <c r="S50" i="7"/>
  <c r="W39" i="7"/>
  <c r="P36" i="7"/>
  <c r="X19" i="7"/>
  <c r="W15" i="7"/>
  <c r="Y152" i="7"/>
  <c r="Z152" i="7" s="1"/>
  <c r="H246" i="7"/>
  <c r="W245" i="7"/>
  <c r="Y245" i="7" s="1"/>
  <c r="Z245" i="7" s="1"/>
  <c r="J233" i="7"/>
  <c r="X229" i="7"/>
  <c r="X227" i="7"/>
  <c r="W225" i="7"/>
  <c r="X220" i="7"/>
  <c r="X218" i="7"/>
  <c r="S215" i="7"/>
  <c r="S204" i="7"/>
  <c r="V204" i="7"/>
  <c r="W194" i="7"/>
  <c r="Y194" i="7" s="1"/>
  <c r="Z194" i="7" s="1"/>
  <c r="J171" i="7"/>
  <c r="X143" i="7"/>
  <c r="X131" i="7"/>
  <c r="X126" i="7"/>
  <c r="X124" i="7"/>
  <c r="X102" i="7"/>
  <c r="W87" i="7"/>
  <c r="X85" i="7"/>
  <c r="S82" i="7"/>
  <c r="W78" i="7"/>
  <c r="H80" i="7"/>
  <c r="X54" i="7"/>
  <c r="P50" i="7"/>
  <c r="H48" i="7"/>
  <c r="M36" i="7"/>
  <c r="S30" i="7"/>
  <c r="M18" i="7"/>
  <c r="K28" i="7" s="1"/>
  <c r="M28" i="7" s="1"/>
  <c r="Q80" i="7"/>
  <c r="M228" i="7"/>
  <c r="W154" i="7"/>
  <c r="W241" i="7"/>
  <c r="N246" i="7"/>
  <c r="G233" i="7"/>
  <c r="G228" i="7"/>
  <c r="W229" i="7"/>
  <c r="V223" i="7"/>
  <c r="W220" i="7"/>
  <c r="W218" i="7"/>
  <c r="X159" i="7"/>
  <c r="W143" i="7"/>
  <c r="W126" i="7"/>
  <c r="W124" i="7"/>
  <c r="W117" i="7"/>
  <c r="X115" i="7"/>
  <c r="X113" i="7"/>
  <c r="W100" i="7"/>
  <c r="Y100" i="7" s="1"/>
  <c r="Z100" i="7" s="1"/>
  <c r="S86" i="7"/>
  <c r="P82" i="7"/>
  <c r="V76" i="7"/>
  <c r="W71" i="7"/>
  <c r="Y71" i="7" s="1"/>
  <c r="Z71" i="7" s="1"/>
  <c r="P68" i="7"/>
  <c r="M50" i="7"/>
  <c r="W46" i="7"/>
  <c r="G44" i="7"/>
  <c r="X42" i="7"/>
  <c r="J36" i="7"/>
  <c r="P30" i="7"/>
  <c r="W21" i="7"/>
  <c r="Y21" i="7" s="1"/>
  <c r="Z21" i="7" s="1"/>
  <c r="J18" i="7"/>
  <c r="H28" i="7" s="1"/>
  <c r="J28" i="7" s="1"/>
  <c r="J237" i="7"/>
  <c r="X225" i="7"/>
  <c r="X241" i="7"/>
  <c r="X239" i="7"/>
  <c r="S223" i="7"/>
  <c r="V221" i="7"/>
  <c r="J215" i="7"/>
  <c r="X187" i="7"/>
  <c r="X173" i="7"/>
  <c r="W159" i="7"/>
  <c r="W115" i="7"/>
  <c r="W113" i="7"/>
  <c r="M90" i="7"/>
  <c r="M82" i="7"/>
  <c r="W74" i="7"/>
  <c r="Y74" i="7" s="1"/>
  <c r="Z74" i="7" s="1"/>
  <c r="M68" i="7"/>
  <c r="V64" i="7"/>
  <c r="V44" i="7"/>
  <c r="W42" i="7"/>
  <c r="W31" i="7"/>
  <c r="P86" i="7"/>
  <c r="X192" i="7"/>
  <c r="X244" i="7"/>
  <c r="W235" i="7"/>
  <c r="W232" i="7"/>
  <c r="P223" i="7"/>
  <c r="S221" i="7"/>
  <c r="V211" i="7"/>
  <c r="X202" i="7"/>
  <c r="X200" i="7"/>
  <c r="M204" i="7"/>
  <c r="W195" i="7"/>
  <c r="X193" i="7"/>
  <c r="W190" i="7"/>
  <c r="Y190" i="7" s="1"/>
  <c r="Z190" i="7" s="1"/>
  <c r="X185" i="7"/>
  <c r="Y185" i="7" s="1"/>
  <c r="Z185" i="7" s="1"/>
  <c r="W183" i="7"/>
  <c r="Y183" i="7" s="1"/>
  <c r="Z183" i="7" s="1"/>
  <c r="W164" i="7"/>
  <c r="X157" i="7"/>
  <c r="W127" i="7"/>
  <c r="W120" i="7"/>
  <c r="X116" i="7"/>
  <c r="X112" i="7"/>
  <c r="W111" i="7"/>
  <c r="X109" i="7"/>
  <c r="X107" i="7"/>
  <c r="W103" i="7"/>
  <c r="X92" i="7"/>
  <c r="Y92" i="7" s="1"/>
  <c r="Z92" i="7" s="1"/>
  <c r="J90" i="7"/>
  <c r="J82" i="7"/>
  <c r="S76" i="7"/>
  <c r="J68" i="7"/>
  <c r="X63" i="7"/>
  <c r="W51" i="7"/>
  <c r="T48" i="7"/>
  <c r="X20" i="7"/>
  <c r="S13" i="7"/>
  <c r="V237" i="7"/>
  <c r="X238" i="7"/>
  <c r="E246" i="7"/>
  <c r="M223" i="7"/>
  <c r="S211" i="7"/>
  <c r="W202" i="7"/>
  <c r="W200" i="7"/>
  <c r="X186" i="7"/>
  <c r="J86" i="7"/>
  <c r="P76" i="7"/>
  <c r="X73" i="7"/>
  <c r="G68" i="7"/>
  <c r="P64" i="7"/>
  <c r="P44" i="7"/>
  <c r="S40" i="7"/>
  <c r="S48" i="7" s="1"/>
  <c r="G30" i="7"/>
  <c r="V22" i="7"/>
  <c r="T29" i="7" s="1"/>
  <c r="V29" i="7" s="1"/>
  <c r="P13" i="7"/>
  <c r="N27" i="7" s="1"/>
  <c r="X110" i="7"/>
  <c r="X106" i="7"/>
  <c r="T80" i="7"/>
  <c r="M64" i="7"/>
  <c r="E48" i="7"/>
  <c r="Y130" i="7"/>
  <c r="Z130" i="7" s="1"/>
  <c r="W240" i="7"/>
  <c r="S228" i="7"/>
  <c r="S171" i="7"/>
  <c r="M221" i="7"/>
  <c r="P211" i="7"/>
  <c r="X199" i="7"/>
  <c r="W244" i="7"/>
  <c r="S237" i="7"/>
  <c r="W236" i="7"/>
  <c r="X234" i="7"/>
  <c r="X230" i="7"/>
  <c r="W226" i="7"/>
  <c r="Y226" i="7" s="1"/>
  <c r="Z226" i="7" s="1"/>
  <c r="X219" i="7"/>
  <c r="X209" i="7"/>
  <c r="M211" i="7"/>
  <c r="W199" i="7"/>
  <c r="W193" i="7"/>
  <c r="M196" i="7"/>
  <c r="X181" i="7"/>
  <c r="X179" i="7"/>
  <c r="K175" i="7"/>
  <c r="X155" i="7"/>
  <c r="Y155" i="7" s="1"/>
  <c r="Z155" i="7" s="1"/>
  <c r="W153" i="7"/>
  <c r="X125" i="7"/>
  <c r="W114" i="7"/>
  <c r="W105" i="7"/>
  <c r="Y105" i="7" s="1"/>
  <c r="Z105" i="7" s="1"/>
  <c r="X101" i="7"/>
  <c r="W93" i="7"/>
  <c r="X75" i="7"/>
  <c r="E80" i="7"/>
  <c r="W67" i="7"/>
  <c r="Y67" i="7" s="1"/>
  <c r="Z67" i="7" s="1"/>
  <c r="X65" i="7"/>
  <c r="W61" i="7"/>
  <c r="X52" i="7"/>
  <c r="X47" i="7"/>
  <c r="Y47" i="7" s="1"/>
  <c r="Z47" i="7" s="1"/>
  <c r="X45" i="7"/>
  <c r="Y45" i="7" s="1"/>
  <c r="Z45" i="7" s="1"/>
  <c r="W32" i="7"/>
  <c r="X23" i="7"/>
  <c r="Y242" i="7"/>
  <c r="Z242" i="7" s="1"/>
  <c r="G237" i="7"/>
  <c r="J223" i="7"/>
  <c r="N175" i="7"/>
  <c r="S18" i="7"/>
  <c r="Q28" i="7" s="1"/>
  <c r="S28" i="7" s="1"/>
  <c r="W19" i="7"/>
  <c r="Y17" i="7"/>
  <c r="Z17" i="7" s="1"/>
  <c r="W238" i="7"/>
  <c r="W198" i="7"/>
  <c r="W187" i="7"/>
  <c r="X169" i="7"/>
  <c r="X127" i="7"/>
  <c r="G96" i="7"/>
  <c r="P90" i="7"/>
  <c r="V30" i="7"/>
  <c r="X182" i="7"/>
  <c r="P188" i="7"/>
  <c r="K27" i="7"/>
  <c r="S90" i="7"/>
  <c r="J228" i="7"/>
  <c r="X224" i="7"/>
  <c r="J221" i="7"/>
  <c r="X217" i="7"/>
  <c r="V215" i="7"/>
  <c r="W182" i="7"/>
  <c r="X177" i="7"/>
  <c r="W169" i="7"/>
  <c r="X132" i="7"/>
  <c r="Y132" i="7" s="1"/>
  <c r="Z132" i="7" s="1"/>
  <c r="G72" i="7"/>
  <c r="W75" i="7"/>
  <c r="S64" i="7"/>
  <c r="W65" i="7"/>
  <c r="W56" i="7"/>
  <c r="S55" i="7"/>
  <c r="G211" i="7"/>
  <c r="G227" i="7"/>
  <c r="W227" i="7" s="1"/>
  <c r="Y227" i="7" s="1"/>
  <c r="Z227" i="7" s="1"/>
  <c r="W224" i="7"/>
  <c r="W217" i="7"/>
  <c r="W213" i="7"/>
  <c r="W191" i="7"/>
  <c r="G188" i="7"/>
  <c r="W180" i="7"/>
  <c r="V167" i="7"/>
  <c r="W165" i="7"/>
  <c r="X136" i="7"/>
  <c r="W109" i="7"/>
  <c r="X93" i="7"/>
  <c r="V60" i="7"/>
  <c r="P55" i="7"/>
  <c r="X56" i="7"/>
  <c r="G50" i="7"/>
  <c r="G58" i="7" s="1"/>
  <c r="W54" i="7"/>
  <c r="G82" i="7"/>
  <c r="W85" i="7"/>
  <c r="G221" i="7"/>
  <c r="J204" i="7"/>
  <c r="S167" i="7"/>
  <c r="W160" i="7"/>
  <c r="X150" i="7"/>
  <c r="Y150" i="7" s="1"/>
  <c r="Z150" i="7" s="1"/>
  <c r="G90" i="7"/>
  <c r="W91" i="7"/>
  <c r="S60" i="7"/>
  <c r="S22" i="7"/>
  <c r="Q29" i="7" s="1"/>
  <c r="S29" i="7" s="1"/>
  <c r="W23" i="7"/>
  <c r="P167" i="7"/>
  <c r="P175" i="7" s="1"/>
  <c r="G86" i="7"/>
  <c r="P60" i="7"/>
  <c r="M44" i="7"/>
  <c r="G40" i="7"/>
  <c r="W43" i="7"/>
  <c r="J30" i="7"/>
  <c r="X31" i="7"/>
  <c r="P18" i="7"/>
  <c r="N28" i="7" s="1"/>
  <c r="P28" i="7" s="1"/>
  <c r="Q27" i="7"/>
  <c r="G204" i="7"/>
  <c r="M188" i="7"/>
  <c r="W172" i="7"/>
  <c r="X121" i="7"/>
  <c r="W89" i="7"/>
  <c r="M86" i="7"/>
  <c r="M94" i="7" s="1"/>
  <c r="J44" i="7"/>
  <c r="G13" i="7"/>
  <c r="W16" i="7"/>
  <c r="Y141" i="7"/>
  <c r="Z141" i="7" s="1"/>
  <c r="W214" i="7"/>
  <c r="J167" i="7"/>
  <c r="X168" i="7"/>
  <c r="X144" i="7"/>
  <c r="Y144" i="7" s="1"/>
  <c r="Z144" i="7" s="1"/>
  <c r="G76" i="7"/>
  <c r="J60" i="7"/>
  <c r="X61" i="7"/>
  <c r="V196" i="7"/>
  <c r="J196" i="7"/>
  <c r="W181" i="7"/>
  <c r="Y181" i="7" s="1"/>
  <c r="Z181" i="7" s="1"/>
  <c r="G167" i="7"/>
  <c r="W168" i="7"/>
  <c r="X166" i="7"/>
  <c r="W140" i="7"/>
  <c r="X103" i="7"/>
  <c r="T27" i="7"/>
  <c r="Y42" i="7"/>
  <c r="Z42" i="7" s="1"/>
  <c r="J188" i="7"/>
  <c r="W192" i="7"/>
  <c r="W177" i="7"/>
  <c r="W166" i="7"/>
  <c r="X161" i="7"/>
  <c r="Y149" i="7"/>
  <c r="Z149" i="7" s="1"/>
  <c r="W131" i="7"/>
  <c r="Y122" i="7"/>
  <c r="Z122" i="7" s="1"/>
  <c r="Y104" i="7"/>
  <c r="Z104" i="7" s="1"/>
  <c r="S96" i="7"/>
  <c r="W97" i="7"/>
  <c r="W79" i="7"/>
  <c r="M76" i="7"/>
  <c r="V68" i="7"/>
  <c r="X69" i="7"/>
  <c r="X68" i="7" s="1"/>
  <c r="V36" i="7"/>
  <c r="X37" i="7"/>
  <c r="V18" i="7"/>
  <c r="T28" i="7" s="1"/>
  <c r="V28" i="7" s="1"/>
  <c r="J96" i="7"/>
  <c r="X88" i="7"/>
  <c r="X78" i="7"/>
  <c r="J64" i="7"/>
  <c r="X46" i="7"/>
  <c r="G171" i="7"/>
  <c r="G18" i="7"/>
  <c r="E28" i="7" s="1"/>
  <c r="G28" i="7" s="1"/>
  <c r="X172" i="7"/>
  <c r="G22" i="7"/>
  <c r="E29" i="7" s="1"/>
  <c r="G29" i="7" s="1"/>
  <c r="J50" i="7"/>
  <c r="J58" i="7" s="1"/>
  <c r="J40" i="7"/>
  <c r="G36" i="7"/>
  <c r="J13" i="7"/>
  <c r="V175" i="7" l="1"/>
  <c r="Y116" i="7"/>
  <c r="Z116" i="7" s="1"/>
  <c r="Y163" i="7"/>
  <c r="Z163" i="7" s="1"/>
  <c r="Y129" i="7"/>
  <c r="Z129" i="7" s="1"/>
  <c r="Y229" i="7"/>
  <c r="Z229" i="7" s="1"/>
  <c r="Y139" i="7"/>
  <c r="Z139" i="7" s="1"/>
  <c r="Y62" i="7"/>
  <c r="Z62" i="7" s="1"/>
  <c r="Y243" i="7"/>
  <c r="Z243" i="7" s="1"/>
  <c r="X13" i="7"/>
  <c r="Y87" i="7"/>
  <c r="Z87" i="7" s="1"/>
  <c r="Y174" i="7"/>
  <c r="Z174" i="7" s="1"/>
  <c r="Y178" i="7"/>
  <c r="Z178" i="7" s="1"/>
  <c r="Y101" i="7"/>
  <c r="Z101" i="7" s="1"/>
  <c r="Y114" i="7"/>
  <c r="Z114" i="7" s="1"/>
  <c r="Y240" i="7"/>
  <c r="Z240" i="7" s="1"/>
  <c r="Y107" i="7"/>
  <c r="Z107" i="7" s="1"/>
  <c r="Y15" i="7"/>
  <c r="Z15" i="7" s="1"/>
  <c r="P48" i="7"/>
  <c r="Y195" i="7"/>
  <c r="Z195" i="7" s="1"/>
  <c r="V80" i="7"/>
  <c r="X223" i="7"/>
  <c r="Y121" i="7"/>
  <c r="Z121" i="7" s="1"/>
  <c r="V58" i="7"/>
  <c r="Y200" i="7"/>
  <c r="Z200" i="7" s="1"/>
  <c r="Y241" i="7"/>
  <c r="Z241" i="7" s="1"/>
  <c r="Y137" i="7"/>
  <c r="Z137" i="7" s="1"/>
  <c r="Y202" i="7"/>
  <c r="Z202" i="7" s="1"/>
  <c r="Y157" i="7"/>
  <c r="Z157" i="7" s="1"/>
  <c r="Y186" i="7"/>
  <c r="Z186" i="7" s="1"/>
  <c r="Y143" i="7"/>
  <c r="Z143" i="7" s="1"/>
  <c r="W36" i="7"/>
  <c r="X64" i="7"/>
  <c r="Y235" i="7"/>
  <c r="Z235" i="7" s="1"/>
  <c r="Y134" i="7"/>
  <c r="Z134" i="7" s="1"/>
  <c r="Y146" i="7"/>
  <c r="Z146" i="7" s="1"/>
  <c r="Y165" i="7"/>
  <c r="Z165" i="7" s="1"/>
  <c r="X86" i="7"/>
  <c r="Y180" i="7"/>
  <c r="Z180" i="7" s="1"/>
  <c r="X237" i="7"/>
  <c r="X50" i="7"/>
  <c r="X58" i="7" s="1"/>
  <c r="X233" i="7"/>
  <c r="P80" i="7"/>
  <c r="Y66" i="7"/>
  <c r="Z66" i="7" s="1"/>
  <c r="Y20" i="7"/>
  <c r="Z20" i="7" s="1"/>
  <c r="Y111" i="7"/>
  <c r="Z111" i="7" s="1"/>
  <c r="Y154" i="7"/>
  <c r="Z154" i="7" s="1"/>
  <c r="Y214" i="7"/>
  <c r="Z214" i="7" s="1"/>
  <c r="W60" i="7"/>
  <c r="Y51" i="7"/>
  <c r="Z51" i="7" s="1"/>
  <c r="Y161" i="7"/>
  <c r="Z161" i="7" s="1"/>
  <c r="X55" i="7"/>
  <c r="X82" i="7"/>
  <c r="Y63" i="7"/>
  <c r="Z63" i="7" s="1"/>
  <c r="Y120" i="7"/>
  <c r="Z120" i="7" s="1"/>
  <c r="Y239" i="7"/>
  <c r="Z239" i="7" s="1"/>
  <c r="Y83" i="7"/>
  <c r="Z83" i="7" s="1"/>
  <c r="Y201" i="7"/>
  <c r="Z201" i="7" s="1"/>
  <c r="P58" i="7"/>
  <c r="Y110" i="7"/>
  <c r="Z110" i="7" s="1"/>
  <c r="Y98" i="7"/>
  <c r="Z98" i="7" s="1"/>
  <c r="X171" i="7"/>
  <c r="W40" i="7"/>
  <c r="Y133" i="7"/>
  <c r="Z133" i="7" s="1"/>
  <c r="Y164" i="7"/>
  <c r="Z164" i="7" s="1"/>
  <c r="Y232" i="7"/>
  <c r="Z232" i="7" s="1"/>
  <c r="Y138" i="7"/>
  <c r="Z138" i="7" s="1"/>
  <c r="Y128" i="7"/>
  <c r="Z128" i="7" s="1"/>
  <c r="Y32" i="7"/>
  <c r="Z32" i="7" s="1"/>
  <c r="Y115" i="7"/>
  <c r="Z115" i="7" s="1"/>
  <c r="X90" i="7"/>
  <c r="Y153" i="7"/>
  <c r="Z153" i="7" s="1"/>
  <c r="X30" i="7"/>
  <c r="W44" i="7"/>
  <c r="Y170" i="7"/>
  <c r="Z170" i="7" s="1"/>
  <c r="Y79" i="7"/>
  <c r="Z79" i="7" s="1"/>
  <c r="X76" i="7"/>
  <c r="M48" i="7"/>
  <c r="Y89" i="7"/>
  <c r="Z89" i="7" s="1"/>
  <c r="M58" i="7"/>
  <c r="Y41" i="7"/>
  <c r="Z41" i="7" s="1"/>
  <c r="G80" i="7"/>
  <c r="Y136" i="7"/>
  <c r="Z136" i="7" s="1"/>
  <c r="Y156" i="7"/>
  <c r="Z156" i="7" s="1"/>
  <c r="S80" i="7"/>
  <c r="M246" i="7"/>
  <c r="Y162" i="7"/>
  <c r="Z162" i="7" s="1"/>
  <c r="Y118" i="7"/>
  <c r="Z118" i="7" s="1"/>
  <c r="Y208" i="7"/>
  <c r="Z208" i="7" s="1"/>
  <c r="Y24" i="7"/>
  <c r="Z24" i="7" s="1"/>
  <c r="Y234" i="7"/>
  <c r="Z234" i="7" s="1"/>
  <c r="Y54" i="7"/>
  <c r="Z54" i="7" s="1"/>
  <c r="Y236" i="7"/>
  <c r="Z236" i="7" s="1"/>
  <c r="Y117" i="7"/>
  <c r="Z117" i="7" s="1"/>
  <c r="X40" i="7"/>
  <c r="X18" i="7"/>
  <c r="S94" i="7"/>
  <c r="Y193" i="7"/>
  <c r="Z193" i="7" s="1"/>
  <c r="Y160" i="7"/>
  <c r="Z160" i="7" s="1"/>
  <c r="Y218" i="7"/>
  <c r="Z218" i="7" s="1"/>
  <c r="Y131" i="7"/>
  <c r="Z131" i="7" s="1"/>
  <c r="W68" i="7"/>
  <c r="Y68" i="7" s="1"/>
  <c r="Z68" i="7" s="1"/>
  <c r="Y93" i="7"/>
  <c r="Z93" i="7" s="1"/>
  <c r="W211" i="7"/>
  <c r="V94" i="7"/>
  <c r="Y99" i="7"/>
  <c r="Z99" i="7" s="1"/>
  <c r="Y231" i="7"/>
  <c r="Z231" i="7" s="1"/>
  <c r="Y151" i="7"/>
  <c r="Z151" i="7" s="1"/>
  <c r="Y123" i="7"/>
  <c r="Z123" i="7" s="1"/>
  <c r="Y140" i="7"/>
  <c r="Z140" i="7" s="1"/>
  <c r="W29" i="7"/>
  <c r="G223" i="7"/>
  <c r="G246" i="7" s="1"/>
  <c r="X22" i="7"/>
  <c r="M80" i="7"/>
  <c r="Y39" i="7"/>
  <c r="Z39" i="7" s="1"/>
  <c r="Y52" i="7"/>
  <c r="Z52" i="7" s="1"/>
  <c r="Y25" i="7"/>
  <c r="Z25" i="7" s="1"/>
  <c r="W86" i="7"/>
  <c r="Y86" i="7" s="1"/>
  <c r="Z86" i="7" s="1"/>
  <c r="W76" i="7"/>
  <c r="X211" i="7"/>
  <c r="Y220" i="7"/>
  <c r="Z220" i="7" s="1"/>
  <c r="Y225" i="7"/>
  <c r="Z225" i="7" s="1"/>
  <c r="Y182" i="7"/>
  <c r="Z182" i="7" s="1"/>
  <c r="S246" i="7"/>
  <c r="P94" i="7"/>
  <c r="V246" i="7"/>
  <c r="X221" i="7"/>
  <c r="Y244" i="7"/>
  <c r="Z244" i="7" s="1"/>
  <c r="X196" i="7"/>
  <c r="Y113" i="7"/>
  <c r="Z113" i="7" s="1"/>
  <c r="X228" i="7"/>
  <c r="J175" i="7"/>
  <c r="X204" i="7"/>
  <c r="J94" i="7"/>
  <c r="Y127" i="7"/>
  <c r="Z127" i="7" s="1"/>
  <c r="Y142" i="7"/>
  <c r="Z142" i="7" s="1"/>
  <c r="X36" i="7"/>
  <c r="X60" i="7"/>
  <c r="Y75" i="7"/>
  <c r="Z75" i="7" s="1"/>
  <c r="J246" i="7"/>
  <c r="Y112" i="7"/>
  <c r="Z112" i="7" s="1"/>
  <c r="Y173" i="7"/>
  <c r="Z173" i="7" s="1"/>
  <c r="V48" i="7"/>
  <c r="X29" i="7"/>
  <c r="Y29" i="7" s="1"/>
  <c r="Z29" i="7" s="1"/>
  <c r="W30" i="7"/>
  <c r="Y30" i="7" s="1"/>
  <c r="Z30" i="7" s="1"/>
  <c r="Y38" i="7"/>
  <c r="Z38" i="7" s="1"/>
  <c r="Y184" i="7"/>
  <c r="Z184" i="7" s="1"/>
  <c r="Y199" i="7"/>
  <c r="Z199" i="7" s="1"/>
  <c r="Y209" i="7"/>
  <c r="Z209" i="7" s="1"/>
  <c r="Y206" i="7"/>
  <c r="Z206" i="7" s="1"/>
  <c r="Y159" i="7"/>
  <c r="Z159" i="7" s="1"/>
  <c r="Y219" i="7"/>
  <c r="Z219" i="7" s="1"/>
  <c r="Y77" i="7"/>
  <c r="Z77" i="7" s="1"/>
  <c r="Y106" i="7"/>
  <c r="Z106" i="7" s="1"/>
  <c r="Y125" i="7"/>
  <c r="Z125" i="7" s="1"/>
  <c r="Y230" i="7"/>
  <c r="Z230" i="7" s="1"/>
  <c r="Y102" i="7"/>
  <c r="Z102" i="7" s="1"/>
  <c r="W233" i="7"/>
  <c r="X28" i="7"/>
  <c r="W28" i="7"/>
  <c r="Y109" i="7"/>
  <c r="Z109" i="7" s="1"/>
  <c r="Y187" i="7"/>
  <c r="Z187" i="7" s="1"/>
  <c r="Y119" i="7"/>
  <c r="Z119" i="7" s="1"/>
  <c r="Y192" i="7"/>
  <c r="Z192" i="7" s="1"/>
  <c r="W228" i="7"/>
  <c r="Y124" i="7"/>
  <c r="Z124" i="7" s="1"/>
  <c r="P246" i="7"/>
  <c r="X96" i="7"/>
  <c r="X188" i="7"/>
  <c r="X44" i="7"/>
  <c r="Y46" i="7"/>
  <c r="Z46" i="7" s="1"/>
  <c r="Y43" i="7"/>
  <c r="Z43" i="7" s="1"/>
  <c r="Y126" i="7"/>
  <c r="Z126" i="7" s="1"/>
  <c r="J80" i="7"/>
  <c r="G48" i="7"/>
  <c r="S58" i="7"/>
  <c r="X72" i="7"/>
  <c r="Y179" i="7"/>
  <c r="Z179" i="7" s="1"/>
  <c r="Y73" i="7"/>
  <c r="Z73" i="7" s="1"/>
  <c r="W171" i="7"/>
  <c r="Y172" i="7"/>
  <c r="Z172" i="7" s="1"/>
  <c r="W90" i="7"/>
  <c r="Y90" i="7" s="1"/>
  <c r="Z90" i="7" s="1"/>
  <c r="Y91" i="7"/>
  <c r="Z91" i="7" s="1"/>
  <c r="Y169" i="7"/>
  <c r="Z169" i="7" s="1"/>
  <c r="Q26" i="7"/>
  <c r="S27" i="7"/>
  <c r="S26" i="7" s="1"/>
  <c r="S34" i="7" s="1"/>
  <c r="N26" i="7"/>
  <c r="P27" i="7"/>
  <c r="P26" i="7" s="1"/>
  <c r="P34" i="7" s="1"/>
  <c r="W64" i="7"/>
  <c r="Y64" i="7" s="1"/>
  <c r="Z64" i="7" s="1"/>
  <c r="Y65" i="7"/>
  <c r="Z65" i="7" s="1"/>
  <c r="Y198" i="7"/>
  <c r="Z198" i="7" s="1"/>
  <c r="W204" i="7"/>
  <c r="W48" i="7"/>
  <c r="Y16" i="7"/>
  <c r="Z16" i="7" s="1"/>
  <c r="W13" i="7"/>
  <c r="W167" i="7"/>
  <c r="Y168" i="7"/>
  <c r="Z168" i="7" s="1"/>
  <c r="J48" i="7"/>
  <c r="W22" i="7"/>
  <c r="Y23" i="7"/>
  <c r="Z23" i="7" s="1"/>
  <c r="S175" i="7"/>
  <c r="Y213" i="7"/>
  <c r="Z213" i="7" s="1"/>
  <c r="W215" i="7"/>
  <c r="Y215" i="7" s="1"/>
  <c r="Z215" i="7" s="1"/>
  <c r="W237" i="7"/>
  <c r="Y238" i="7"/>
  <c r="Z238" i="7" s="1"/>
  <c r="W50" i="7"/>
  <c r="H27" i="7"/>
  <c r="Y103" i="7"/>
  <c r="Z103" i="7" s="1"/>
  <c r="Y61" i="7"/>
  <c r="Z61" i="7" s="1"/>
  <c r="Y78" i="7"/>
  <c r="Z78" i="7" s="1"/>
  <c r="W221" i="7"/>
  <c r="Y217" i="7"/>
  <c r="Z217" i="7" s="1"/>
  <c r="Y88" i="7"/>
  <c r="Z88" i="7" s="1"/>
  <c r="E27" i="7"/>
  <c r="Y166" i="7"/>
  <c r="Z166" i="7" s="1"/>
  <c r="Y69" i="7"/>
  <c r="Z69" i="7" s="1"/>
  <c r="Y31" i="7"/>
  <c r="Z31" i="7" s="1"/>
  <c r="W223" i="7"/>
  <c r="Y223" i="7" s="1"/>
  <c r="Z223" i="7" s="1"/>
  <c r="Y224" i="7"/>
  <c r="Z224" i="7" s="1"/>
  <c r="Y56" i="7"/>
  <c r="Z56" i="7" s="1"/>
  <c r="W55" i="7"/>
  <c r="Y37" i="7"/>
  <c r="Z37" i="7" s="1"/>
  <c r="G175" i="7"/>
  <c r="W188" i="7"/>
  <c r="Y177" i="7"/>
  <c r="Z177" i="7" s="1"/>
  <c r="W18" i="7"/>
  <c r="Y19" i="7"/>
  <c r="Z19" i="7" s="1"/>
  <c r="Y76" i="7"/>
  <c r="Z76" i="7" s="1"/>
  <c r="V27" i="7"/>
  <c r="V26" i="7" s="1"/>
  <c r="V34" i="7" s="1"/>
  <c r="T26" i="7"/>
  <c r="K26" i="7"/>
  <c r="M27" i="7"/>
  <c r="M26" i="7" s="1"/>
  <c r="M34" i="7" s="1"/>
  <c r="Y191" i="7"/>
  <c r="Z191" i="7" s="1"/>
  <c r="W196" i="7"/>
  <c r="W72" i="7"/>
  <c r="X167" i="7"/>
  <c r="Y85" i="7"/>
  <c r="Z85" i="7" s="1"/>
  <c r="W82" i="7"/>
  <c r="Y36" i="7"/>
  <c r="Z36" i="7" s="1"/>
  <c r="W96" i="7"/>
  <c r="Y96" i="7" s="1"/>
  <c r="Z96" i="7" s="1"/>
  <c r="Y97" i="7"/>
  <c r="Z97" i="7" s="1"/>
  <c r="G94" i="7"/>
  <c r="Y50" i="7" l="1"/>
  <c r="Z50" i="7" s="1"/>
  <c r="Y233" i="7"/>
  <c r="Z233" i="7" s="1"/>
  <c r="X94" i="7"/>
  <c r="X246" i="7"/>
  <c r="Y60" i="7"/>
  <c r="Z60" i="7" s="1"/>
  <c r="X48" i="7"/>
  <c r="Y40" i="7"/>
  <c r="Z40" i="7" s="1"/>
  <c r="Y18" i="7"/>
  <c r="Z18" i="7" s="1"/>
  <c r="Y48" i="7"/>
  <c r="Z48" i="7" s="1"/>
  <c r="V247" i="7"/>
  <c r="Y221" i="7"/>
  <c r="Z221" i="7" s="1"/>
  <c r="Y22" i="7"/>
  <c r="Z22" i="7" s="1"/>
  <c r="X175" i="7"/>
  <c r="M247" i="7"/>
  <c r="X80" i="7"/>
  <c r="Y211" i="7"/>
  <c r="Z211" i="7" s="1"/>
  <c r="S247" i="7"/>
  <c r="Y44" i="7"/>
  <c r="Z44" i="7" s="1"/>
  <c r="Y28" i="7"/>
  <c r="Z28" i="7" s="1"/>
  <c r="Y196" i="7"/>
  <c r="Z196" i="7" s="1"/>
  <c r="Y188" i="7"/>
  <c r="Z188" i="7" s="1"/>
  <c r="Y204" i="7"/>
  <c r="Z204" i="7" s="1"/>
  <c r="Y228" i="7"/>
  <c r="Z228" i="7" s="1"/>
  <c r="W80" i="7"/>
  <c r="P247" i="7"/>
  <c r="Y72" i="7"/>
  <c r="Z72" i="7" s="1"/>
  <c r="J27" i="7"/>
  <c r="H26" i="7"/>
  <c r="Y167" i="7"/>
  <c r="Z167" i="7" s="1"/>
  <c r="E26" i="7"/>
  <c r="G27" i="7"/>
  <c r="Y237" i="7"/>
  <c r="Z237" i="7" s="1"/>
  <c r="W246" i="7"/>
  <c r="Y246" i="7" s="1"/>
  <c r="Z246" i="7" s="1"/>
  <c r="Y13" i="7"/>
  <c r="Z13" i="7" s="1"/>
  <c r="Y82" i="7"/>
  <c r="Z82" i="7" s="1"/>
  <c r="W94" i="7"/>
  <c r="Y94" i="7" s="1"/>
  <c r="Z94" i="7" s="1"/>
  <c r="Y55" i="7"/>
  <c r="Z55" i="7" s="1"/>
  <c r="W58" i="7"/>
  <c r="Y58" i="7" s="1"/>
  <c r="Z58" i="7" s="1"/>
  <c r="W175" i="7"/>
  <c r="Y171" i="7"/>
  <c r="Z171" i="7" s="1"/>
  <c r="Y175" i="7" l="1"/>
  <c r="Z175" i="7" s="1"/>
  <c r="Y80" i="7"/>
  <c r="Z80" i="7" s="1"/>
  <c r="G26" i="7"/>
  <c r="G34" i="7" s="1"/>
  <c r="G247" i="7" s="1"/>
  <c r="W27" i="7"/>
  <c r="J26" i="7"/>
  <c r="J34" i="7" s="1"/>
  <c r="J247" i="7" s="1"/>
  <c r="X27" i="7"/>
  <c r="X26" i="7" s="1"/>
  <c r="X34" i="7" s="1"/>
  <c r="X247" i="7" s="1"/>
  <c r="Y27" i="7" l="1"/>
  <c r="Z27" i="7" s="1"/>
  <c r="W26" i="7"/>
  <c r="Y26" i="7" l="1"/>
  <c r="Z26" i="7" s="1"/>
  <c r="W34" i="7"/>
  <c r="W247" i="7" l="1"/>
  <c r="Y34" i="7"/>
  <c r="Z34" i="7" l="1"/>
  <c r="Y247" i="7"/>
  <c r="Z247" i="7" s="1"/>
</calcChain>
</file>

<file path=xl/sharedStrings.xml><?xml version="1.0" encoding="utf-8"?>
<sst xmlns="http://schemas.openxmlformats.org/spreadsheetml/2006/main" count="916" uniqueCount="484">
  <si>
    <t xml:space="preserve">
</t>
  </si>
  <si>
    <t>Додаток № 4</t>
  </si>
  <si>
    <t>Назва конкурсної програми:</t>
  </si>
  <si>
    <t>Назва ЛОТ-у:</t>
  </si>
  <si>
    <t>Назва Грантоотримувача:</t>
  </si>
  <si>
    <t>Назва проєкту:</t>
  </si>
  <si>
    <t>Дата початку проєкту:</t>
  </si>
  <si>
    <t>Дата завершення проєкту:</t>
  </si>
  <si>
    <t xml:space="preserve">  ЗВІТ</t>
  </si>
  <si>
    <t xml:space="preserve">про надходження та використання коштів для реалізації проєкту </t>
  </si>
  <si>
    <t>Загальна сума гранту</t>
  </si>
  <si>
    <t>Загальна сума співфінансування</t>
  </si>
  <si>
    <t>Загальна сума реінвестицій
(дохід отриманий від реалізації книг, квитків, програм та інше)</t>
  </si>
  <si>
    <t>Загальна сума всього проєкту</t>
  </si>
  <si>
    <t>Кошти організацій-партнерів 
(повна назва організації)</t>
  </si>
  <si>
    <t>Кошти державного та місцевих бюджетів 
(повна назва організації)</t>
  </si>
  <si>
    <t>Кошти інших інстутиційних донорів</t>
  </si>
  <si>
    <t>Кошти приватних донорів</t>
  </si>
  <si>
    <t>Власні кошти організації-заявника</t>
  </si>
  <si>
    <t>Загальна сума</t>
  </si>
  <si>
    <t>%</t>
  </si>
  <si>
    <t>грн.</t>
  </si>
  <si>
    <t>грн. (ст.3+ст.4+ст.5+ ст.6+ст.7)</t>
  </si>
  <si>
    <t>стовпці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</si>
  <si>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</si>
  <si>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</si>
  <si>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</si>
  <si>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</si>
  <si>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</si>
  <si>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</si>
  <si>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</si>
  <si>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</si>
  <si>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</si>
  <si>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</si>
  <si>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</si>
  <si>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</si>
  <si>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</si>
  <si>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плановий бюджет</t>
  </si>
  <si>
    <t>фактичний бюджет</t>
  </si>
  <si>
    <t>профінансовано</t>
  </si>
  <si>
    <t>залишок до фінансування</t>
  </si>
  <si>
    <t>Склав:</t>
  </si>
  <si>
    <t>посада</t>
  </si>
  <si>
    <t>підпис</t>
  </si>
  <si>
    <t>ПІБ</t>
  </si>
  <si>
    <t>Звіт про надходження та використання коштів для реалізації проекту</t>
  </si>
  <si>
    <t>Розділ:
Стаття: 
Підстаття:
Пункт:</t>
  </si>
  <si>
    <t>№</t>
  </si>
  <si>
    <t>Найменування витрат</t>
  </si>
  <si>
    <t>Одиниця виміру</t>
  </si>
  <si>
    <t>Витрати за рахунок гранту УКФ</t>
  </si>
  <si>
    <t>Витрати за рахунок співфінансування</t>
  </si>
  <si>
    <t>Витрати за рахунок  реінвестиції</t>
  </si>
  <si>
    <t xml:space="preserve">Загальна  сума витрат по проекту, грн. </t>
  </si>
  <si>
    <t>Примітки</t>
  </si>
  <si>
    <t>Планові витрати відповідно до заявки</t>
  </si>
  <si>
    <t>Фактичні витрати відповідно до заявки</t>
  </si>
  <si>
    <t>планова, грн. (=7+13+19)</t>
  </si>
  <si>
    <t>фактична, грн. (=10+16+22)</t>
  </si>
  <si>
    <t>різниця</t>
  </si>
  <si>
    <t>Кількість/
Період</t>
  </si>
  <si>
    <t>Вартість за одиницю, грн</t>
  </si>
  <si>
    <t>Загальна сума, грн. (=5*6)</t>
  </si>
  <si>
    <t>Загальна сума, грн. (=8*9)</t>
  </si>
  <si>
    <t>Вартість за одиницю, грн.</t>
  </si>
  <si>
    <t>Загальна сума, грн. (11*12)</t>
  </si>
  <si>
    <t>Загальна сума, грн. (=14*15)</t>
  </si>
  <si>
    <t>Загальна сума, грн. (=17*18)</t>
  </si>
  <si>
    <t>Загальна сума, грн. (=20*21)</t>
  </si>
  <si>
    <t xml:space="preserve">грн. </t>
  </si>
  <si>
    <t>Розділ ІІ:</t>
  </si>
  <si>
    <t>ВИТРАТИ:</t>
  </si>
  <si>
    <t>Стаття:</t>
  </si>
  <si>
    <t xml:space="preserve">Винагорода членам команди проєкту </t>
  </si>
  <si>
    <t>Підстаття:</t>
  </si>
  <si>
    <t>1.1</t>
  </si>
  <si>
    <t>Оплата праці штатних працівників  організації- заявника (лише у вигляді премії)</t>
  </si>
  <si>
    <t>Пункт:</t>
  </si>
  <si>
    <t>1.1.1</t>
  </si>
  <si>
    <t xml:space="preserve"> Повне ПІБ, посада (роль у проєкті)</t>
  </si>
  <si>
    <t>місяців</t>
  </si>
  <si>
    <t>1.1.2</t>
  </si>
  <si>
    <t>1.1.3</t>
  </si>
  <si>
    <t>1.2</t>
  </si>
  <si>
    <t>За  трудовими договорами</t>
  </si>
  <si>
    <t>1.2.1</t>
  </si>
  <si>
    <t>1.2.2</t>
  </si>
  <si>
    <t>1.2.3</t>
  </si>
  <si>
    <t>1.3</t>
  </si>
  <si>
    <t>За договорами ЦПХ</t>
  </si>
  <si>
    <t>1.3.1</t>
  </si>
  <si>
    <t xml:space="preserve"> Повне ПІБ, зазначити конкретну назву послуги/виконання робіт</t>
  </si>
  <si>
    <t>1.3.2</t>
  </si>
  <si>
    <t>1.3.3</t>
  </si>
  <si>
    <t>1.4</t>
  </si>
  <si>
    <t>Соціальні внески з оплати праці (нарахування ЄСВ)</t>
  </si>
  <si>
    <t>1.4.1</t>
  </si>
  <si>
    <t>Штатні працівники</t>
  </si>
  <si>
    <t>1.4.2</t>
  </si>
  <si>
    <t>За трудовими договорами</t>
  </si>
  <si>
    <t>1.4.3</t>
  </si>
  <si>
    <t>1.5</t>
  </si>
  <si>
    <t>За договорами з ФОП</t>
  </si>
  <si>
    <t>1.5.1</t>
  </si>
  <si>
    <t>1.5.2</t>
  </si>
  <si>
    <t>1.5.3</t>
  </si>
  <si>
    <t xml:space="preserve">Всього по статті 1 "Винагорода членам команди": </t>
  </si>
  <si>
    <t>Витрати пов'язані з відрядженнями (для штатних працівників)</t>
  </si>
  <si>
    <t>2.1</t>
  </si>
  <si>
    <t>Вартість проїзду (для штатних працівників)</t>
  </si>
  <si>
    <t>2.1.1</t>
  </si>
  <si>
    <t>Вартість квитків (з деталізацією маршруту і  прізвищем відрядженої особи)</t>
  </si>
  <si>
    <t>шт.</t>
  </si>
  <si>
    <t>2.1.2</t>
  </si>
  <si>
    <t>2.1.3</t>
  </si>
  <si>
    <t>2.2</t>
  </si>
  <si>
    <t>Вартість проживання (для штатних працівників)</t>
  </si>
  <si>
    <t>2.2.1</t>
  </si>
  <si>
    <t>Рахунки з готелів (з вказаним прізвищем відрядженої особи)</t>
  </si>
  <si>
    <t>доба</t>
  </si>
  <si>
    <t>2.2.2</t>
  </si>
  <si>
    <t>2.2.3</t>
  </si>
  <si>
    <t>2.3</t>
  </si>
  <si>
    <t>Добові (для штатних працівників)</t>
  </si>
  <si>
    <t>2.3.1</t>
  </si>
  <si>
    <t>Добові, вказати ПІБ( розрахунок на відряджену особу)</t>
  </si>
  <si>
    <t>2.3.2</t>
  </si>
  <si>
    <t>Добові, вказати ПІБ ( розрахунок на відряджену особу)</t>
  </si>
  <si>
    <t>2.3.3</t>
  </si>
  <si>
    <t>Всього по статті 2 "Витрати пов'язані з відрядженнями":</t>
  </si>
  <si>
    <t>Обладнання і нематеріальні активи</t>
  </si>
  <si>
    <t>3.1</t>
  </si>
  <si>
    <t>Обладнання, інструменти, інвентар, які необхідні для використання його при реалізації проєкту грантоотримувача</t>
  </si>
  <si>
    <t>3.1.1</t>
  </si>
  <si>
    <t>Найменування обладнання (з деталізацією технічних характеристик)</t>
  </si>
  <si>
    <t>3.1.2</t>
  </si>
  <si>
    <t>Найменування інструменту (з деталізацією технічних характеристик)</t>
  </si>
  <si>
    <t>3.1.3</t>
  </si>
  <si>
    <t>Найменування інвентаря (з деталізацією технічних характеристик)</t>
  </si>
  <si>
    <t>3.2</t>
  </si>
  <si>
    <t>Нематеріальні активи, які необхідні до придбання для використання їх при реалізації проєкту грантоотримувача (за рахунок співфінансування)</t>
  </si>
  <si>
    <t>3.2.1</t>
  </si>
  <si>
    <t>Програмне забезпечення  (з деталізацією технічних характеристик)</t>
  </si>
  <si>
    <t>послуга</t>
  </si>
  <si>
    <t>Недопустимі витрати за рахунок гранту УКФ</t>
  </si>
  <si>
    <t>3.2.2</t>
  </si>
  <si>
    <t>Інші нематеріальні активи</t>
  </si>
  <si>
    <t>Всього по статті 3 "Обладнання і нематеріальні активи":</t>
  </si>
  <si>
    <t>Витрати пов'язані з орендою</t>
  </si>
  <si>
    <t>4.1</t>
  </si>
  <si>
    <t>Оренда приміщення</t>
  </si>
  <si>
    <t>4.1.1</t>
  </si>
  <si>
    <t>Адреса орендованого приміщення, із зазначенням метражу, годин оренди</t>
  </si>
  <si>
    <t>кв.м (годин, діб)</t>
  </si>
  <si>
    <t>4.1.2</t>
  </si>
  <si>
    <t>4.1.3</t>
  </si>
  <si>
    <t>4.2</t>
  </si>
  <si>
    <t xml:space="preserve">Оренда техніки, обладнання та інструменту </t>
  </si>
  <si>
    <t>4.2.1</t>
  </si>
  <si>
    <t>шт. (діб)</t>
  </si>
  <si>
    <t>4.2.2</t>
  </si>
  <si>
    <t>4.2.3</t>
  </si>
  <si>
    <t>4.3</t>
  </si>
  <si>
    <t>Оренда транспорту</t>
  </si>
  <si>
    <t>4.3.1</t>
  </si>
  <si>
    <t>Оренда легкового автомобіля (із зазначенням маршруту, кілометражу/кількості годин)</t>
  </si>
  <si>
    <t>4.3.2</t>
  </si>
  <si>
    <t>Оренда вантажного автомобіля (із зазначенням маршруту, кілометражу/кількості годин)</t>
  </si>
  <si>
    <t>4.3.3</t>
  </si>
  <si>
    <t>Оренда автобуса (із зазначенням маршруту, кілометражу/кількості годин)</t>
  </si>
  <si>
    <t>4.4</t>
  </si>
  <si>
    <t>Оренда сценічно-постановочних засобів</t>
  </si>
  <si>
    <t>4.4.1</t>
  </si>
  <si>
    <t>Найменування (з деталізацією технічних характеристик)</t>
  </si>
  <si>
    <t>4.4.2</t>
  </si>
  <si>
    <t>4.4.3</t>
  </si>
  <si>
    <t>4.5</t>
  </si>
  <si>
    <t>Інші об'єкти оренди</t>
  </si>
  <si>
    <t>4.5.1</t>
  </si>
  <si>
    <t>4.5.2</t>
  </si>
  <si>
    <t>4.5.3</t>
  </si>
  <si>
    <t>Всього по статті 4 "Витрати пов'язані з орендою":</t>
  </si>
  <si>
    <t xml:space="preserve">Витрати учасників проєкту, які беруть участь у заходах проєкту та не отримують оплату праці та/або винагороду </t>
  </si>
  <si>
    <t>5.1</t>
  </si>
  <si>
    <t>Послуги з харчування</t>
  </si>
  <si>
    <t>5.1.1</t>
  </si>
  <si>
    <t>Послуги з харчування (сніданок/обід/вечеря/кава-брейк)</t>
  </si>
  <si>
    <t>учасн.</t>
  </si>
  <si>
    <t>5.1.2</t>
  </si>
  <si>
    <t>5.1.3</t>
  </si>
  <si>
    <t>5.2</t>
  </si>
  <si>
    <t>Витрати на проїзд учасників заходів</t>
  </si>
  <si>
    <t>5.2.1</t>
  </si>
  <si>
    <t>Вартість квитків (з деталізацією маршруту і прізвищем особи, що відряджається)</t>
  </si>
  <si>
    <t>5.2.2</t>
  </si>
  <si>
    <t>5.2.3</t>
  </si>
  <si>
    <t>5.3</t>
  </si>
  <si>
    <t>Витрати на проживання учасників заходів</t>
  </si>
  <si>
    <t>5.3.1</t>
  </si>
  <si>
    <t>5.3.2</t>
  </si>
  <si>
    <t>5.3.3</t>
  </si>
  <si>
    <t>Всього по статті 5 "Витрати учасників проєкту, які беруть участь у заходах проєкту та не отримують оплату праці та/або винагороду"</t>
  </si>
  <si>
    <t>Матеріальні витрати</t>
  </si>
  <si>
    <t>6.1</t>
  </si>
  <si>
    <t>Основні матеріали та сировина</t>
  </si>
  <si>
    <t>6.1.1</t>
  </si>
  <si>
    <t>Найменування</t>
  </si>
  <si>
    <t>6.1.2</t>
  </si>
  <si>
    <t>6.1.3</t>
  </si>
  <si>
    <t>6.2</t>
  </si>
  <si>
    <t>Носії, накопичувачі</t>
  </si>
  <si>
    <t>6.2.1</t>
  </si>
  <si>
    <t>6.2.2</t>
  </si>
  <si>
    <t>6.2.3</t>
  </si>
  <si>
    <t>6.3</t>
  </si>
  <si>
    <t>Інші матеріальні витрати</t>
  </si>
  <si>
    <t>6.3.1</t>
  </si>
  <si>
    <t>6.3.2</t>
  </si>
  <si>
    <t>6.3.3</t>
  </si>
  <si>
    <t>Всього по статті 6 "Матеріальні витрати":</t>
  </si>
  <si>
    <t>Поліграфічні послуги</t>
  </si>
  <si>
    <t>7.1</t>
  </si>
  <si>
    <t>Виготовлення макетів</t>
  </si>
  <si>
    <t>7.2</t>
  </si>
  <si>
    <t>Нанесення логотопів</t>
  </si>
  <si>
    <t>7.3</t>
  </si>
  <si>
    <t>Друк брошур</t>
  </si>
  <si>
    <t>7.4</t>
  </si>
  <si>
    <t>Друк буклетів</t>
  </si>
  <si>
    <t>7.5</t>
  </si>
  <si>
    <t>Друк листівок</t>
  </si>
  <si>
    <t>7.6</t>
  </si>
  <si>
    <t>Друк плакатів</t>
  </si>
  <si>
    <t>7.7</t>
  </si>
  <si>
    <t>7.8</t>
  </si>
  <si>
    <t>7.9</t>
  </si>
  <si>
    <t>Послуги копірайтера</t>
  </si>
  <si>
    <t>7.10</t>
  </si>
  <si>
    <t>Інші поліграфічні послуги</t>
  </si>
  <si>
    <t>7.11</t>
  </si>
  <si>
    <t xml:space="preserve">Соціальні внески за договорами ЦПХ з підрядниками (ЄСВ) розділу "Поліграфічні послуги" </t>
  </si>
  <si>
    <t>Всього по статті 7 "Поліграфічні послуги":</t>
  </si>
  <si>
    <t>Видавничі послуги</t>
  </si>
  <si>
    <t>8.1</t>
  </si>
  <si>
    <t>Послуги коректора</t>
  </si>
  <si>
    <t>сторінка</t>
  </si>
  <si>
    <t>8.2</t>
  </si>
  <si>
    <t>Послуги верстки</t>
  </si>
  <si>
    <t>8.3</t>
  </si>
  <si>
    <t>Друк книг</t>
  </si>
  <si>
    <t>екземпляр</t>
  </si>
  <si>
    <t>8.4</t>
  </si>
  <si>
    <t xml:space="preserve">Друк журналів </t>
  </si>
  <si>
    <t>8.5</t>
  </si>
  <si>
    <t>Інші витрати (вказати надану послугу)</t>
  </si>
  <si>
    <t>8.6</t>
  </si>
  <si>
    <t>Соціальні внески за договорами ЦПХ з підрядниками (ЄСВ) розділу "Видавничі послуги"</t>
  </si>
  <si>
    <t>Всього по статті 8 "Видавничі послуги":</t>
  </si>
  <si>
    <t>Послуги з просування</t>
  </si>
  <si>
    <t>Фотофіксація</t>
  </si>
  <si>
    <t>Відеофіксація</t>
  </si>
  <si>
    <t>Рекламні витрати (зазначити конкретну назву рекламних послуг)</t>
  </si>
  <si>
    <t>SMM, SO (SEO)</t>
  </si>
  <si>
    <t>Інші послуги</t>
  </si>
  <si>
    <t>Соціальні внески за договорами ЦПХ з підрядниками (ЄСВ) розділу "Послуги з просування"</t>
  </si>
  <si>
    <t>Всього по статті  9 "Послуги з просування":</t>
  </si>
  <si>
    <t>Створення web-ресурсу</t>
  </si>
  <si>
    <t>Витрати зі створення сайту (зазначити конкретну назву послуги відповідно до технічного завдання)</t>
  </si>
  <si>
    <t xml:space="preserve">Витрати з обслуговування сайту </t>
  </si>
  <si>
    <t>Соціальні внески за договорами ЦПХ з підрядниками (ЄСВ) розділу "Створення web-ресурсу"</t>
  </si>
  <si>
    <t>Всього по статті 10 "Створення web-ресурсу":</t>
  </si>
  <si>
    <t>Придбання методичних, навчальних, інформаційних матеріалів, в т.ч. на електронних носіях інформації</t>
  </si>
  <si>
    <t xml:space="preserve">Найменування методичних, навчальних, інформаційних матеріалів </t>
  </si>
  <si>
    <t>Всього по статті 11 "Придбання методичних, навчальних, інформаційних матеріалів, в т.ч. на електроних носіях інформації":</t>
  </si>
  <si>
    <t>Послуги з перекладу</t>
  </si>
  <si>
    <t>Усний переклад (синхронний/ послідовний, з якої на яку мову)</t>
  </si>
  <si>
    <t>година</t>
  </si>
  <si>
    <t>Письмовий переклад (зазначити, з якої на яку мову)</t>
  </si>
  <si>
    <t>Редагування письмового перекладу</t>
  </si>
  <si>
    <t>Соціальні внески за договорами ЦПХ з підрядниками (ЄСВ) розділу "Послуги з перекладу"</t>
  </si>
  <si>
    <t>Всього по статті 12 "Послуги з перекладу":</t>
  </si>
  <si>
    <t>Інші прямі витрати</t>
  </si>
  <si>
    <t>13.1</t>
  </si>
  <si>
    <t>Адміністративні витрати</t>
  </si>
  <si>
    <t>13.1.1</t>
  </si>
  <si>
    <t>Бухгалтерські послуги</t>
  </si>
  <si>
    <t>13.1.2</t>
  </si>
  <si>
    <t>Юридичні послуги</t>
  </si>
  <si>
    <t>13.1.3</t>
  </si>
  <si>
    <t>Аудиторські послуги</t>
  </si>
  <si>
    <t>13.1.4</t>
  </si>
  <si>
    <t>Соціальні внески за договорами ЦПХ з підрядниками (ЄСВ) розділу "Адміністративні витрати"</t>
  </si>
  <si>
    <t>13.2</t>
  </si>
  <si>
    <t>Послуги комп'ютерної обробки, монтажу, зведення</t>
  </si>
  <si>
    <t>13.2.1</t>
  </si>
  <si>
    <t>Зазначити конкретну назву послуги відповідно до технічного завдання</t>
  </si>
  <si>
    <t>13.2.2</t>
  </si>
  <si>
    <t>13.2.3</t>
  </si>
  <si>
    <t>13.2.4</t>
  </si>
  <si>
    <t>Соціальні внески за договорами ЦПХ з підрядниками (ЄСВ) розділу "Послуги комп'ютерної обробки, монтажу, зведення"</t>
  </si>
  <si>
    <t>13.3</t>
  </si>
  <si>
    <t>Витрати на послуги страхування</t>
  </si>
  <si>
    <t>13.3.1</t>
  </si>
  <si>
    <t>Вказати предмет страхування</t>
  </si>
  <si>
    <t>13.3.2</t>
  </si>
  <si>
    <t>13.3.3</t>
  </si>
  <si>
    <t>13.4</t>
  </si>
  <si>
    <t>13.4.1</t>
  </si>
  <si>
    <t>Послуги інтернет-провайдера (вказати період надання послуг)</t>
  </si>
  <si>
    <t>13.4.2</t>
  </si>
  <si>
    <t>Банківська комісія за переказ (відповідно до тарифів обслуговуючого банку)</t>
  </si>
  <si>
    <t>13.4.3</t>
  </si>
  <si>
    <t>Розрахунково-касове обслуговування (відповідно до тарифів обслуговуючого банку)</t>
  </si>
  <si>
    <t>13.4.4</t>
  </si>
  <si>
    <t>Інші послуги банку (відповідно до тарифів обслуговуючого банку)</t>
  </si>
  <si>
    <t>13.4.5</t>
  </si>
  <si>
    <t>13.4.6</t>
  </si>
  <si>
    <t>13.4.7</t>
  </si>
  <si>
    <t>13.4.8</t>
  </si>
  <si>
    <t>Соціальні внески за договорами ЦПХ з підрядниками (ЄСВ) розділу "Інші прямі витрати"</t>
  </si>
  <si>
    <t>Всього по статті 13 "Інші прямі витрати":</t>
  </si>
  <si>
    <t xml:space="preserve">Всього по розділу ІІ "Витрати": </t>
  </si>
  <si>
    <t>РЕЗУЛЬТАТ РЕАЛІЗАЦІЇ ПРОЄКТУ</t>
  </si>
  <si>
    <t>(посада)</t>
  </si>
  <si>
    <t>(підпис, печатка)</t>
  </si>
  <si>
    <t>(ПІБ)</t>
  </si>
  <si>
    <t>Набір пензлів 7012, синтетика круг. 5шт. KOLOS</t>
  </si>
  <si>
    <t>Набір пензлів 7062, синтетика круг/плос. 2/2шт. KOLOS</t>
  </si>
  <si>
    <t>Набір пензлів №4 ДЛЯ ДЕКОРУ, синтетика кругла та плоска, 4шт (№0,4,18,26), ROSA TALENT H&amp;CSET04</t>
  </si>
  <si>
    <t>Набір пензлів для акварелі, синтетика кругла, № 6, 8, синтетика плоска 5/8, Talens Art Creation 9099</t>
  </si>
  <si>
    <t>ПІГМЕНТ 50 Г КАДМІЙ ЛИМОННИЙ PY3 RPO1-GIA-H50</t>
  </si>
  <si>
    <t>Пігмент Блакитна ФЦ, 50г., Renesans RP01-BLEUPHT50</t>
  </si>
  <si>
    <t>Пігмент Вугільний порошок PBLK8 50 Г  Renesans RP01-BL0850</t>
  </si>
  <si>
    <t>Пігмент Марс жовтий, мінеральний, 40г., Renesans PY42 RP01-CAD123650</t>
  </si>
  <si>
    <t>Пігмент Смарагдовий зелений імітація PG7, 50 г.,  Renesans RP01ROSS0150</t>
  </si>
  <si>
    <t>Пігмент Червоний стійкий  PR254 50 г Renesans RPREDPERM50</t>
  </si>
  <si>
    <t>дюбель для швидкого монтажу без комірця з шурупом(поліетилен)ЕСМ 8х120, 50 шт.</t>
  </si>
  <si>
    <t>дюбель рамний, нейлон 16x220 UKR (код 97)</t>
  </si>
  <si>
    <t>шуруп з петельним гаком, оцинкований, 12x2З0 заг.L=280</t>
  </si>
  <si>
    <t>дюбель для швидкого монтажу без комірця з шурупом(поліетилен)ЕСМ 8х80 шт.</t>
  </si>
  <si>
    <t>бур  по бетону SDS plus 8х160 мм Expert</t>
  </si>
  <si>
    <t>отверджувач для епоксидної смоли "Химконтакт"100гр.</t>
  </si>
  <si>
    <t>смола епоксидна "Химконтакт" 0,9 кг</t>
  </si>
  <si>
    <t>пензель світл.щетина 4 ТМ Темпо</t>
  </si>
  <si>
    <t>пензель світл.щетина 2,5 ТМ Темпо</t>
  </si>
  <si>
    <t>пензель світл.щетина 1,5 ТМ Темпо</t>
  </si>
  <si>
    <t>плівка захистна малярна 0,007мкрн</t>
  </si>
  <si>
    <t>пензель плоский 1,5 ТМ Темпо</t>
  </si>
  <si>
    <t>валик EU25см,58мм D 8мм</t>
  </si>
  <si>
    <t>міні валик EU10см; 30мм D6мм</t>
  </si>
  <si>
    <t>валик EU18см,58мм D 8мм</t>
  </si>
  <si>
    <t>антисептик для дерев'яних поверхонь ТМ "Farbex"-5л</t>
  </si>
  <si>
    <t>піна будівельна Bau Gut 300мл</t>
  </si>
  <si>
    <t>піна будівельна Bau Gut 750мл</t>
  </si>
  <si>
    <t>клей монтажний Сlassik Fix 310мл безколірний</t>
  </si>
  <si>
    <t>екструзійний пінополістирол Екопліт 35 250 Стандарт 50*580*1180 (8 шт.-1 уп)</t>
  </si>
  <si>
    <t>щит меблевий сосновий 18*600*1000мм  кат.С/С</t>
  </si>
  <si>
    <t>міні валик Велюр 5см 15мм Д6мм</t>
  </si>
  <si>
    <t>Ключниця відкрита світла "Квіти"21х31</t>
  </si>
  <si>
    <t>свердло по дереву STHOR : О=6,0-14,0мм набір 6шт.</t>
  </si>
  <si>
    <t>ніж-трапеція + 10 лез EXPERT tools XD-151</t>
  </si>
  <si>
    <t>лезо-трапеція + 10 лез EXPERT tools XD-151</t>
  </si>
  <si>
    <t>Шплінт DIN 94,оцинкований,6,3х71 (уп.4 шт.)</t>
  </si>
  <si>
    <t>відро (10л)</t>
  </si>
  <si>
    <t>фарба фасадна Standart B1 TM "Spektra" ф.5л</t>
  </si>
  <si>
    <t>фарба фасадна Standart B1 TM "Spektra" ф.2 л</t>
  </si>
  <si>
    <t>фарба фасадна Standart B3 TM "Spektra" ф.2 л</t>
  </si>
  <si>
    <t>грунт МІКС 10л</t>
  </si>
  <si>
    <t>6.1.4</t>
  </si>
  <si>
    <t>6.1.5</t>
  </si>
  <si>
    <t>6.1.6</t>
  </si>
  <si>
    <t>6.1.7</t>
  </si>
  <si>
    <t>6.1.8</t>
  </si>
  <si>
    <t>6.1.9</t>
  </si>
  <si>
    <t>6.1.10</t>
  </si>
  <si>
    <t>6.1.11</t>
  </si>
  <si>
    <t>6.1.12</t>
  </si>
  <si>
    <t>6.1.13</t>
  </si>
  <si>
    <t>6.1.14</t>
  </si>
  <si>
    <t>6.1.15</t>
  </si>
  <si>
    <t>6.1.17</t>
  </si>
  <si>
    <t>6.1.18</t>
  </si>
  <si>
    <t>6.1.19</t>
  </si>
  <si>
    <t>6.1.20</t>
  </si>
  <si>
    <t>6.1.21</t>
  </si>
  <si>
    <t>6.1.22</t>
  </si>
  <si>
    <t>6.1.23</t>
  </si>
  <si>
    <t>6.1.24</t>
  </si>
  <si>
    <t>6.1.25</t>
  </si>
  <si>
    <t>6.1.26</t>
  </si>
  <si>
    <t>6.1.28</t>
  </si>
  <si>
    <t>6.1.29</t>
  </si>
  <si>
    <t>6.1.30</t>
  </si>
  <si>
    <t>6.1.31</t>
  </si>
  <si>
    <t>6.1.32</t>
  </si>
  <si>
    <t>6.1.33</t>
  </si>
  <si>
    <t>6.1.34</t>
  </si>
  <si>
    <t>6.1.35</t>
  </si>
  <si>
    <t>6.1.39</t>
  </si>
  <si>
    <t>6.1.40</t>
  </si>
  <si>
    <t>6.1.42</t>
  </si>
  <si>
    <t>6.1.44</t>
  </si>
  <si>
    <t>6.1.45</t>
  </si>
  <si>
    <t>6.1.46</t>
  </si>
  <si>
    <t>6.1.47</t>
  </si>
  <si>
    <t>6.1.48</t>
  </si>
  <si>
    <t>6.1.49</t>
  </si>
  <si>
    <t>6.1.50</t>
  </si>
  <si>
    <t>6.1.51</t>
  </si>
  <si>
    <t>6.1.52</t>
  </si>
  <si>
    <t>6.1.53</t>
  </si>
  <si>
    <t>6.1.54</t>
  </si>
  <si>
    <t>6.1.55</t>
  </si>
  <si>
    <t>6.1.56</t>
  </si>
  <si>
    <t>6.1.57</t>
  </si>
  <si>
    <t>6.1.58</t>
  </si>
  <si>
    <t>6.1.60</t>
  </si>
  <si>
    <t>6.1.61</t>
  </si>
  <si>
    <t>1.1.4</t>
  </si>
  <si>
    <t>6.1.27</t>
  </si>
  <si>
    <t>Отряжа Надія Анатоліївна, дизайнер (роль у проєкті-куратор)</t>
  </si>
  <si>
    <t xml:space="preserve"> Полова Ірина Олександрівна посада (адміністратор)</t>
  </si>
  <si>
    <t>Мількіна Олена Валеріївна-Фахівець з питань маркетінгу та реклами (піар-менеджер)</t>
  </si>
  <si>
    <t>Сидоренко Тетяна Олександрівна-головний бухгалтер- (бухгалтер)</t>
  </si>
  <si>
    <t>арматура ф10 мірна з порізкою</t>
  </si>
  <si>
    <t>грунт МІКС 5л</t>
  </si>
  <si>
    <t xml:space="preserve">туш масляна 51 для графіки,60мл,холодний чорний RENTUKA160 51 </t>
  </si>
  <si>
    <t>туш масляна 53 для графіки,60мл,середній чорний RENTUKA160 53</t>
  </si>
  <si>
    <t>Друк сертифікатів для переможців конкурсу</t>
  </si>
  <si>
    <t>Оплата членам журі за експертний огляд робіт усіх учасників конкурсу,  договори ЦПХ</t>
  </si>
  <si>
    <t>Послуга від митців - переможців конкурсу щодо створення художнього витвору мистецтва, договори ЦПХ</t>
  </si>
  <si>
    <t>Оренда конструкції для брендволу (Ферма алюміній 200х300мм - 8 шт., Підставка сталева під конструкцію - 2 шт.)</t>
  </si>
  <si>
    <t>Оренда будівельних ріштувань</t>
  </si>
  <si>
    <t>Брус 150х150х6000</t>
  </si>
  <si>
    <t>колерована паста 20 HG MIX (1л)</t>
  </si>
  <si>
    <t>колерована паста 13 HG MIX (1л)</t>
  </si>
  <si>
    <t>колерована паста 25 HG MIX (1л)</t>
  </si>
  <si>
    <t>валік друкарський  100мм</t>
  </si>
  <si>
    <t>Фарба гравюрна Intaglio Etching Ink, №53 Карбоновий чорний (60 мл)</t>
  </si>
  <si>
    <t>Папір COLOR COPY 200г/м2, пачка (А4, 250арк)</t>
  </si>
  <si>
    <t xml:space="preserve"> плита фанера  12мм </t>
  </si>
  <si>
    <t>Клей монтажний Титан</t>
  </si>
  <si>
    <t>скотч 3М 0,3-0,5 мм 1</t>
  </si>
  <si>
    <t>анкерний болт 10шт 450грн.</t>
  </si>
  <si>
    <t>помповий обприскувач (3л)</t>
  </si>
  <si>
    <t>лак "Коренізол" 499 PTLI</t>
  </si>
  <si>
    <t>Метілетілкетон пероксидLuperox</t>
  </si>
  <si>
    <t>каністра ПЕ з кришкою</t>
  </si>
  <si>
    <t>фарба фасадна ALPINA біла ф.9,4л</t>
  </si>
  <si>
    <t>мат з рубленго скловолокна</t>
  </si>
  <si>
    <t xml:space="preserve"> малярна стрічка 48мм, 50м</t>
  </si>
  <si>
    <t>табличка з композиту</t>
  </si>
  <si>
    <t>6.1.36</t>
  </si>
  <si>
    <t>6.1.37</t>
  </si>
  <si>
    <t>6.1.38</t>
  </si>
  <si>
    <t>6.1.41</t>
  </si>
  <si>
    <t>6.1.43</t>
  </si>
  <si>
    <t>6.1.62</t>
  </si>
  <si>
    <t>Послуги монтажу робіт переможців у просторі Мистецького провулку, договір ЦПХ</t>
  </si>
  <si>
    <t>табличка на композиті з матовою ламінацією,600х300мм</t>
  </si>
  <si>
    <t>6.1.25.1</t>
  </si>
  <si>
    <t>6.1.25.2</t>
  </si>
  <si>
    <t>монтажна двостороння стрічка 3М VHB.,прозора, товщина0.5мм розмір (19ммх5м)</t>
  </si>
  <si>
    <t>6.1.62.1</t>
  </si>
  <si>
    <t>6.1.62.2</t>
  </si>
  <si>
    <t>6.1.29.1</t>
  </si>
  <si>
    <t>Друк брендволу</t>
  </si>
  <si>
    <t>6.1.13.1</t>
  </si>
  <si>
    <t>6.1.8.1</t>
  </si>
  <si>
    <t>до Договору про надання гранту № 7RCA21-36700</t>
  </si>
  <si>
    <t>від   "  01  "  серпня    2024 року</t>
  </si>
  <si>
    <t>Відновлення культурно-мистецької діяльності.</t>
  </si>
  <si>
    <t>ЛОТ2.  Короткострогкові культурно-мистецькі проекти.</t>
  </si>
  <si>
    <t>Комунальне підприємство "ДніпроАртСтейдж" Дніпровської міської ради</t>
  </si>
  <si>
    <t>Мистецький провулок: ReArt</t>
  </si>
  <si>
    <t>01 серпня 2024 року</t>
  </si>
  <si>
    <t>за період з 01 серпня    по 14 жовтня  2024 року</t>
  </si>
  <si>
    <t>Оренда комплекту звукопідсилювальної апаратури для проведення заходів проєкту (два мікрофони на стійці, JBL EON 15P активна акустична система на стійці, SOUNDCRAFT MFX 12 мікшерний пульт, 
комутація сигнальна та мережева, обслуговування)</t>
  </si>
  <si>
    <t>шт.
(діб)</t>
  </si>
  <si>
    <t>км
(годин)</t>
  </si>
  <si>
    <t>табличка на композиті з матовою ламінацією,600х900мм</t>
  </si>
  <si>
    <t>В.о. директора</t>
  </si>
  <si>
    <t>Бойко Майя Василівна</t>
  </si>
  <si>
    <t>14 жовтня 2024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</si>
</sst>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"/>
    <numFmt numFmtId="165" formatCode="_-* #,##0.00\ _₴_-;\-* #,##0.00\ _₴_-;_-* &quot;-&quot;??\ _₴_-;_-@"/>
    <numFmt numFmtId="166" formatCode="d\.m"/>
    <numFmt numFmtId="167" formatCode="dd\/mm\/yyyy"/>
  </numFmts>
  <fonts count="48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Arial"/>
      <family val="2"/>
      <charset val="204"/>
    </font>
    <font>
      <sz val="11"/>
      <color theme="1"/>
      <name val="Calibri"/>
      <family val="2"/>
      <charset val="204"/>
    </font>
    <font>
      <sz val="11"/>
      <name val="Calibri"/>
      <family val="2"/>
      <charset val="204"/>
    </font>
    <font>
      <b/>
      <sz val="12"/>
      <color rgb="FF000000"/>
      <name val="Arial"/>
      <family val="2"/>
      <charset val="204"/>
    </font>
    <font>
      <b/>
      <sz val="10"/>
      <color rgb="FFFF0000"/>
      <name val="Arial"/>
      <family val="2"/>
      <charset val="204"/>
    </font>
    <font>
      <b/>
      <sz val="10"/>
      <color theme="0"/>
      <name val="Arial"/>
      <family val="2"/>
      <charset val="204"/>
    </font>
    <font>
      <b/>
      <i/>
      <sz val="10"/>
      <color rgb="FFFF0000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11"/>
      <color rgb="FFFF0000"/>
      <name val="Arial"/>
      <family val="2"/>
      <charset val="204"/>
    </font>
    <font>
      <b/>
      <i/>
      <sz val="10"/>
      <color rgb="FF000000"/>
      <name val="Arial"/>
      <family val="2"/>
      <charset val="204"/>
    </font>
    <font>
      <b/>
      <i/>
      <sz val="10"/>
      <color theme="1"/>
      <name val="Arial"/>
      <family val="2"/>
      <charset val="204"/>
    </font>
    <font>
      <i/>
      <vertAlign val="superscript"/>
      <sz val="10"/>
      <color theme="1"/>
      <name val="Arial"/>
      <family val="2"/>
      <charset val="204"/>
    </font>
    <font>
      <b/>
      <i/>
      <vertAlign val="superscript"/>
      <sz val="10"/>
      <color theme="1"/>
      <name val="Arial"/>
      <family val="2"/>
      <charset val="204"/>
    </font>
    <font>
      <sz val="10"/>
      <color rgb="FFFF0000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"/>
      <family val="2"/>
    </font>
    <font>
      <sz val="8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9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i/>
      <sz val="10"/>
      <name val="Arial"/>
      <family val="2"/>
      <charset val="204"/>
    </font>
    <font>
      <sz val="10"/>
      <color theme="1"/>
      <name val="Times New Roman"/>
      <family val="1"/>
      <charset val="204"/>
    </font>
    <font>
      <b/>
      <sz val="14"/>
      <color rgb="FF000000"/>
      <name val="Arial"/>
      <family val="2"/>
      <charset val="204"/>
    </font>
    <font>
      <sz val="9"/>
      <name val="Calibri"/>
      <family val="2"/>
      <charset val="204"/>
    </font>
    <font>
      <sz val="12"/>
      <color theme="1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b/>
      <sz val="12"/>
      <name val="Arial"/>
      <family val="2"/>
      <charset val="204"/>
    </font>
    <font>
      <b/>
      <sz val="12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color rgb="FF000000"/>
      <name val="Arial"/>
      <family val="2"/>
      <charset val="204"/>
    </font>
    <font>
      <b/>
      <sz val="14"/>
      <color theme="1"/>
      <name val="Arial"/>
      <family val="2"/>
      <charset val="204"/>
    </font>
    <font>
      <sz val="14"/>
      <color theme="1"/>
      <name val="Calibri"/>
      <family val="2"/>
      <charset val="204"/>
      <scheme val="minor"/>
    </font>
    <font>
      <sz val="12"/>
      <name val="Arial"/>
      <family val="2"/>
      <charset val="204"/>
    </font>
    <font>
      <b/>
      <sz val="12"/>
      <color rgb="FFFF0000"/>
      <name val="Arial"/>
      <family val="2"/>
      <charset val="204"/>
    </font>
  </fonts>
  <fills count="13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rgb="FFFEF2CB"/>
        <bgColor rgb="FFFEF2CB"/>
      </patternFill>
    </fill>
    <fill>
      <patternFill patternType="solid">
        <fgColor rgb="FFFFFF00"/>
        <bgColor rgb="FFFFFF00"/>
      </patternFill>
    </fill>
    <fill>
      <patternFill patternType="solid">
        <fgColor rgb="FFE2EFD9"/>
        <bgColor rgb="FFE2EFD9"/>
      </patternFill>
    </fill>
    <fill>
      <patternFill patternType="solid">
        <fgColor rgb="FFDEEAF6"/>
        <bgColor rgb="FFDEEAF6"/>
      </patternFill>
    </fill>
    <fill>
      <patternFill patternType="solid">
        <fgColor rgb="FFECECEC"/>
        <bgColor rgb="FFECECEC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rgb="FFECECEC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</fills>
  <borders count="6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/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/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rgb="FF000000"/>
      </top>
      <bottom style="medium">
        <color indexed="64"/>
      </bottom>
      <diagonal/>
    </border>
  </borders>
  <cellStyleXfs count="8">
    <xf numFmtId="0" fontId="0" fillId="0" borderId="0"/>
    <xf numFmtId="0" fontId="23" fillId="0" borderId="21"/>
    <xf numFmtId="0" fontId="26" fillId="0" borderId="21"/>
    <xf numFmtId="0" fontId="26" fillId="0" borderId="21"/>
    <xf numFmtId="0" fontId="29" fillId="0" borderId="21"/>
    <xf numFmtId="0" fontId="29" fillId="0" borderId="21"/>
    <xf numFmtId="0" fontId="2" fillId="0" borderId="21"/>
    <xf numFmtId="0" fontId="1" fillId="0" borderId="21"/>
  </cellStyleXfs>
  <cellXfs count="273">
    <xf numFmtId="0" fontId="0" fillId="0" borderId="0" xfId="0"/>
    <xf numFmtId="0" fontId="2" fillId="0" borderId="21" xfId="6"/>
    <xf numFmtId="4" fontId="2" fillId="0" borderId="21" xfId="6" applyNumberFormat="1"/>
    <xf numFmtId="4" fontId="15" fillId="0" borderId="21" xfId="6" applyNumberFormat="1" applyFont="1" applyAlignment="1">
      <alignment horizontal="right"/>
    </xf>
    <xf numFmtId="4" fontId="20" fillId="0" borderId="21" xfId="6" applyNumberFormat="1" applyFont="1" applyAlignment="1">
      <alignment horizontal="right"/>
    </xf>
    <xf numFmtId="0" fontId="20" fillId="0" borderId="21" xfId="6" applyFont="1" applyAlignment="1">
      <alignment horizontal="center" wrapText="1"/>
    </xf>
    <xf numFmtId="4" fontId="21" fillId="0" borderId="21" xfId="6" applyNumberFormat="1" applyFont="1" applyAlignment="1">
      <alignment horizontal="right"/>
    </xf>
    <xf numFmtId="4" fontId="20" fillId="0" borderId="21" xfId="6" applyNumberFormat="1" applyFont="1" applyAlignment="1">
      <alignment horizontal="left"/>
    </xf>
    <xf numFmtId="0" fontId="20" fillId="0" borderId="21" xfId="6" applyFont="1" applyAlignment="1">
      <alignment horizontal="center"/>
    </xf>
    <xf numFmtId="0" fontId="20" fillId="0" borderId="21" xfId="6" applyFont="1" applyAlignment="1">
      <alignment horizontal="left" wrapText="1"/>
    </xf>
    <xf numFmtId="0" fontId="21" fillId="0" borderId="21" xfId="6" applyFont="1" applyAlignment="1">
      <alignment horizontal="center"/>
    </xf>
    <xf numFmtId="0" fontId="20" fillId="0" borderId="21" xfId="6" applyFont="1" applyAlignment="1">
      <alignment wrapText="1"/>
    </xf>
    <xf numFmtId="4" fontId="13" fillId="0" borderId="21" xfId="6" applyNumberFormat="1" applyFont="1" applyAlignment="1">
      <alignment horizontal="right"/>
    </xf>
    <xf numFmtId="4" fontId="3" fillId="0" borderId="21" xfId="6" applyNumberFormat="1" applyFont="1" applyAlignment="1">
      <alignment horizontal="right"/>
    </xf>
    <xf numFmtId="0" fontId="3" fillId="0" borderId="21" xfId="6" applyFont="1" applyAlignment="1">
      <alignment wrapText="1"/>
    </xf>
    <xf numFmtId="4" fontId="4" fillId="0" borderId="21" xfId="6" applyNumberFormat="1" applyFont="1" applyAlignment="1">
      <alignment horizontal="right"/>
    </xf>
    <xf numFmtId="4" fontId="3" fillId="0" borderId="26" xfId="6" applyNumberFormat="1" applyFont="1" applyBorder="1" applyAlignment="1">
      <alignment horizontal="left"/>
    </xf>
    <xf numFmtId="4" fontId="3" fillId="0" borderId="26" xfId="6" applyNumberFormat="1" applyFont="1" applyBorder="1" applyAlignment="1">
      <alignment horizontal="right"/>
    </xf>
    <xf numFmtId="0" fontId="3" fillId="0" borderId="21" xfId="6" applyFont="1" applyAlignment="1">
      <alignment horizontal="center"/>
    </xf>
    <xf numFmtId="0" fontId="3" fillId="0" borderId="26" xfId="6" applyFont="1" applyBorder="1"/>
    <xf numFmtId="0" fontId="4" fillId="0" borderId="26" xfId="6" applyFont="1" applyBorder="1" applyAlignment="1">
      <alignment horizontal="center"/>
    </xf>
    <xf numFmtId="0" fontId="3" fillId="0" borderId="26" xfId="6" applyFont="1" applyBorder="1" applyAlignment="1">
      <alignment wrapText="1"/>
    </xf>
    <xf numFmtId="0" fontId="4" fillId="0" borderId="21" xfId="6" applyFont="1" applyAlignment="1">
      <alignment horizontal="center"/>
    </xf>
    <xf numFmtId="0" fontId="3" fillId="0" borderId="21" xfId="6" applyFont="1"/>
    <xf numFmtId="10" fontId="13" fillId="4" borderId="37" xfId="6" applyNumberFormat="1" applyFont="1" applyFill="1" applyBorder="1" applyAlignment="1">
      <alignment horizontal="right" vertical="top"/>
    </xf>
    <xf numFmtId="4" fontId="13" fillId="0" borderId="21" xfId="6" applyNumberFormat="1" applyFont="1" applyAlignment="1">
      <alignment horizontal="right" vertical="center"/>
    </xf>
    <xf numFmtId="4" fontId="3" fillId="0" borderId="21" xfId="6" applyNumberFormat="1" applyFont="1" applyAlignment="1">
      <alignment horizontal="right" vertical="center"/>
    </xf>
    <xf numFmtId="0" fontId="3" fillId="0" borderId="21" xfId="6" applyFont="1" applyAlignment="1">
      <alignment horizontal="center" vertical="center"/>
    </xf>
    <xf numFmtId="4" fontId="4" fillId="6" borderId="37" xfId="6" applyNumberFormat="1" applyFont="1" applyFill="1" applyBorder="1" applyAlignment="1">
      <alignment horizontal="right" vertical="top"/>
    </xf>
    <xf numFmtId="4" fontId="13" fillId="7" borderId="37" xfId="6" applyNumberFormat="1" applyFont="1" applyFill="1" applyBorder="1" applyAlignment="1">
      <alignment horizontal="right" vertical="center"/>
    </xf>
    <xf numFmtId="0" fontId="4" fillId="5" borderId="19" xfId="6" applyFont="1" applyFill="1" applyBorder="1" applyAlignment="1">
      <alignment horizontal="center" vertical="center"/>
    </xf>
    <xf numFmtId="4" fontId="17" fillId="4" borderId="34" xfId="6" applyNumberFormat="1" applyFont="1" applyFill="1" applyBorder="1" applyAlignment="1">
      <alignment horizontal="right" vertical="center"/>
    </xf>
    <xf numFmtId="4" fontId="6" fillId="4" borderId="34" xfId="6" applyNumberFormat="1" applyFont="1" applyFill="1" applyBorder="1" applyAlignment="1">
      <alignment horizontal="right" vertical="center"/>
    </xf>
    <xf numFmtId="0" fontId="6" fillId="4" borderId="34" xfId="6" applyFont="1" applyFill="1" applyBorder="1" applyAlignment="1">
      <alignment horizontal="center" vertical="center"/>
    </xf>
    <xf numFmtId="0" fontId="16" fillId="4" borderId="34" xfId="6" applyFont="1" applyFill="1" applyBorder="1" applyAlignment="1">
      <alignment vertical="center" wrapText="1"/>
    </xf>
    <xf numFmtId="0" fontId="16" fillId="4" borderId="23" xfId="6" applyFont="1" applyFill="1" applyBorder="1" applyAlignment="1">
      <alignment horizontal="center" vertical="center"/>
    </xf>
    <xf numFmtId="0" fontId="3" fillId="0" borderId="21" xfId="6" applyFont="1" applyAlignment="1">
      <alignment vertical="center" wrapText="1"/>
    </xf>
    <xf numFmtId="4" fontId="15" fillId="0" borderId="21" xfId="6" applyNumberFormat="1" applyFont="1" applyAlignment="1">
      <alignment horizontal="right" vertical="center" wrapText="1"/>
    </xf>
    <xf numFmtId="4" fontId="14" fillId="0" borderId="21" xfId="6" applyNumberFormat="1" applyFont="1" applyAlignment="1">
      <alignment horizontal="right" wrapText="1"/>
    </xf>
    <xf numFmtId="0" fontId="4" fillId="0" borderId="21" xfId="6" applyFont="1" applyAlignment="1">
      <alignment vertical="center" wrapText="1"/>
    </xf>
    <xf numFmtId="0" fontId="4" fillId="0" borderId="21" xfId="6" applyFont="1" applyAlignment="1">
      <alignment horizontal="center" vertical="center"/>
    </xf>
    <xf numFmtId="0" fontId="4" fillId="0" borderId="21" xfId="6" applyFont="1"/>
    <xf numFmtId="0" fontId="3" fillId="0" borderId="21" xfId="6" applyFont="1" applyAlignment="1">
      <alignment vertical="center"/>
    </xf>
    <xf numFmtId="0" fontId="15" fillId="0" borderId="21" xfId="6" applyFont="1" applyAlignment="1">
      <alignment horizontal="right" vertical="center"/>
    </xf>
    <xf numFmtId="0" fontId="14" fillId="0" borderId="21" xfId="6" applyFont="1" applyAlignment="1">
      <alignment horizontal="right"/>
    </xf>
    <xf numFmtId="0" fontId="13" fillId="0" borderId="21" xfId="6" applyFont="1" applyAlignment="1">
      <alignment horizontal="right" vertical="center"/>
    </xf>
    <xf numFmtId="0" fontId="30" fillId="0" borderId="21" xfId="6" applyFont="1" applyAlignment="1">
      <alignment vertical="center"/>
    </xf>
    <xf numFmtId="0" fontId="32" fillId="0" borderId="21" xfId="6" applyFont="1" applyAlignment="1">
      <alignment vertical="center"/>
    </xf>
    <xf numFmtId="0" fontId="12" fillId="0" borderId="21" xfId="6" applyFont="1"/>
    <xf numFmtId="0" fontId="4" fillId="3" borderId="55" xfId="6" applyFont="1" applyFill="1" applyBorder="1" applyAlignment="1">
      <alignment horizontal="center" vertical="center"/>
    </xf>
    <xf numFmtId="0" fontId="16" fillId="4" borderId="39" xfId="6" applyFont="1" applyFill="1" applyBorder="1" applyAlignment="1">
      <alignment vertical="center"/>
    </xf>
    <xf numFmtId="0" fontId="6" fillId="4" borderId="40" xfId="6" applyFont="1" applyFill="1" applyBorder="1" applyAlignment="1">
      <alignment vertical="center" wrapText="1"/>
    </xf>
    <xf numFmtId="0" fontId="4" fillId="5" borderId="56" xfId="6" applyFont="1" applyFill="1" applyBorder="1" applyAlignment="1">
      <alignment vertical="center"/>
    </xf>
    <xf numFmtId="0" fontId="4" fillId="4" borderId="42" xfId="6" applyFont="1" applyFill="1" applyBorder="1" applyAlignment="1">
      <alignment horizontal="center" vertical="center"/>
    </xf>
    <xf numFmtId="4" fontId="4" fillId="4" borderId="57" xfId="6" applyNumberFormat="1" applyFont="1" applyFill="1" applyBorder="1" applyAlignment="1">
      <alignment horizontal="right" vertical="center"/>
    </xf>
    <xf numFmtId="4" fontId="4" fillId="4" borderId="42" xfId="6" applyNumberFormat="1" applyFont="1" applyFill="1" applyBorder="1" applyAlignment="1">
      <alignment horizontal="right" vertical="center"/>
    </xf>
    <xf numFmtId="4" fontId="4" fillId="4" borderId="58" xfId="6" applyNumberFormat="1" applyFont="1" applyFill="1" applyBorder="1" applyAlignment="1">
      <alignment horizontal="right" vertical="center"/>
    </xf>
    <xf numFmtId="4" fontId="28" fillId="4" borderId="58" xfId="6" applyNumberFormat="1" applyFont="1" applyFill="1" applyBorder="1" applyAlignment="1">
      <alignment horizontal="right" vertical="center"/>
    </xf>
    <xf numFmtId="4" fontId="13" fillId="4" borderId="57" xfId="6" applyNumberFormat="1" applyFont="1" applyFill="1" applyBorder="1" applyAlignment="1">
      <alignment horizontal="right" vertical="center"/>
    </xf>
    <xf numFmtId="0" fontId="2" fillId="0" borderId="59" xfId="6" applyBorder="1"/>
    <xf numFmtId="0" fontId="12" fillId="0" borderId="21" xfId="6" applyFont="1" applyAlignment="1">
      <alignment horizontal="left"/>
    </xf>
    <xf numFmtId="0" fontId="6" fillId="0" borderId="21" xfId="6" applyFont="1" applyAlignment="1">
      <alignment horizontal="left" vertical="center"/>
    </xf>
    <xf numFmtId="0" fontId="4" fillId="0" borderId="21" xfId="6" applyFont="1" applyAlignment="1">
      <alignment horizontal="right" vertical="center"/>
    </xf>
    <xf numFmtId="0" fontId="36" fillId="0" borderId="38" xfId="6" applyFont="1" applyBorder="1"/>
    <xf numFmtId="4" fontId="31" fillId="2" borderId="33" xfId="6" applyNumberFormat="1" applyFont="1" applyFill="1" applyBorder="1" applyAlignment="1">
      <alignment horizontal="center" vertical="center" wrapText="1"/>
    </xf>
    <xf numFmtId="4" fontId="31" fillId="2" borderId="19" xfId="6" applyNumberFormat="1" applyFont="1" applyFill="1" applyBorder="1" applyAlignment="1">
      <alignment horizontal="center" vertical="center" wrapText="1"/>
    </xf>
    <xf numFmtId="4" fontId="31" fillId="2" borderId="35" xfId="6" applyNumberFormat="1" applyFont="1" applyFill="1" applyBorder="1" applyAlignment="1">
      <alignment horizontal="center" vertical="center" wrapText="1"/>
    </xf>
    <xf numFmtId="164" fontId="31" fillId="2" borderId="20" xfId="6" applyNumberFormat="1" applyFont="1" applyFill="1" applyBorder="1" applyAlignment="1">
      <alignment horizontal="center" vertical="center" wrapText="1"/>
    </xf>
    <xf numFmtId="164" fontId="31" fillId="2" borderId="21" xfId="6" applyNumberFormat="1" applyFont="1" applyFill="1" applyAlignment="1">
      <alignment horizontal="center" vertical="center" wrapText="1"/>
    </xf>
    <xf numFmtId="0" fontId="31" fillId="3" borderId="19" xfId="6" applyFont="1" applyFill="1" applyBorder="1" applyAlignment="1">
      <alignment horizontal="center" vertical="center"/>
    </xf>
    <xf numFmtId="0" fontId="31" fillId="3" borderId="33" xfId="6" applyFont="1" applyFill="1" applyBorder="1" applyAlignment="1">
      <alignment horizontal="center" vertical="center" wrapText="1"/>
    </xf>
    <xf numFmtId="3" fontId="31" fillId="3" borderId="33" xfId="6" applyNumberFormat="1" applyFont="1" applyFill="1" applyBorder="1" applyAlignment="1">
      <alignment horizontal="center" vertical="center" wrapText="1"/>
    </xf>
    <xf numFmtId="0" fontId="31" fillId="3" borderId="43" xfId="6" applyFont="1" applyFill="1" applyBorder="1" applyAlignment="1">
      <alignment horizontal="center" vertical="center" wrapText="1"/>
    </xf>
    <xf numFmtId="0" fontId="2" fillId="0" borderId="60" xfId="6" applyBorder="1"/>
    <xf numFmtId="165" fontId="4" fillId="6" borderId="37" xfId="6" applyNumberFormat="1" applyFont="1" applyFill="1" applyBorder="1" applyAlignment="1">
      <alignment vertical="top"/>
    </xf>
    <xf numFmtId="49" fontId="4" fillId="6" borderId="37" xfId="6" applyNumberFormat="1" applyFont="1" applyFill="1" applyBorder="1" applyAlignment="1">
      <alignment horizontal="center" vertical="top"/>
    </xf>
    <xf numFmtId="0" fontId="18" fillId="6" borderId="37" xfId="6" applyFont="1" applyFill="1" applyBorder="1" applyAlignment="1">
      <alignment vertical="top" wrapText="1"/>
    </xf>
    <xf numFmtId="0" fontId="4" fillId="6" borderId="37" xfId="6" applyFont="1" applyFill="1" applyBorder="1" applyAlignment="1">
      <alignment horizontal="center" vertical="top"/>
    </xf>
    <xf numFmtId="4" fontId="4" fillId="10" borderId="37" xfId="6" applyNumberFormat="1" applyFont="1" applyFill="1" applyBorder="1" applyAlignment="1">
      <alignment horizontal="right" vertical="top"/>
    </xf>
    <xf numFmtId="4" fontId="13" fillId="6" borderId="37" xfId="6" applyNumberFormat="1" applyFont="1" applyFill="1" applyBorder="1" applyAlignment="1">
      <alignment horizontal="right" vertical="top"/>
    </xf>
    <xf numFmtId="10" fontId="13" fillId="6" borderId="37" xfId="6" applyNumberFormat="1" applyFont="1" applyFill="1" applyBorder="1" applyAlignment="1">
      <alignment horizontal="right" vertical="top"/>
    </xf>
    <xf numFmtId="0" fontId="4" fillId="6" borderId="37" xfId="6" applyFont="1" applyFill="1" applyBorder="1" applyAlignment="1">
      <alignment vertical="top" wrapText="1"/>
    </xf>
    <xf numFmtId="165" fontId="4" fillId="0" borderId="37" xfId="6" applyNumberFormat="1" applyFont="1" applyBorder="1" applyAlignment="1">
      <alignment vertical="top"/>
    </xf>
    <xf numFmtId="49" fontId="5" fillId="0" borderId="37" xfId="6" applyNumberFormat="1" applyFont="1" applyBorder="1" applyAlignment="1">
      <alignment horizontal="center" vertical="top"/>
    </xf>
    <xf numFmtId="0" fontId="7" fillId="0" borderId="37" xfId="6" applyFont="1" applyBorder="1" applyAlignment="1">
      <alignment vertical="top" wrapText="1"/>
    </xf>
    <xf numFmtId="0" fontId="3" fillId="0" borderId="37" xfId="6" applyFont="1" applyBorder="1" applyAlignment="1">
      <alignment horizontal="center" vertical="top"/>
    </xf>
    <xf numFmtId="4" fontId="3" fillId="0" borderId="37" xfId="6" applyNumberFormat="1" applyFont="1" applyBorder="1" applyAlignment="1">
      <alignment horizontal="right" vertical="top"/>
    </xf>
    <xf numFmtId="4" fontId="13" fillId="0" borderId="37" xfId="6" applyNumberFormat="1" applyFont="1" applyBorder="1" applyAlignment="1">
      <alignment horizontal="right" vertical="top"/>
    </xf>
    <xf numFmtId="10" fontId="13" fillId="0" borderId="37" xfId="6" applyNumberFormat="1" applyFont="1" applyBorder="1" applyAlignment="1">
      <alignment horizontal="right" vertical="top"/>
    </xf>
    <xf numFmtId="0" fontId="3" fillId="0" borderId="37" xfId="6" applyFont="1" applyBorder="1" applyAlignment="1">
      <alignment vertical="top" wrapText="1"/>
    </xf>
    <xf numFmtId="4" fontId="3" fillId="6" borderId="37" xfId="6" applyNumberFormat="1" applyFont="1" applyFill="1" applyBorder="1" applyAlignment="1">
      <alignment horizontal="right" vertical="top"/>
    </xf>
    <xf numFmtId="0" fontId="19" fillId="6" borderId="37" xfId="6" applyFont="1" applyFill="1" applyBorder="1" applyAlignment="1">
      <alignment vertical="top" wrapText="1"/>
    </xf>
    <xf numFmtId="0" fontId="24" fillId="0" borderId="37" xfId="6" applyFont="1" applyBorder="1"/>
    <xf numFmtId="0" fontId="24" fillId="0" borderId="37" xfId="6" applyFont="1" applyBorder="1" applyAlignment="1">
      <alignment horizontal="center" vertical="top"/>
    </xf>
    <xf numFmtId="0" fontId="3" fillId="0" borderId="37" xfId="6" applyFont="1" applyBorder="1"/>
    <xf numFmtId="167" fontId="3" fillId="0" borderId="37" xfId="1" applyNumberFormat="1" applyFont="1" applyBorder="1" applyAlignment="1">
      <alignment horizontal="left" wrapText="1"/>
    </xf>
    <xf numFmtId="49" fontId="5" fillId="6" borderId="37" xfId="6" applyNumberFormat="1" applyFont="1" applyFill="1" applyBorder="1" applyAlignment="1">
      <alignment horizontal="center" vertical="top"/>
    </xf>
    <xf numFmtId="4" fontId="3" fillId="8" borderId="37" xfId="6" applyNumberFormat="1" applyFont="1" applyFill="1" applyBorder="1" applyAlignment="1">
      <alignment horizontal="right" vertical="top"/>
    </xf>
    <xf numFmtId="0" fontId="2" fillId="0" borderId="37" xfId="6" applyBorder="1"/>
    <xf numFmtId="165" fontId="18" fillId="7" borderId="37" xfId="6" applyNumberFormat="1" applyFont="1" applyFill="1" applyBorder="1" applyAlignment="1">
      <alignment vertical="center"/>
    </xf>
    <xf numFmtId="165" fontId="4" fillId="7" borderId="37" xfId="6" applyNumberFormat="1" applyFont="1" applyFill="1" applyBorder="1" applyAlignment="1">
      <alignment horizontal="center" vertical="center"/>
    </xf>
    <xf numFmtId="0" fontId="4" fillId="7" borderId="37" xfId="6" applyFont="1" applyFill="1" applyBorder="1" applyAlignment="1">
      <alignment vertical="center" wrapText="1"/>
    </xf>
    <xf numFmtId="0" fontId="4" fillId="7" borderId="37" xfId="6" applyFont="1" applyFill="1" applyBorder="1" applyAlignment="1">
      <alignment horizontal="center" vertical="center"/>
    </xf>
    <xf numFmtId="4" fontId="4" fillId="2" borderId="37" xfId="6" applyNumberFormat="1" applyFont="1" applyFill="1" applyBorder="1" applyAlignment="1">
      <alignment horizontal="right" vertical="center"/>
    </xf>
    <xf numFmtId="4" fontId="4" fillId="7" borderId="37" xfId="6" applyNumberFormat="1" applyFont="1" applyFill="1" applyBorder="1" applyAlignment="1">
      <alignment horizontal="right" vertical="center"/>
    </xf>
    <xf numFmtId="4" fontId="3" fillId="11" borderId="37" xfId="6" applyNumberFormat="1" applyFont="1" applyFill="1" applyBorder="1" applyAlignment="1">
      <alignment horizontal="right" vertical="top"/>
    </xf>
    <xf numFmtId="0" fontId="4" fillId="5" borderId="37" xfId="6" applyFont="1" applyFill="1" applyBorder="1" applyAlignment="1">
      <alignment vertical="center"/>
    </xf>
    <xf numFmtId="0" fontId="5" fillId="5" borderId="37" xfId="6" applyFont="1" applyFill="1" applyBorder="1" applyAlignment="1">
      <alignment horizontal="center" vertical="center"/>
    </xf>
    <xf numFmtId="0" fontId="7" fillId="0" borderId="37" xfId="6" applyFont="1" applyBorder="1" applyAlignment="1">
      <alignment horizontal="center" vertical="top" wrapText="1"/>
    </xf>
    <xf numFmtId="4" fontId="3" fillId="0" borderId="37" xfId="6" applyNumberFormat="1" applyFont="1" applyBorder="1" applyAlignment="1">
      <alignment horizontal="right" vertical="top" wrapText="1"/>
    </xf>
    <xf numFmtId="0" fontId="35" fillId="0" borderId="37" xfId="6" applyFont="1" applyBorder="1" applyAlignment="1">
      <alignment horizontal="left" vertical="top" wrapText="1"/>
    </xf>
    <xf numFmtId="0" fontId="35" fillId="0" borderId="37" xfId="6" applyFont="1" applyBorder="1" applyAlignment="1">
      <alignment horizontal="left" vertical="center" wrapText="1"/>
    </xf>
    <xf numFmtId="4" fontId="24" fillId="0" borderId="37" xfId="6" applyNumberFormat="1" applyFont="1" applyBorder="1" applyAlignment="1">
      <alignment horizontal="right" vertical="top"/>
    </xf>
    <xf numFmtId="0" fontId="3" fillId="0" borderId="37" xfId="6" applyFont="1" applyBorder="1" applyAlignment="1">
      <alignment horizontal="left" vertical="top" wrapText="1"/>
    </xf>
    <xf numFmtId="0" fontId="7" fillId="0" borderId="37" xfId="6" applyFont="1" applyBorder="1" applyAlignment="1">
      <alignment horizontal="center" vertical="top"/>
    </xf>
    <xf numFmtId="4" fontId="28" fillId="7" borderId="37" xfId="6" applyNumberFormat="1" applyFont="1" applyFill="1" applyBorder="1" applyAlignment="1">
      <alignment horizontal="right" vertical="center"/>
    </xf>
    <xf numFmtId="4" fontId="28" fillId="7" borderId="37" xfId="6" applyNumberFormat="1" applyFont="1" applyFill="1" applyBorder="1" applyAlignment="1">
      <alignment horizontal="right" vertical="top"/>
    </xf>
    <xf numFmtId="0" fontId="19" fillId="6" borderId="37" xfId="6" applyFont="1" applyFill="1" applyBorder="1" applyAlignment="1">
      <alignment horizontal="left" vertical="top" wrapText="1"/>
    </xf>
    <xf numFmtId="0" fontId="25" fillId="0" borderId="37" xfId="2" applyFont="1" applyBorder="1" applyAlignment="1">
      <alignment horizontal="left" vertical="top" wrapText="1"/>
    </xf>
    <xf numFmtId="1" fontId="25" fillId="0" borderId="37" xfId="2" applyNumberFormat="1" applyFont="1" applyBorder="1" applyAlignment="1">
      <alignment horizontal="right" vertical="top"/>
    </xf>
    <xf numFmtId="4" fontId="25" fillId="0" borderId="37" xfId="2" applyNumberFormat="1" applyFont="1" applyBorder="1" applyAlignment="1">
      <alignment horizontal="right" vertical="top"/>
    </xf>
    <xf numFmtId="4" fontId="27" fillId="0" borderId="37" xfId="6" applyNumberFormat="1" applyFont="1" applyBorder="1" applyAlignment="1">
      <alignment horizontal="right" vertical="top"/>
    </xf>
    <xf numFmtId="2" fontId="25" fillId="0" borderId="37" xfId="2" applyNumberFormat="1" applyFont="1" applyBorder="1" applyAlignment="1">
      <alignment horizontal="right" vertical="top"/>
    </xf>
    <xf numFmtId="0" fontId="24" fillId="0" borderId="37" xfId="3" applyFont="1" applyBorder="1" applyAlignment="1">
      <alignment vertical="top" wrapText="1"/>
    </xf>
    <xf numFmtId="4" fontId="4" fillId="12" borderId="37" xfId="6" applyNumberFormat="1" applyFont="1" applyFill="1" applyBorder="1" applyAlignment="1">
      <alignment horizontal="right" vertical="top"/>
    </xf>
    <xf numFmtId="0" fontId="34" fillId="6" borderId="37" xfId="6" applyFont="1" applyFill="1" applyBorder="1" applyAlignment="1">
      <alignment horizontal="left" vertical="top" wrapText="1"/>
    </xf>
    <xf numFmtId="4" fontId="4" fillId="11" borderId="37" xfId="6" applyNumberFormat="1" applyFont="1" applyFill="1" applyBorder="1" applyAlignment="1">
      <alignment horizontal="right" vertical="center"/>
    </xf>
    <xf numFmtId="4" fontId="7" fillId="0" borderId="37" xfId="6" applyNumberFormat="1" applyFont="1" applyBorder="1" applyAlignment="1">
      <alignment horizontal="right" vertical="top"/>
    </xf>
    <xf numFmtId="4" fontId="4" fillId="0" borderId="37" xfId="6" applyNumberFormat="1" applyFont="1" applyBorder="1" applyAlignment="1">
      <alignment horizontal="right" vertical="center"/>
    </xf>
    <xf numFmtId="166" fontId="5" fillId="0" borderId="37" xfId="6" applyNumberFormat="1" applyFont="1" applyBorder="1" applyAlignment="1">
      <alignment horizontal="center" vertical="top"/>
    </xf>
    <xf numFmtId="4" fontId="4" fillId="9" borderId="37" xfId="6" applyNumberFormat="1" applyFont="1" applyFill="1" applyBorder="1" applyAlignment="1">
      <alignment horizontal="right" vertical="center"/>
    </xf>
    <xf numFmtId="0" fontId="18" fillId="6" borderId="37" xfId="6" applyFont="1" applyFill="1" applyBorder="1" applyAlignment="1">
      <alignment horizontal="left" vertical="top" wrapText="1"/>
    </xf>
    <xf numFmtId="0" fontId="24" fillId="8" borderId="37" xfId="6" applyFont="1" applyFill="1" applyBorder="1" applyAlignment="1">
      <alignment vertical="top" wrapText="1"/>
    </xf>
    <xf numFmtId="0" fontId="22" fillId="8" borderId="37" xfId="6" applyFont="1" applyFill="1" applyBorder="1" applyAlignment="1">
      <alignment horizontal="center" vertical="top"/>
    </xf>
    <xf numFmtId="4" fontId="22" fillId="8" borderId="37" xfId="6" applyNumberFormat="1" applyFont="1" applyFill="1" applyBorder="1" applyAlignment="1">
      <alignment horizontal="right" vertical="top"/>
    </xf>
    <xf numFmtId="4" fontId="24" fillId="8" borderId="37" xfId="6" applyNumberFormat="1" applyFont="1" applyFill="1" applyBorder="1" applyAlignment="1">
      <alignment horizontal="right" vertical="top"/>
    </xf>
    <xf numFmtId="165" fontId="28" fillId="0" borderId="37" xfId="6" applyNumberFormat="1" applyFont="1" applyBorder="1" applyAlignment="1">
      <alignment vertical="top"/>
    </xf>
    <xf numFmtId="49" fontId="28" fillId="0" borderId="37" xfId="6" applyNumberFormat="1" applyFont="1" applyBorder="1" applyAlignment="1">
      <alignment horizontal="center" vertical="top"/>
    </xf>
    <xf numFmtId="0" fontId="24" fillId="0" borderId="37" xfId="6" applyFont="1" applyBorder="1" applyAlignment="1">
      <alignment vertical="top" wrapText="1"/>
    </xf>
    <xf numFmtId="165" fontId="4" fillId="4" borderId="37" xfId="6" applyNumberFormat="1" applyFont="1" applyFill="1" applyBorder="1" applyAlignment="1">
      <alignment vertical="center"/>
    </xf>
    <xf numFmtId="165" fontId="4" fillId="4" borderId="37" xfId="6" applyNumberFormat="1" applyFont="1" applyFill="1" applyBorder="1" applyAlignment="1">
      <alignment horizontal="center" vertical="center"/>
    </xf>
    <xf numFmtId="0" fontId="4" fillId="4" borderId="37" xfId="6" applyFont="1" applyFill="1" applyBorder="1" applyAlignment="1">
      <alignment vertical="center" wrapText="1"/>
    </xf>
    <xf numFmtId="0" fontId="4" fillId="4" borderId="37" xfId="6" applyFont="1" applyFill="1" applyBorder="1" applyAlignment="1">
      <alignment horizontal="center" vertical="center"/>
    </xf>
    <xf numFmtId="4" fontId="4" fillId="4" borderId="37" xfId="6" applyNumberFormat="1" applyFont="1" applyFill="1" applyBorder="1" applyAlignment="1">
      <alignment horizontal="right" vertical="center"/>
    </xf>
    <xf numFmtId="10" fontId="13" fillId="4" borderId="37" xfId="6" applyNumberFormat="1" applyFont="1" applyFill="1" applyBorder="1" applyAlignment="1">
      <alignment horizontal="right" vertical="center"/>
    </xf>
    <xf numFmtId="4" fontId="3" fillId="0" borderId="21" xfId="6" applyNumberFormat="1" applyFont="1" applyAlignment="1">
      <alignment wrapText="1"/>
    </xf>
    <xf numFmtId="0" fontId="3" fillId="0" borderId="21" xfId="7" applyFont="1"/>
    <xf numFmtId="0" fontId="3" fillId="0" borderId="21" xfId="7" applyFont="1" applyAlignment="1">
      <alignment wrapText="1"/>
    </xf>
    <xf numFmtId="0" fontId="28" fillId="0" borderId="21" xfId="7" applyFont="1" applyAlignment="1">
      <alignment wrapText="1"/>
    </xf>
    <xf numFmtId="0" fontId="28" fillId="0" borderId="21" xfId="7" applyFont="1"/>
    <xf numFmtId="0" fontId="1" fillId="0" borderId="21" xfId="7"/>
    <xf numFmtId="0" fontId="4" fillId="0" borderId="21" xfId="7" applyFont="1"/>
    <xf numFmtId="0" fontId="8" fillId="0" borderId="21" xfId="7" applyFont="1"/>
    <xf numFmtId="10" fontId="3" fillId="0" borderId="21" xfId="7" applyNumberFormat="1" applyFont="1"/>
    <xf numFmtId="4" fontId="3" fillId="0" borderId="21" xfId="7" applyNumberFormat="1" applyFont="1"/>
    <xf numFmtId="0" fontId="6" fillId="0" borderId="21" xfId="7" applyFont="1"/>
    <xf numFmtId="10" fontId="10" fillId="0" borderId="21" xfId="7" applyNumberFormat="1" applyFont="1"/>
    <xf numFmtId="4" fontId="10" fillId="0" borderId="21" xfId="7" applyNumberFormat="1" applyFont="1"/>
    <xf numFmtId="0" fontId="10" fillId="0" borderId="21" xfId="7" applyFont="1" applyAlignment="1">
      <alignment horizontal="right"/>
    </xf>
    <xf numFmtId="0" fontId="10" fillId="0" borderId="21" xfId="7" applyFont="1"/>
    <xf numFmtId="0" fontId="38" fillId="0" borderId="21" xfId="7" applyFont="1"/>
    <xf numFmtId="0" fontId="9" fillId="0" borderId="21" xfId="7" applyFont="1"/>
    <xf numFmtId="0" fontId="43" fillId="0" borderId="21" xfId="7" applyFont="1" applyAlignment="1">
      <alignment horizontal="left"/>
    </xf>
    <xf numFmtId="0" fontId="39" fillId="0" borderId="21" xfId="7" applyFont="1"/>
    <xf numFmtId="0" fontId="38" fillId="0" borderId="26" xfId="7" applyFont="1" applyBorder="1"/>
    <xf numFmtId="10" fontId="38" fillId="0" borderId="21" xfId="7" applyNumberFormat="1" applyFont="1"/>
    <xf numFmtId="10" fontId="38" fillId="0" borderId="2" xfId="7" applyNumberFormat="1" applyFont="1" applyBorder="1" applyAlignment="1">
      <alignment horizontal="center" vertical="center" wrapText="1"/>
    </xf>
    <xf numFmtId="10" fontId="38" fillId="0" borderId="3" xfId="7" applyNumberFormat="1" applyFont="1" applyBorder="1" applyAlignment="1">
      <alignment horizontal="center" vertical="center" wrapText="1"/>
    </xf>
    <xf numFmtId="10" fontId="38" fillId="0" borderId="2" xfId="7" applyNumberFormat="1" applyFont="1" applyBorder="1" applyAlignment="1">
      <alignment horizontal="center" vertical="center"/>
    </xf>
    <xf numFmtId="4" fontId="38" fillId="0" borderId="5" xfId="7" applyNumberFormat="1" applyFont="1" applyBorder="1" applyAlignment="1">
      <alignment horizontal="center" vertical="center"/>
    </xf>
    <xf numFmtId="10" fontId="38" fillId="0" borderId="3" xfId="7" applyNumberFormat="1" applyFont="1" applyBorder="1" applyAlignment="1">
      <alignment horizontal="center" vertical="center"/>
    </xf>
    <xf numFmtId="4" fontId="38" fillId="0" borderId="5" xfId="7" applyNumberFormat="1" applyFont="1" applyBorder="1" applyAlignment="1">
      <alignment horizontal="center" vertical="center" wrapText="1"/>
    </xf>
    <xf numFmtId="10" fontId="9" fillId="0" borderId="2" xfId="7" applyNumberFormat="1" applyFont="1" applyBorder="1" applyAlignment="1">
      <alignment horizontal="center" vertical="center"/>
    </xf>
    <xf numFmtId="4" fontId="9" fillId="0" borderId="5" xfId="7" applyNumberFormat="1" applyFont="1" applyBorder="1" applyAlignment="1">
      <alignment horizontal="center" vertical="center"/>
    </xf>
    <xf numFmtId="49" fontId="38" fillId="0" borderId="6" xfId="7" applyNumberFormat="1" applyFont="1" applyBorder="1" applyAlignment="1">
      <alignment horizontal="center" vertical="center" wrapText="1"/>
    </xf>
    <xf numFmtId="49" fontId="38" fillId="0" borderId="7" xfId="7" applyNumberFormat="1" applyFont="1" applyBorder="1" applyAlignment="1">
      <alignment horizontal="center" vertical="center"/>
    </xf>
    <xf numFmtId="49" fontId="38" fillId="0" borderId="8" xfId="7" applyNumberFormat="1" applyFont="1" applyBorder="1" applyAlignment="1">
      <alignment horizontal="center" vertical="center"/>
    </xf>
    <xf numFmtId="49" fontId="38" fillId="0" borderId="9" xfId="7" applyNumberFormat="1" applyFont="1" applyBorder="1" applyAlignment="1">
      <alignment horizontal="center" vertical="center"/>
    </xf>
    <xf numFmtId="0" fontId="38" fillId="0" borderId="36" xfId="7" applyFont="1" applyBorder="1" applyAlignment="1">
      <alignment horizontal="center" vertical="center" wrapText="1"/>
    </xf>
    <xf numFmtId="10" fontId="38" fillId="0" borderId="27" xfId="7" applyNumberFormat="1" applyFont="1" applyBorder="1" applyAlignment="1">
      <alignment horizontal="center" vertical="center"/>
    </xf>
    <xf numFmtId="4" fontId="46" fillId="0" borderId="29" xfId="7" applyNumberFormat="1" applyFont="1" applyBorder="1" applyAlignment="1">
      <alignment horizontal="center" vertical="center"/>
    </xf>
    <xf numFmtId="4" fontId="38" fillId="0" borderId="27" xfId="7" applyNumberFormat="1" applyFont="1" applyBorder="1" applyAlignment="1">
      <alignment horizontal="center" vertical="center"/>
    </xf>
    <xf numFmtId="4" fontId="38" fillId="0" borderId="28" xfId="7" applyNumberFormat="1" applyFont="1" applyBorder="1" applyAlignment="1">
      <alignment horizontal="center" vertical="center"/>
    </xf>
    <xf numFmtId="10" fontId="38" fillId="0" borderId="28" xfId="7" applyNumberFormat="1" applyFont="1" applyBorder="1" applyAlignment="1">
      <alignment horizontal="center" vertical="center"/>
    </xf>
    <xf numFmtId="4" fontId="38" fillId="0" borderId="29" xfId="7" applyNumberFormat="1" applyFont="1" applyBorder="1" applyAlignment="1">
      <alignment horizontal="center" vertical="center"/>
    </xf>
    <xf numFmtId="10" fontId="9" fillId="0" borderId="27" xfId="7" applyNumberFormat="1" applyFont="1" applyBorder="1" applyAlignment="1">
      <alignment horizontal="center" vertical="center"/>
    </xf>
    <xf numFmtId="4" fontId="9" fillId="0" borderId="29" xfId="7" applyNumberFormat="1" applyFont="1" applyBorder="1" applyAlignment="1">
      <alignment horizontal="center" vertical="center"/>
    </xf>
    <xf numFmtId="0" fontId="38" fillId="0" borderId="10" xfId="7" applyFont="1" applyBorder="1" applyAlignment="1">
      <alignment horizontal="center" vertical="center" wrapText="1"/>
    </xf>
    <xf numFmtId="10" fontId="38" fillId="0" borderId="11" xfId="7" applyNumberFormat="1" applyFont="1" applyBorder="1" applyAlignment="1">
      <alignment horizontal="center" vertical="center"/>
    </xf>
    <xf numFmtId="4" fontId="38" fillId="0" borderId="12" xfId="7" applyNumberFormat="1" applyFont="1" applyBorder="1" applyAlignment="1">
      <alignment horizontal="center" vertical="center"/>
    </xf>
    <xf numFmtId="4" fontId="38" fillId="0" borderId="11" xfId="7" applyNumberFormat="1" applyFont="1" applyBorder="1" applyAlignment="1">
      <alignment horizontal="center" vertical="center"/>
    </xf>
    <xf numFmtId="4" fontId="38" fillId="0" borderId="13" xfId="7" applyNumberFormat="1" applyFont="1" applyBorder="1" applyAlignment="1">
      <alignment horizontal="center" vertical="center"/>
    </xf>
    <xf numFmtId="10" fontId="38" fillId="0" borderId="13" xfId="7" applyNumberFormat="1" applyFont="1" applyBorder="1" applyAlignment="1">
      <alignment horizontal="center" vertical="center"/>
    </xf>
    <xf numFmtId="10" fontId="47" fillId="0" borderId="11" xfId="7" applyNumberFormat="1" applyFont="1" applyBorder="1" applyAlignment="1">
      <alignment horizontal="center" vertical="center"/>
    </xf>
    <xf numFmtId="4" fontId="9" fillId="0" borderId="12" xfId="7" applyNumberFormat="1" applyFont="1" applyBorder="1" applyAlignment="1">
      <alignment horizontal="center" vertical="center"/>
    </xf>
    <xf numFmtId="0" fontId="38" fillId="0" borderId="14" xfId="7" applyFont="1" applyBorder="1" applyAlignment="1">
      <alignment horizontal="center" vertical="center" wrapText="1"/>
    </xf>
    <xf numFmtId="10" fontId="38" fillId="0" borderId="15" xfId="7" applyNumberFormat="1" applyFont="1" applyBorder="1" applyAlignment="1">
      <alignment horizontal="center" vertical="center"/>
    </xf>
    <xf numFmtId="4" fontId="38" fillId="0" borderId="15" xfId="7" applyNumberFormat="1" applyFont="1" applyBorder="1" applyAlignment="1">
      <alignment horizontal="center" vertical="center"/>
    </xf>
    <xf numFmtId="4" fontId="38" fillId="0" borderId="17" xfId="7" applyNumberFormat="1" applyFont="1" applyBorder="1" applyAlignment="1">
      <alignment horizontal="center" vertical="center"/>
    </xf>
    <xf numFmtId="10" fontId="38" fillId="0" borderId="17" xfId="7" applyNumberFormat="1" applyFont="1" applyBorder="1" applyAlignment="1">
      <alignment horizontal="center" vertical="center"/>
    </xf>
    <xf numFmtId="4" fontId="38" fillId="0" borderId="16" xfId="7" applyNumberFormat="1" applyFont="1" applyBorder="1" applyAlignment="1">
      <alignment horizontal="center" vertical="center"/>
    </xf>
    <xf numFmtId="10" fontId="47" fillId="0" borderId="15" xfId="7" applyNumberFormat="1" applyFont="1" applyBorder="1" applyAlignment="1">
      <alignment horizontal="center" vertical="center"/>
    </xf>
    <xf numFmtId="4" fontId="9" fillId="0" borderId="16" xfId="7" applyNumberFormat="1" applyFont="1" applyBorder="1" applyAlignment="1">
      <alignment horizontal="center" vertical="center"/>
    </xf>
    <xf numFmtId="0" fontId="38" fillId="0" borderId="6" xfId="7" applyFont="1" applyBorder="1" applyAlignment="1">
      <alignment horizontal="center" vertical="center" wrapText="1"/>
    </xf>
    <xf numFmtId="10" fontId="38" fillId="0" borderId="18" xfId="7" applyNumberFormat="1" applyFont="1" applyBorder="1" applyAlignment="1">
      <alignment horizontal="center" vertical="center"/>
    </xf>
    <xf numFmtId="4" fontId="38" fillId="0" borderId="8" xfId="7" applyNumberFormat="1" applyFont="1" applyBorder="1" applyAlignment="1">
      <alignment horizontal="center" vertical="center"/>
    </xf>
    <xf numFmtId="4" fontId="38" fillId="0" borderId="7" xfId="7" applyNumberFormat="1" applyFont="1" applyBorder="1" applyAlignment="1">
      <alignment horizontal="center" vertical="center"/>
    </xf>
    <xf numFmtId="4" fontId="38" fillId="0" borderId="9" xfId="7" applyNumberFormat="1" applyFont="1" applyBorder="1" applyAlignment="1">
      <alignment horizontal="center" vertical="center"/>
    </xf>
    <xf numFmtId="10" fontId="38" fillId="0" borderId="9" xfId="7" applyNumberFormat="1" applyFont="1" applyBorder="1" applyAlignment="1">
      <alignment horizontal="center" vertical="center"/>
    </xf>
    <xf numFmtId="10" fontId="38" fillId="0" borderId="7" xfId="7" applyNumberFormat="1" applyFont="1" applyBorder="1" applyAlignment="1">
      <alignment horizontal="center" vertical="center"/>
    </xf>
    <xf numFmtId="10" fontId="47" fillId="0" borderId="7" xfId="7" applyNumberFormat="1" applyFont="1" applyBorder="1" applyAlignment="1">
      <alignment horizontal="center" vertical="center"/>
    </xf>
    <xf numFmtId="4" fontId="9" fillId="0" borderId="8" xfId="7" applyNumberFormat="1" applyFont="1" applyBorder="1" applyAlignment="1">
      <alignment horizontal="center" vertical="center"/>
    </xf>
    <xf numFmtId="0" fontId="38" fillId="0" borderId="26" xfId="7" applyFont="1" applyBorder="1" applyAlignment="1">
      <alignment horizontal="center"/>
    </xf>
    <xf numFmtId="0" fontId="46" fillId="0" borderId="26" xfId="7" applyFont="1" applyBorder="1"/>
    <xf numFmtId="0" fontId="10" fillId="0" borderId="21" xfId="7" applyFont="1" applyAlignment="1">
      <alignment horizontal="center"/>
    </xf>
    <xf numFmtId="0" fontId="1" fillId="0" borderId="21" xfId="7"/>
    <xf numFmtId="0" fontId="9" fillId="0" borderId="21" xfId="7" applyFont="1" applyAlignment="1">
      <alignment horizontal="center"/>
    </xf>
    <xf numFmtId="0" fontId="9" fillId="0" borderId="21" xfId="7" applyFont="1" applyAlignment="1">
      <alignment horizontal="center" vertical="center"/>
    </xf>
    <xf numFmtId="0" fontId="9" fillId="0" borderId="19" xfId="7" applyFont="1" applyBorder="1" applyAlignment="1">
      <alignment horizontal="center" vertical="center" wrapText="1"/>
    </xf>
    <xf numFmtId="0" fontId="46" fillId="0" borderId="1" xfId="7" applyFont="1" applyBorder="1"/>
    <xf numFmtId="0" fontId="46" fillId="0" borderId="30" xfId="7" applyFont="1" applyBorder="1"/>
    <xf numFmtId="0" fontId="9" fillId="0" borderId="33" xfId="7" applyFont="1" applyBorder="1" applyAlignment="1">
      <alignment horizontal="center" vertical="center" wrapText="1"/>
    </xf>
    <xf numFmtId="0" fontId="46" fillId="0" borderId="35" xfId="7" applyFont="1" applyBorder="1"/>
    <xf numFmtId="0" fontId="46" fillId="0" borderId="31" xfId="7" applyFont="1" applyBorder="1"/>
    <xf numFmtId="0" fontId="46" fillId="0" borderId="32" xfId="7" applyFont="1" applyBorder="1"/>
    <xf numFmtId="0" fontId="9" fillId="0" borderId="22" xfId="7" applyFont="1" applyBorder="1" applyAlignment="1">
      <alignment horizontal="center" vertical="center" wrapText="1"/>
    </xf>
    <xf numFmtId="0" fontId="46" fillId="0" borderId="23" xfId="7" applyFont="1" applyBorder="1"/>
    <xf numFmtId="0" fontId="46" fillId="0" borderId="25" xfId="7" applyFont="1" applyBorder="1"/>
    <xf numFmtId="10" fontId="38" fillId="0" borderId="4" xfId="7" applyNumberFormat="1" applyFont="1" applyBorder="1" applyAlignment="1">
      <alignment horizontal="center" vertical="center"/>
    </xf>
    <xf numFmtId="0" fontId="44" fillId="0" borderId="21" xfId="7" applyFont="1" applyAlignment="1">
      <alignment horizontal="center"/>
    </xf>
    <xf numFmtId="0" fontId="45" fillId="0" borderId="21" xfId="7" applyFont="1"/>
    <xf numFmtId="0" fontId="3" fillId="0" borderId="21" xfId="7" applyFont="1" applyAlignment="1">
      <alignment horizontal="left" wrapText="1"/>
    </xf>
    <xf numFmtId="0" fontId="28" fillId="0" borderId="21" xfId="7" applyFont="1" applyAlignment="1">
      <alignment horizontal="left" wrapText="1"/>
    </xf>
    <xf numFmtId="0" fontId="33" fillId="0" borderId="21" xfId="7" applyFont="1"/>
    <xf numFmtId="0" fontId="40" fillId="0" borderId="21" xfId="7" applyFont="1" applyAlignment="1">
      <alignment horizontal="left"/>
    </xf>
    <xf numFmtId="0" fontId="41" fillId="0" borderId="21" xfId="7" applyFont="1" applyAlignment="1">
      <alignment horizontal="left"/>
    </xf>
    <xf numFmtId="0" fontId="39" fillId="0" borderId="21" xfId="7" applyFont="1" applyAlignment="1">
      <alignment horizontal="left"/>
    </xf>
    <xf numFmtId="0" fontId="9" fillId="0" borderId="21" xfId="7" applyFont="1" applyAlignment="1">
      <alignment horizontal="left"/>
    </xf>
    <xf numFmtId="0" fontId="42" fillId="0" borderId="21" xfId="7" applyFont="1" applyAlignment="1">
      <alignment horizontal="left"/>
    </xf>
    <xf numFmtId="0" fontId="5" fillId="5" borderId="57" xfId="6" applyFont="1" applyFill="1" applyBorder="1" applyAlignment="1">
      <alignment horizontal="left" vertical="center"/>
    </xf>
    <xf numFmtId="0" fontId="5" fillId="5" borderId="44" xfId="6" applyFont="1" applyFill="1" applyBorder="1" applyAlignment="1">
      <alignment horizontal="left" vertical="center"/>
    </xf>
    <xf numFmtId="0" fontId="5" fillId="5" borderId="61" xfId="6" applyFont="1" applyFill="1" applyBorder="1" applyAlignment="1">
      <alignment horizontal="left" vertical="center"/>
    </xf>
    <xf numFmtId="4" fontId="3" fillId="0" borderId="38" xfId="6" applyNumberFormat="1" applyFont="1" applyBorder="1" applyAlignment="1">
      <alignment horizontal="left" wrapText="1"/>
    </xf>
    <xf numFmtId="165" fontId="5" fillId="4" borderId="41" xfId="6" applyNumberFormat="1" applyFont="1" applyFill="1" applyBorder="1" applyAlignment="1">
      <alignment horizontal="left" vertical="center"/>
    </xf>
    <xf numFmtId="0" fontId="11" fillId="0" borderId="44" xfId="6" applyFont="1" applyBorder="1"/>
    <xf numFmtId="0" fontId="36" fillId="0" borderId="21" xfId="6" applyFont="1" applyAlignment="1">
      <alignment horizontal="left"/>
    </xf>
    <xf numFmtId="4" fontId="31" fillId="2" borderId="48" xfId="6" applyNumberFormat="1" applyFont="1" applyFill="1" applyBorder="1" applyAlignment="1">
      <alignment horizontal="center" vertical="center"/>
    </xf>
    <xf numFmtId="0" fontId="37" fillId="0" borderId="49" xfId="6" applyFont="1" applyBorder="1"/>
    <xf numFmtId="0" fontId="37" fillId="0" borderId="50" xfId="6" applyFont="1" applyBorder="1"/>
    <xf numFmtId="164" fontId="31" fillId="2" borderId="48" xfId="6" applyNumberFormat="1" applyFont="1" applyFill="1" applyBorder="1" applyAlignment="1">
      <alignment horizontal="center" vertical="center" wrapText="1"/>
    </xf>
    <xf numFmtId="165" fontId="18" fillId="7" borderId="37" xfId="6" applyNumberFormat="1" applyFont="1" applyFill="1" applyBorder="1" applyAlignment="1">
      <alignment horizontal="left" vertical="center" wrapText="1"/>
    </xf>
    <xf numFmtId="0" fontId="11" fillId="0" borderId="37" xfId="6" applyFont="1" applyBorder="1"/>
    <xf numFmtId="165" fontId="3" fillId="0" borderId="56" xfId="6" applyNumberFormat="1" applyFont="1" applyBorder="1" applyAlignment="1">
      <alignment horizontal="center" vertical="center"/>
    </xf>
    <xf numFmtId="0" fontId="2" fillId="0" borderId="21" xfId="6"/>
    <xf numFmtId="4" fontId="31" fillId="2" borderId="22" xfId="6" applyNumberFormat="1" applyFont="1" applyFill="1" applyBorder="1" applyAlignment="1">
      <alignment horizontal="center" vertical="center" wrapText="1"/>
    </xf>
    <xf numFmtId="0" fontId="37" fillId="0" borderId="23" xfId="6" applyFont="1" applyBorder="1"/>
    <xf numFmtId="0" fontId="37" fillId="0" borderId="25" xfId="6" applyFont="1" applyBorder="1"/>
    <xf numFmtId="0" fontId="4" fillId="2" borderId="45" xfId="6" applyFont="1" applyFill="1" applyBorder="1" applyAlignment="1">
      <alignment horizontal="center" vertical="center" wrapText="1"/>
    </xf>
    <xf numFmtId="0" fontId="11" fillId="0" borderId="52" xfId="6" applyFont="1" applyBorder="1"/>
    <xf numFmtId="0" fontId="31" fillId="2" borderId="46" xfId="6" applyFont="1" applyFill="1" applyBorder="1" applyAlignment="1">
      <alignment horizontal="center" vertical="center"/>
    </xf>
    <xf numFmtId="0" fontId="37" fillId="0" borderId="20" xfId="6" applyFont="1" applyBorder="1"/>
    <xf numFmtId="0" fontId="31" fillId="2" borderId="47" xfId="6" applyFont="1" applyFill="1" applyBorder="1" applyAlignment="1">
      <alignment horizontal="center" vertical="center" wrapText="1"/>
    </xf>
    <xf numFmtId="0" fontId="37" fillId="0" borderId="24" xfId="6" applyFont="1" applyBorder="1"/>
    <xf numFmtId="4" fontId="7" fillId="0" borderId="37" xfId="6" applyNumberFormat="1" applyFont="1" applyBorder="1" applyAlignment="1">
      <alignment horizontal="center" vertical="center" wrapText="1"/>
    </xf>
    <xf numFmtId="0" fontId="11" fillId="0" borderId="37" xfId="6" applyFont="1" applyBorder="1" applyAlignment="1">
      <alignment horizontal="center" wrapText="1"/>
    </xf>
    <xf numFmtId="0" fontId="12" fillId="0" borderId="21" xfId="6" applyFont="1" applyAlignment="1">
      <alignment horizontal="left"/>
    </xf>
    <xf numFmtId="0" fontId="6" fillId="0" borderId="21" xfId="6" applyFont="1" applyAlignment="1">
      <alignment horizontal="left" vertical="center"/>
    </xf>
    <xf numFmtId="164" fontId="31" fillId="2" borderId="51" xfId="6" applyNumberFormat="1" applyFont="1" applyFill="1" applyBorder="1" applyAlignment="1">
      <alignment horizontal="center" vertical="center" wrapText="1"/>
    </xf>
    <xf numFmtId="0" fontId="37" fillId="0" borderId="53" xfId="6" applyFont="1" applyBorder="1"/>
    <xf numFmtId="0" fontId="37" fillId="0" borderId="54" xfId="6" applyFont="1" applyBorder="1"/>
    <xf numFmtId="164" fontId="31" fillId="2" borderId="19" xfId="6" applyNumberFormat="1" applyFont="1" applyFill="1" applyBorder="1" applyAlignment="1">
      <alignment horizontal="center" vertical="center" wrapText="1"/>
    </xf>
    <xf numFmtId="0" fontId="37" fillId="0" borderId="30" xfId="6" applyFont="1" applyBorder="1"/>
    <xf numFmtId="164" fontId="31" fillId="2" borderId="22" xfId="6" applyNumberFormat="1" applyFont="1" applyFill="1" applyBorder="1" applyAlignment="1">
      <alignment horizontal="center" vertical="center" wrapText="1"/>
    </xf>
  </cellXfs>
  <cellStyles count="8">
    <cellStyle name="Звичайний" xfId="0" builtinId="0"/>
    <cellStyle name="Звичайний 2" xfId="1" xr:uid="{00000000-0005-0000-0000-000000000000}"/>
    <cellStyle name="Звичайний_Аркуш1 (2)" xfId="2" xr:uid="{00000000-0005-0000-0000-000001000000}"/>
    <cellStyle name="Звичайний_Кошторис  витрат робочий" xfId="3" xr:uid="{00000000-0005-0000-0000-000002000000}"/>
    <cellStyle name="Обычный 2" xfId="4" xr:uid="{00000000-0005-0000-0000-000004000000}"/>
    <cellStyle name="Обычный 3" xfId="5" xr:uid="{00000000-0005-0000-0000-000005000000}"/>
    <cellStyle name="Обычный 4" xfId="6" xr:uid="{00000000-0005-0000-0000-000006000000}"/>
    <cellStyle name="Обычный 5" xfId="7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247650</xdr:colOff>
      <xdr:row>0</xdr:row>
      <xdr:rowOff>76200</xdr:rowOff>
    </xdr:from>
    <xdr:ext cx="2000250" cy="1552575"/>
    <xdr:pic>
      <xdr:nvPicPr>
        <xdr:cNvPr id="2" name="image1.png" descr="Mac SSD:Users:andrew:Desktop:logo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7650" y="76200"/>
          <a:ext cx="2000250" cy="15525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  <pageSetUpPr fitToPage="1"/>
  </sheetPr>
  <dimension ref="A1:O33"/>
  <sheetViews>
    <sheetView tabSelected="1" topLeftCell="A4" workbookViewId="0">
      <selection activeCell="G11" sqref="G11"/>
    </sheetView>
  </sheetViews>
  <sheetFormatPr defaultColWidth="14.42578125" defaultRowHeight="15" customHeight="1" x14ac:dyDescent="0.25"/>
  <cols>
    <col min="1" max="1" width="16" style="150" customWidth="1"/>
    <col min="2" max="2" width="16.42578125" style="150" customWidth="1"/>
    <col min="3" max="8" width="20.42578125" style="150" customWidth="1"/>
    <col min="9" max="9" width="12.5703125" style="150" customWidth="1"/>
    <col min="10" max="10" width="20.42578125" style="150" customWidth="1"/>
    <col min="11" max="11" width="12.5703125" style="150" customWidth="1"/>
    <col min="12" max="12" width="20.42578125" style="150" customWidth="1"/>
    <col min="13" max="13" width="12.5703125" style="150" customWidth="1"/>
    <col min="14" max="14" width="20.42578125" style="150" customWidth="1"/>
    <col min="15" max="15" width="4.85546875" style="150" customWidth="1"/>
    <col min="16" max="16384" width="14.42578125" style="150"/>
  </cols>
  <sheetData>
    <row r="1" spans="1:15" ht="15" customHeight="1" x14ac:dyDescent="0.25">
      <c r="A1" s="231" t="s">
        <v>0</v>
      </c>
      <c r="B1" s="215"/>
      <c r="C1" s="146"/>
      <c r="D1" s="147"/>
      <c r="E1" s="146"/>
      <c r="F1" s="146"/>
      <c r="G1" s="146"/>
      <c r="L1" s="148" t="s">
        <v>1</v>
      </c>
      <c r="M1" s="149"/>
      <c r="N1" s="149"/>
    </row>
    <row r="2" spans="1:15" ht="15" customHeight="1" x14ac:dyDescent="0.25">
      <c r="A2" s="151"/>
      <c r="B2" s="146"/>
      <c r="C2" s="146"/>
      <c r="D2" s="147"/>
      <c r="E2" s="146"/>
      <c r="F2" s="146"/>
      <c r="G2" s="146"/>
      <c r="L2" s="232" t="s">
        <v>469</v>
      </c>
      <c r="M2" s="233"/>
      <c r="N2" s="233"/>
    </row>
    <row r="3" spans="1:15" ht="15" customHeight="1" x14ac:dyDescent="0.25">
      <c r="A3" s="151"/>
      <c r="B3" s="146"/>
      <c r="C3" s="146"/>
      <c r="D3" s="147"/>
      <c r="E3" s="146"/>
      <c r="F3" s="146"/>
      <c r="G3" s="146"/>
      <c r="L3" s="232" t="s">
        <v>470</v>
      </c>
      <c r="M3" s="233"/>
      <c r="N3" s="233"/>
    </row>
    <row r="4" spans="1:15" ht="15" customHeight="1" x14ac:dyDescent="0.25">
      <c r="A4" s="151"/>
      <c r="B4" s="146"/>
      <c r="C4" s="146"/>
      <c r="D4" s="146"/>
      <c r="E4" s="146"/>
      <c r="F4" s="146"/>
      <c r="G4" s="146"/>
      <c r="H4" s="146"/>
      <c r="I4" s="146"/>
      <c r="J4" s="146"/>
    </row>
    <row r="5" spans="1:15" ht="15" customHeight="1" x14ac:dyDescent="0.25">
      <c r="A5" s="151"/>
      <c r="B5" s="146"/>
      <c r="C5" s="146"/>
      <c r="D5" s="146"/>
      <c r="E5" s="146"/>
      <c r="F5" s="146"/>
      <c r="G5" s="146"/>
      <c r="H5" s="146"/>
      <c r="I5" s="146"/>
      <c r="J5" s="146"/>
    </row>
    <row r="6" spans="1:15" ht="15" customHeight="1" x14ac:dyDescent="0.25">
      <c r="A6" s="151"/>
      <c r="B6" s="146"/>
      <c r="C6" s="146"/>
      <c r="D6" s="146"/>
      <c r="E6" s="146"/>
      <c r="F6" s="146"/>
      <c r="G6" s="146"/>
      <c r="H6" s="146"/>
      <c r="I6" s="146"/>
      <c r="J6" s="146"/>
    </row>
    <row r="7" spans="1:15" x14ac:dyDescent="0.25">
      <c r="A7" s="151"/>
      <c r="B7" s="146"/>
      <c r="C7" s="146"/>
      <c r="D7" s="146"/>
      <c r="E7" s="146"/>
      <c r="F7" s="146"/>
      <c r="G7" s="146"/>
      <c r="H7" s="146"/>
      <c r="I7" s="146"/>
      <c r="J7" s="146"/>
    </row>
    <row r="8" spans="1:15" x14ac:dyDescent="0.25">
      <c r="A8" s="151"/>
      <c r="B8" s="146"/>
      <c r="C8" s="146"/>
      <c r="D8" s="146"/>
      <c r="E8" s="146"/>
      <c r="F8" s="146"/>
      <c r="G8" s="146"/>
      <c r="H8" s="146"/>
      <c r="I8" s="146"/>
      <c r="J8" s="146"/>
    </row>
    <row r="9" spans="1:15" x14ac:dyDescent="0.25">
      <c r="A9" s="151"/>
      <c r="B9" s="146"/>
      <c r="C9" s="146"/>
      <c r="D9" s="146"/>
      <c r="E9" s="146"/>
      <c r="F9" s="146"/>
      <c r="G9" s="146"/>
      <c r="H9" s="146"/>
      <c r="I9" s="146"/>
      <c r="J9" s="146"/>
    </row>
    <row r="10" spans="1:15" ht="29.25" customHeight="1" x14ac:dyDescent="0.25">
      <c r="A10" s="162" t="s">
        <v>2</v>
      </c>
      <c r="B10" s="155"/>
      <c r="C10" s="161" t="s">
        <v>471</v>
      </c>
      <c r="D10" s="161"/>
      <c r="E10" s="161"/>
      <c r="F10" s="160"/>
      <c r="G10" s="160"/>
      <c r="H10" s="160"/>
      <c r="I10" s="160"/>
      <c r="J10" s="160"/>
      <c r="K10" s="163"/>
      <c r="L10" s="163"/>
      <c r="M10" s="163"/>
      <c r="N10" s="163"/>
      <c r="O10" s="163"/>
    </row>
    <row r="11" spans="1:15" ht="27" customHeight="1" x14ac:dyDescent="0.25">
      <c r="A11" s="155" t="s">
        <v>3</v>
      </c>
      <c r="B11" s="155"/>
      <c r="C11" s="161" t="s">
        <v>472</v>
      </c>
      <c r="D11" s="161"/>
      <c r="E11" s="161"/>
      <c r="F11" s="160"/>
      <c r="G11" s="160"/>
      <c r="H11" s="160"/>
      <c r="I11" s="160"/>
      <c r="J11" s="160"/>
      <c r="K11" s="163"/>
      <c r="L11" s="163"/>
      <c r="M11" s="163"/>
      <c r="N11" s="163"/>
      <c r="O11" s="163"/>
    </row>
    <row r="12" spans="1:15" ht="24" customHeight="1" x14ac:dyDescent="0.25">
      <c r="A12" s="155" t="s">
        <v>4</v>
      </c>
      <c r="B12" s="155"/>
      <c r="C12" s="234" t="s">
        <v>473</v>
      </c>
      <c r="D12" s="235"/>
      <c r="E12" s="235"/>
      <c r="F12" s="235"/>
      <c r="G12" s="235"/>
      <c r="H12" s="236"/>
      <c r="I12" s="236"/>
      <c r="J12" s="236"/>
      <c r="K12" s="236"/>
      <c r="L12" s="236"/>
      <c r="M12" s="236"/>
      <c r="N12" s="236"/>
      <c r="O12" s="236"/>
    </row>
    <row r="13" spans="1:15" ht="24.75" customHeight="1" x14ac:dyDescent="0.25">
      <c r="A13" s="155" t="s">
        <v>5</v>
      </c>
      <c r="B13" s="155"/>
      <c r="C13" s="237" t="s">
        <v>474</v>
      </c>
      <c r="D13" s="238"/>
      <c r="E13" s="238"/>
      <c r="F13" s="160"/>
      <c r="G13" s="160"/>
      <c r="H13" s="160"/>
      <c r="I13" s="160"/>
      <c r="J13" s="160"/>
      <c r="K13" s="163"/>
      <c r="L13" s="163"/>
      <c r="M13" s="163"/>
      <c r="N13" s="163"/>
      <c r="O13" s="163"/>
    </row>
    <row r="14" spans="1:15" ht="24" customHeight="1" x14ac:dyDescent="0.25">
      <c r="A14" s="155" t="s">
        <v>6</v>
      </c>
      <c r="B14" s="155"/>
      <c r="C14" s="161" t="s">
        <v>475</v>
      </c>
      <c r="D14" s="161"/>
      <c r="E14" s="160"/>
      <c r="F14" s="160"/>
      <c r="G14" s="160"/>
      <c r="H14" s="160"/>
      <c r="I14" s="160"/>
      <c r="J14" s="160"/>
      <c r="K14" s="163"/>
      <c r="L14" s="163"/>
      <c r="M14" s="163"/>
      <c r="N14" s="163"/>
      <c r="O14" s="163"/>
    </row>
    <row r="15" spans="1:15" ht="24.75" customHeight="1" x14ac:dyDescent="0.25">
      <c r="A15" s="155" t="s">
        <v>7</v>
      </c>
      <c r="B15" s="155"/>
      <c r="C15" s="161" t="s">
        <v>483</v>
      </c>
      <c r="D15" s="161"/>
      <c r="E15" s="160"/>
      <c r="F15" s="160"/>
      <c r="G15" s="160"/>
      <c r="H15" s="160"/>
      <c r="I15" s="160"/>
      <c r="J15" s="160"/>
      <c r="K15" s="163"/>
      <c r="L15" s="163"/>
      <c r="M15" s="163"/>
      <c r="N15" s="163"/>
      <c r="O15" s="163"/>
    </row>
    <row r="18" spans="1:14" ht="18.75" x14ac:dyDescent="0.3">
      <c r="A18" s="152"/>
      <c r="B18" s="229" t="s">
        <v>8</v>
      </c>
      <c r="C18" s="230"/>
      <c r="D18" s="230"/>
      <c r="E18" s="230"/>
      <c r="F18" s="230"/>
      <c r="G18" s="230"/>
      <c r="H18" s="230"/>
      <c r="I18" s="230"/>
      <c r="J18" s="230"/>
      <c r="K18" s="230"/>
      <c r="L18" s="230"/>
      <c r="M18" s="230"/>
      <c r="N18" s="230"/>
    </row>
    <row r="19" spans="1:14" ht="19.5" customHeight="1" x14ac:dyDescent="0.25">
      <c r="A19" s="152"/>
      <c r="B19" s="216" t="s">
        <v>9</v>
      </c>
      <c r="C19" s="215"/>
      <c r="D19" s="215"/>
      <c r="E19" s="215"/>
      <c r="F19" s="215"/>
      <c r="G19" s="215"/>
      <c r="H19" s="215"/>
      <c r="I19" s="215"/>
      <c r="J19" s="215"/>
      <c r="K19" s="215"/>
      <c r="L19" s="215"/>
      <c r="M19" s="215"/>
      <c r="N19" s="215"/>
    </row>
    <row r="20" spans="1:14" ht="22.5" customHeight="1" x14ac:dyDescent="0.25">
      <c r="A20" s="152"/>
      <c r="B20" s="217" t="s">
        <v>476</v>
      </c>
      <c r="C20" s="215"/>
      <c r="D20" s="215"/>
      <c r="E20" s="215"/>
      <c r="F20" s="215"/>
      <c r="G20" s="215"/>
      <c r="H20" s="215"/>
      <c r="I20" s="215"/>
      <c r="J20" s="215"/>
      <c r="K20" s="215"/>
      <c r="L20" s="215"/>
      <c r="M20" s="215"/>
      <c r="N20" s="215"/>
    </row>
    <row r="21" spans="1:14" ht="15.75" customHeight="1" x14ac:dyDescent="0.25">
      <c r="A21" s="152"/>
      <c r="B21" s="151"/>
      <c r="C21" s="146"/>
      <c r="D21" s="153"/>
      <c r="E21" s="153"/>
      <c r="F21" s="153"/>
      <c r="G21" s="153"/>
      <c r="H21" s="153"/>
      <c r="I21" s="153"/>
      <c r="J21" s="154"/>
      <c r="K21" s="153"/>
      <c r="L21" s="154"/>
      <c r="M21" s="153"/>
      <c r="N21" s="154"/>
    </row>
    <row r="22" spans="1:14" ht="15.75" customHeight="1" thickBot="1" x14ac:dyDescent="0.3">
      <c r="A22" s="155"/>
      <c r="B22" s="155"/>
      <c r="C22" s="155"/>
      <c r="D22" s="156"/>
      <c r="E22" s="156"/>
      <c r="F22" s="156"/>
      <c r="G22" s="156"/>
      <c r="H22" s="156"/>
      <c r="I22" s="156"/>
      <c r="J22" s="157"/>
      <c r="K22" s="156"/>
      <c r="L22" s="157"/>
      <c r="M22" s="156"/>
      <c r="N22" s="157"/>
    </row>
    <row r="23" spans="1:14" ht="30" customHeight="1" thickBot="1" x14ac:dyDescent="0.3">
      <c r="A23" s="218"/>
      <c r="B23" s="221" t="s">
        <v>10</v>
      </c>
      <c r="C23" s="222"/>
      <c r="D23" s="225" t="s">
        <v>11</v>
      </c>
      <c r="E23" s="226"/>
      <c r="F23" s="226"/>
      <c r="G23" s="226"/>
      <c r="H23" s="226"/>
      <c r="I23" s="226"/>
      <c r="J23" s="227"/>
      <c r="K23" s="221" t="s">
        <v>12</v>
      </c>
      <c r="L23" s="222"/>
      <c r="M23" s="221" t="s">
        <v>13</v>
      </c>
      <c r="N23" s="222"/>
    </row>
    <row r="24" spans="1:14" ht="135" customHeight="1" thickBot="1" x14ac:dyDescent="0.3">
      <c r="A24" s="219"/>
      <c r="B24" s="223"/>
      <c r="C24" s="224"/>
      <c r="D24" s="166" t="s">
        <v>14</v>
      </c>
      <c r="E24" s="167" t="s">
        <v>15</v>
      </c>
      <c r="F24" s="167" t="s">
        <v>16</v>
      </c>
      <c r="G24" s="167" t="s">
        <v>17</v>
      </c>
      <c r="H24" s="167" t="s">
        <v>18</v>
      </c>
      <c r="I24" s="228" t="s">
        <v>19</v>
      </c>
      <c r="J24" s="224"/>
      <c r="K24" s="223"/>
      <c r="L24" s="224"/>
      <c r="M24" s="223"/>
      <c r="N24" s="224"/>
    </row>
    <row r="25" spans="1:14" ht="48.75" customHeight="1" thickBot="1" x14ac:dyDescent="0.3">
      <c r="A25" s="220"/>
      <c r="B25" s="168" t="s">
        <v>20</v>
      </c>
      <c r="C25" s="169" t="s">
        <v>21</v>
      </c>
      <c r="D25" s="168" t="s">
        <v>21</v>
      </c>
      <c r="E25" s="170" t="s">
        <v>21</v>
      </c>
      <c r="F25" s="170" t="s">
        <v>21</v>
      </c>
      <c r="G25" s="170" t="s">
        <v>21</v>
      </c>
      <c r="H25" s="170" t="s">
        <v>21</v>
      </c>
      <c r="I25" s="170" t="s">
        <v>20</v>
      </c>
      <c r="J25" s="171" t="s">
        <v>22</v>
      </c>
      <c r="K25" s="168" t="s">
        <v>20</v>
      </c>
      <c r="L25" s="169" t="s">
        <v>21</v>
      </c>
      <c r="M25" s="172" t="s">
        <v>20</v>
      </c>
      <c r="N25" s="173" t="s">
        <v>21</v>
      </c>
    </row>
    <row r="26" spans="1:14" ht="30" customHeight="1" thickBot="1" x14ac:dyDescent="0.3">
      <c r="A26" s="174" t="s">
        <v>23</v>
      </c>
      <c r="B26" s="175" t="s">
        <v>24</v>
      </c>
      <c r="C26" s="176" t="s">
        <v>25</v>
      </c>
      <c r="D26" s="175" t="s">
        <v>26</v>
      </c>
      <c r="E26" s="177" t="s">
        <v>27</v>
      </c>
      <c r="F26" s="177" t="s">
        <v>28</v>
      </c>
      <c r="G26" s="177" t="s">
        <v>29</v>
      </c>
      <c r="H26" s="177" t="s">
        <v>30</v>
      </c>
      <c r="I26" s="177" t="s">
        <v>31</v>
      </c>
      <c r="J26" s="176" t="s">
        <v>32</v>
      </c>
      <c r="K26" s="175" t="s">
        <v>33</v>
      </c>
      <c r="L26" s="176" t="s">
        <v>34</v>
      </c>
      <c r="M26" s="175" t="s">
        <v>35</v>
      </c>
      <c r="N26" s="176" t="s">
        <v>36</v>
      </c>
    </row>
    <row r="27" spans="1:14" ht="30" customHeight="1" x14ac:dyDescent="0.25">
      <c r="A27" s="178" t="s">
        <v>37</v>
      </c>
      <c r="B27" s="179">
        <f t="shared" ref="B27:B29" si="0">C27/N27</f>
        <v>0.90865977214388549</v>
      </c>
      <c r="C27" s="180">
        <v>298442.36</v>
      </c>
      <c r="D27" s="181">
        <v>0</v>
      </c>
      <c r="E27" s="182">
        <v>0</v>
      </c>
      <c r="F27" s="182">
        <v>0</v>
      </c>
      <c r="G27" s="182">
        <v>0</v>
      </c>
      <c r="H27" s="182">
        <v>30000</v>
      </c>
      <c r="I27" s="183">
        <f t="shared" ref="I27:I29" si="1">J27/N27</f>
        <v>9.134022785611455E-2</v>
      </c>
      <c r="J27" s="184">
        <f t="shared" ref="J27:J29" si="2">D27+E27+F27+G27+H27</f>
        <v>30000</v>
      </c>
      <c r="K27" s="179">
        <f t="shared" ref="K27:K29" si="3">L27/N27</f>
        <v>0</v>
      </c>
      <c r="L27" s="184">
        <v>0</v>
      </c>
      <c r="M27" s="185">
        <v>1</v>
      </c>
      <c r="N27" s="186">
        <f t="shared" ref="N27:N29" si="4">C27+J27+L27</f>
        <v>328442.36</v>
      </c>
    </row>
    <row r="28" spans="1:14" ht="30" customHeight="1" x14ac:dyDescent="0.25">
      <c r="A28" s="187" t="s">
        <v>38</v>
      </c>
      <c r="B28" s="188">
        <f t="shared" si="0"/>
        <v>0.90526126810634799</v>
      </c>
      <c r="C28" s="189">
        <v>286660.34999999998</v>
      </c>
      <c r="D28" s="190">
        <v>0</v>
      </c>
      <c r="E28" s="191">
        <v>0</v>
      </c>
      <c r="F28" s="191">
        <v>0</v>
      </c>
      <c r="G28" s="191">
        <v>0</v>
      </c>
      <c r="H28" s="191">
        <v>30000</v>
      </c>
      <c r="I28" s="192">
        <f t="shared" si="1"/>
        <v>9.4738731893651992E-2</v>
      </c>
      <c r="J28" s="189">
        <f t="shared" si="2"/>
        <v>30000</v>
      </c>
      <c r="K28" s="188">
        <f t="shared" si="3"/>
        <v>0</v>
      </c>
      <c r="L28" s="189">
        <v>0</v>
      </c>
      <c r="M28" s="193">
        <v>1</v>
      </c>
      <c r="N28" s="194">
        <f t="shared" si="4"/>
        <v>316660.34999999998</v>
      </c>
    </row>
    <row r="29" spans="1:14" ht="30" customHeight="1" thickBot="1" x14ac:dyDescent="0.3">
      <c r="A29" s="195" t="s">
        <v>39</v>
      </c>
      <c r="B29" s="196">
        <f t="shared" si="0"/>
        <v>1</v>
      </c>
      <c r="C29" s="189">
        <v>179065.42</v>
      </c>
      <c r="D29" s="197">
        <v>0</v>
      </c>
      <c r="E29" s="198">
        <v>0</v>
      </c>
      <c r="F29" s="198">
        <v>0</v>
      </c>
      <c r="G29" s="198">
        <v>0</v>
      </c>
      <c r="H29" s="198">
        <v>0</v>
      </c>
      <c r="I29" s="199">
        <f t="shared" si="1"/>
        <v>0</v>
      </c>
      <c r="J29" s="200">
        <f t="shared" si="2"/>
        <v>0</v>
      </c>
      <c r="K29" s="196">
        <f t="shared" si="3"/>
        <v>0</v>
      </c>
      <c r="L29" s="200">
        <v>0</v>
      </c>
      <c r="M29" s="201">
        <f>(N29*M28)/N28</f>
        <v>0.56548102722680638</v>
      </c>
      <c r="N29" s="202">
        <f t="shared" si="4"/>
        <v>179065.42</v>
      </c>
    </row>
    <row r="30" spans="1:14" ht="30" customHeight="1" thickBot="1" x14ac:dyDescent="0.3">
      <c r="A30" s="203" t="s">
        <v>40</v>
      </c>
      <c r="B30" s="204">
        <f t="shared" ref="B30:M30" si="5">B28-B29</f>
        <v>-9.4738731893652006E-2</v>
      </c>
      <c r="C30" s="205">
        <f>C28-C29</f>
        <v>107594.92999999996</v>
      </c>
      <c r="D30" s="206">
        <f t="shared" si="5"/>
        <v>0</v>
      </c>
      <c r="E30" s="207">
        <f t="shared" si="5"/>
        <v>0</v>
      </c>
      <c r="F30" s="207">
        <f t="shared" si="5"/>
        <v>0</v>
      </c>
      <c r="G30" s="207">
        <f t="shared" si="5"/>
        <v>0</v>
      </c>
      <c r="H30" s="207">
        <f t="shared" si="5"/>
        <v>30000</v>
      </c>
      <c r="I30" s="208">
        <f t="shared" si="5"/>
        <v>9.4738731893651992E-2</v>
      </c>
      <c r="J30" s="205">
        <f t="shared" si="5"/>
        <v>30000</v>
      </c>
      <c r="K30" s="209">
        <f t="shared" si="5"/>
        <v>0</v>
      </c>
      <c r="L30" s="205">
        <f t="shared" si="5"/>
        <v>0</v>
      </c>
      <c r="M30" s="210">
        <f t="shared" si="5"/>
        <v>0.43451897277319362</v>
      </c>
      <c r="N30" s="211">
        <f>N28-N29</f>
        <v>137594.92999999996</v>
      </c>
    </row>
    <row r="31" spans="1:14" ht="29.25" customHeight="1" x14ac:dyDescent="0.25">
      <c r="A31" s="161"/>
      <c r="B31" s="161"/>
      <c r="C31" s="161"/>
      <c r="D31" s="160"/>
      <c r="E31" s="160"/>
      <c r="F31" s="160"/>
      <c r="G31" s="160"/>
      <c r="H31" s="160"/>
      <c r="I31" s="160"/>
      <c r="J31" s="160"/>
      <c r="K31" s="160"/>
      <c r="L31" s="160"/>
      <c r="M31" s="160"/>
      <c r="N31" s="160"/>
    </row>
    <row r="32" spans="1:14" ht="15.75" customHeight="1" x14ac:dyDescent="0.25">
      <c r="A32" s="160"/>
      <c r="B32" s="160" t="s">
        <v>41</v>
      </c>
      <c r="C32" s="212" t="s">
        <v>481</v>
      </c>
      <c r="D32" s="213"/>
      <c r="E32" s="213"/>
      <c r="F32" s="160"/>
      <c r="G32" s="164"/>
      <c r="H32" s="164"/>
      <c r="I32" s="165"/>
      <c r="J32" s="212" t="s">
        <v>482</v>
      </c>
      <c r="K32" s="213"/>
      <c r="L32" s="213"/>
      <c r="M32" s="213"/>
      <c r="N32" s="213"/>
    </row>
    <row r="33" spans="4:14" ht="15.75" customHeight="1" x14ac:dyDescent="0.25">
      <c r="D33" s="158" t="s">
        <v>42</v>
      </c>
      <c r="E33" s="155"/>
      <c r="F33" s="159"/>
      <c r="G33" s="214" t="s">
        <v>43</v>
      </c>
      <c r="H33" s="215"/>
      <c r="I33" s="156"/>
      <c r="J33" s="214" t="s">
        <v>44</v>
      </c>
      <c r="K33" s="215"/>
      <c r="L33" s="215"/>
      <c r="M33" s="215"/>
      <c r="N33" s="215"/>
    </row>
  </sheetData>
  <mergeCells count="18">
    <mergeCell ref="B18:N18"/>
    <mergeCell ref="A1:B1"/>
    <mergeCell ref="L2:N2"/>
    <mergeCell ref="L3:N3"/>
    <mergeCell ref="C12:O12"/>
    <mergeCell ref="C13:E13"/>
    <mergeCell ref="A23:A25"/>
    <mergeCell ref="B23:C24"/>
    <mergeCell ref="D23:J23"/>
    <mergeCell ref="K23:L24"/>
    <mergeCell ref="M23:N24"/>
    <mergeCell ref="I24:J24"/>
    <mergeCell ref="C32:E32"/>
    <mergeCell ref="J32:N32"/>
    <mergeCell ref="G33:H33"/>
    <mergeCell ref="J33:N33"/>
    <mergeCell ref="B19:N19"/>
    <mergeCell ref="B20:N20"/>
  </mergeCells>
  <pageMargins left="1.0900000000000001" right="0.70866141732283472" top="0.74803149606299213" bottom="0.57999999999999996" header="0" footer="0"/>
  <pageSetup paperSize="9" scale="4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  <pageSetUpPr fitToPage="1"/>
  </sheetPr>
  <dimension ref="A1:AA254"/>
  <sheetViews>
    <sheetView zoomScale="85" zoomScaleNormal="85" workbookViewId="0">
      <selection activeCell="I10" sqref="I10"/>
    </sheetView>
  </sheetViews>
  <sheetFormatPr defaultColWidth="14.42578125" defaultRowHeight="15" customHeight="1" outlineLevelCol="1" x14ac:dyDescent="0.25"/>
  <cols>
    <col min="1" max="1" width="13.28515625" style="1" customWidth="1"/>
    <col min="2" max="2" width="7.85546875" style="1" customWidth="1"/>
    <col min="3" max="3" width="43.28515625" style="1" customWidth="1"/>
    <col min="4" max="4" width="10" style="1" customWidth="1"/>
    <col min="5" max="5" width="11.140625" style="1" customWidth="1"/>
    <col min="6" max="6" width="9.5703125" style="1" customWidth="1"/>
    <col min="7" max="7" width="9.85546875" style="1" customWidth="1"/>
    <col min="8" max="8" width="10.140625" style="1" bestFit="1" customWidth="1"/>
    <col min="9" max="9" width="9.28515625" style="1" customWidth="1"/>
    <col min="10" max="10" width="10" style="1" customWidth="1"/>
    <col min="11" max="11" width="9.7109375" style="1" customWidth="1" outlineLevel="1"/>
    <col min="12" max="12" width="9.140625" style="1" customWidth="1" outlineLevel="1"/>
    <col min="13" max="13" width="9.5703125" style="1" customWidth="1" outlineLevel="1"/>
    <col min="14" max="14" width="10.140625" style="1" bestFit="1" customWidth="1" outlineLevel="1"/>
    <col min="15" max="15" width="9" style="1" customWidth="1" outlineLevel="1"/>
    <col min="16" max="16" width="9.85546875" style="1" customWidth="1" outlineLevel="1"/>
    <col min="17" max="17" width="9" style="1" customWidth="1" outlineLevel="1"/>
    <col min="18" max="18" width="8.85546875" style="1" customWidth="1" outlineLevel="1"/>
    <col min="19" max="19" width="10" style="1" customWidth="1" outlineLevel="1"/>
    <col min="20" max="20" width="9" style="1" bestFit="1" customWidth="1" outlineLevel="1"/>
    <col min="21" max="21" width="9.85546875" style="1" customWidth="1" outlineLevel="1"/>
    <col min="22" max="22" width="10.42578125" style="1" customWidth="1" outlineLevel="1"/>
    <col min="23" max="23" width="10.140625" style="1" customWidth="1"/>
    <col min="24" max="24" width="11" style="1" customWidth="1"/>
    <col min="25" max="25" width="9.140625" style="1" customWidth="1"/>
    <col min="26" max="26" width="8.42578125" style="1" customWidth="1"/>
    <col min="27" max="27" width="9.7109375" style="1" bestFit="1" customWidth="1"/>
    <col min="28" max="28" width="14" style="1" customWidth="1"/>
    <col min="29" max="33" width="5.140625" style="1" customWidth="1"/>
    <col min="34" max="16384" width="14.42578125" style="1"/>
  </cols>
  <sheetData>
    <row r="1" spans="1:27" ht="26.25" customHeight="1" x14ac:dyDescent="0.25">
      <c r="A1" s="245" t="s">
        <v>45</v>
      </c>
      <c r="B1" s="245"/>
      <c r="C1" s="245"/>
      <c r="D1" s="245"/>
      <c r="E1" s="245"/>
      <c r="F1" s="245"/>
      <c r="G1" s="63" t="s">
        <v>474</v>
      </c>
      <c r="H1" s="63"/>
      <c r="I1" s="63"/>
      <c r="J1" s="63"/>
      <c r="K1" s="48"/>
      <c r="P1" s="13"/>
      <c r="Q1" s="13"/>
      <c r="R1" s="13"/>
      <c r="S1" s="13"/>
      <c r="T1" s="13"/>
      <c r="U1" s="13"/>
      <c r="V1" s="13"/>
      <c r="W1" s="12"/>
      <c r="X1" s="12"/>
      <c r="Y1" s="12"/>
      <c r="Z1" s="12"/>
      <c r="AA1" s="14"/>
    </row>
    <row r="2" spans="1:27" ht="18" customHeight="1" x14ac:dyDescent="0.25">
      <c r="A2" s="266" t="s">
        <v>4</v>
      </c>
      <c r="B2" s="266"/>
      <c r="C2" s="266"/>
      <c r="D2" s="27"/>
      <c r="F2" s="265" t="s">
        <v>473</v>
      </c>
      <c r="G2" s="265"/>
      <c r="H2" s="265"/>
      <c r="I2" s="265"/>
      <c r="J2" s="265"/>
      <c r="K2" s="265"/>
      <c r="L2" s="265"/>
      <c r="M2" s="265"/>
      <c r="N2" s="265"/>
      <c r="O2" s="265"/>
      <c r="P2" s="265"/>
      <c r="Q2" s="46"/>
      <c r="R2" s="46"/>
      <c r="S2" s="46"/>
      <c r="T2" s="46"/>
      <c r="U2" s="46"/>
      <c r="V2" s="46"/>
      <c r="W2" s="46"/>
      <c r="X2" s="45"/>
      <c r="Y2" s="45"/>
      <c r="Z2" s="45"/>
      <c r="AA2" s="42"/>
    </row>
    <row r="3" spans="1:27" ht="18" customHeight="1" x14ac:dyDescent="0.25">
      <c r="A3" s="61" t="s">
        <v>5</v>
      </c>
      <c r="B3" s="27"/>
      <c r="C3" s="42"/>
      <c r="D3" s="27"/>
      <c r="F3" s="60" t="s">
        <v>474</v>
      </c>
      <c r="G3" s="47"/>
      <c r="H3" s="62"/>
      <c r="I3" s="62"/>
      <c r="J3" s="62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3"/>
      <c r="X3" s="43"/>
      <c r="Y3" s="43"/>
      <c r="Z3" s="43"/>
      <c r="AA3" s="42"/>
    </row>
    <row r="4" spans="1:27" ht="18" customHeight="1" x14ac:dyDescent="0.25">
      <c r="A4" s="61" t="s">
        <v>6</v>
      </c>
      <c r="B4" s="23"/>
      <c r="C4" s="23"/>
      <c r="D4" s="23"/>
      <c r="F4" s="60" t="s">
        <v>475</v>
      </c>
      <c r="G4" s="41"/>
      <c r="H4" s="41"/>
      <c r="I4" s="41"/>
      <c r="J4" s="41"/>
      <c r="K4" s="41"/>
      <c r="L4" s="41"/>
      <c r="M4" s="41"/>
      <c r="N4" s="41"/>
      <c r="O4" s="41"/>
      <c r="P4" s="41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</row>
    <row r="5" spans="1:27" ht="18" customHeight="1" x14ac:dyDescent="0.25">
      <c r="A5" s="61" t="s">
        <v>7</v>
      </c>
      <c r="B5" s="23"/>
      <c r="C5" s="23"/>
      <c r="D5" s="23"/>
      <c r="F5" s="60" t="s">
        <v>483</v>
      </c>
      <c r="G5" s="41"/>
      <c r="H5" s="41"/>
      <c r="I5" s="41"/>
      <c r="J5" s="41"/>
      <c r="K5" s="41"/>
      <c r="L5" s="41"/>
      <c r="M5" s="41"/>
      <c r="N5" s="41"/>
      <c r="O5" s="41"/>
      <c r="P5" s="41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</row>
    <row r="6" spans="1:27" ht="15.75" thickBot="1" x14ac:dyDescent="0.3">
      <c r="A6" s="41"/>
      <c r="B6" s="40"/>
      <c r="C6" s="39"/>
      <c r="D6" s="27"/>
      <c r="E6" s="26"/>
      <c r="F6" s="26"/>
      <c r="G6" s="26"/>
      <c r="H6" s="26"/>
      <c r="I6" s="26"/>
      <c r="J6" s="26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7"/>
      <c r="X6" s="37"/>
      <c r="Y6" s="37"/>
      <c r="Z6" s="37"/>
      <c r="AA6" s="36"/>
    </row>
    <row r="7" spans="1:27" ht="26.25" customHeight="1" thickBot="1" x14ac:dyDescent="0.3">
      <c r="A7" s="257" t="s">
        <v>46</v>
      </c>
      <c r="B7" s="259" t="s">
        <v>47</v>
      </c>
      <c r="C7" s="261" t="s">
        <v>48</v>
      </c>
      <c r="D7" s="261" t="s">
        <v>49</v>
      </c>
      <c r="E7" s="246" t="s">
        <v>50</v>
      </c>
      <c r="F7" s="247"/>
      <c r="G7" s="247"/>
      <c r="H7" s="247"/>
      <c r="I7" s="247"/>
      <c r="J7" s="248"/>
      <c r="K7" s="246" t="s">
        <v>51</v>
      </c>
      <c r="L7" s="247"/>
      <c r="M7" s="247"/>
      <c r="N7" s="247"/>
      <c r="O7" s="247"/>
      <c r="P7" s="248"/>
      <c r="Q7" s="246" t="s">
        <v>52</v>
      </c>
      <c r="R7" s="247"/>
      <c r="S7" s="247"/>
      <c r="T7" s="247"/>
      <c r="U7" s="247"/>
      <c r="V7" s="248"/>
      <c r="W7" s="249" t="s">
        <v>53</v>
      </c>
      <c r="X7" s="247"/>
      <c r="Y7" s="247"/>
      <c r="Z7" s="248"/>
      <c r="AA7" s="267" t="s">
        <v>54</v>
      </c>
    </row>
    <row r="8" spans="1:27" ht="42" customHeight="1" thickBot="1" x14ac:dyDescent="0.3">
      <c r="A8" s="258"/>
      <c r="B8" s="260"/>
      <c r="C8" s="262"/>
      <c r="D8" s="262"/>
      <c r="E8" s="254" t="s">
        <v>55</v>
      </c>
      <c r="F8" s="255"/>
      <c r="G8" s="256"/>
      <c r="H8" s="254" t="s">
        <v>56</v>
      </c>
      <c r="I8" s="255"/>
      <c r="J8" s="256"/>
      <c r="K8" s="254" t="s">
        <v>55</v>
      </c>
      <c r="L8" s="255"/>
      <c r="M8" s="256"/>
      <c r="N8" s="254" t="s">
        <v>56</v>
      </c>
      <c r="O8" s="255"/>
      <c r="P8" s="256"/>
      <c r="Q8" s="254" t="s">
        <v>55</v>
      </c>
      <c r="R8" s="255"/>
      <c r="S8" s="256"/>
      <c r="T8" s="254" t="s">
        <v>56</v>
      </c>
      <c r="U8" s="255"/>
      <c r="V8" s="256"/>
      <c r="W8" s="270" t="s">
        <v>57</v>
      </c>
      <c r="X8" s="270" t="s">
        <v>58</v>
      </c>
      <c r="Y8" s="272" t="s">
        <v>59</v>
      </c>
      <c r="Z8" s="256"/>
      <c r="AA8" s="268"/>
    </row>
    <row r="9" spans="1:27" ht="50.25" customHeight="1" thickBot="1" x14ac:dyDescent="0.3">
      <c r="A9" s="258"/>
      <c r="B9" s="260"/>
      <c r="C9" s="262"/>
      <c r="D9" s="262"/>
      <c r="E9" s="64" t="s">
        <v>60</v>
      </c>
      <c r="F9" s="65" t="s">
        <v>61</v>
      </c>
      <c r="G9" s="66" t="s">
        <v>62</v>
      </c>
      <c r="H9" s="64" t="s">
        <v>60</v>
      </c>
      <c r="I9" s="65" t="s">
        <v>61</v>
      </c>
      <c r="J9" s="66" t="s">
        <v>63</v>
      </c>
      <c r="K9" s="64" t="s">
        <v>60</v>
      </c>
      <c r="L9" s="65" t="s">
        <v>64</v>
      </c>
      <c r="M9" s="66" t="s">
        <v>65</v>
      </c>
      <c r="N9" s="64" t="s">
        <v>60</v>
      </c>
      <c r="O9" s="65" t="s">
        <v>64</v>
      </c>
      <c r="P9" s="66" t="s">
        <v>66</v>
      </c>
      <c r="Q9" s="64" t="s">
        <v>60</v>
      </c>
      <c r="R9" s="65" t="s">
        <v>64</v>
      </c>
      <c r="S9" s="66" t="s">
        <v>67</v>
      </c>
      <c r="T9" s="64" t="s">
        <v>60</v>
      </c>
      <c r="U9" s="65" t="s">
        <v>64</v>
      </c>
      <c r="V9" s="66" t="s">
        <v>68</v>
      </c>
      <c r="W9" s="271"/>
      <c r="X9" s="271"/>
      <c r="Y9" s="67" t="s">
        <v>69</v>
      </c>
      <c r="Z9" s="68" t="s">
        <v>20</v>
      </c>
      <c r="AA9" s="269"/>
    </row>
    <row r="10" spans="1:27" ht="15.75" thickBot="1" x14ac:dyDescent="0.3">
      <c r="A10" s="49">
        <v>1</v>
      </c>
      <c r="B10" s="69">
        <v>2</v>
      </c>
      <c r="C10" s="70">
        <v>3</v>
      </c>
      <c r="D10" s="70">
        <v>4</v>
      </c>
      <c r="E10" s="71">
        <v>5</v>
      </c>
      <c r="F10" s="71">
        <v>6</v>
      </c>
      <c r="G10" s="71">
        <v>7</v>
      </c>
      <c r="H10" s="71">
        <v>8</v>
      </c>
      <c r="I10" s="71">
        <v>9</v>
      </c>
      <c r="J10" s="71">
        <v>10</v>
      </c>
      <c r="K10" s="71">
        <v>11</v>
      </c>
      <c r="L10" s="71">
        <v>12</v>
      </c>
      <c r="M10" s="71">
        <v>13</v>
      </c>
      <c r="N10" s="71">
        <v>14</v>
      </c>
      <c r="O10" s="71">
        <v>15</v>
      </c>
      <c r="P10" s="71">
        <v>16</v>
      </c>
      <c r="Q10" s="71">
        <v>17</v>
      </c>
      <c r="R10" s="71">
        <v>18</v>
      </c>
      <c r="S10" s="71">
        <v>19</v>
      </c>
      <c r="T10" s="71">
        <v>20</v>
      </c>
      <c r="U10" s="71">
        <v>21</v>
      </c>
      <c r="V10" s="71">
        <v>22</v>
      </c>
      <c r="W10" s="71">
        <v>23</v>
      </c>
      <c r="X10" s="71">
        <v>24</v>
      </c>
      <c r="Y10" s="71">
        <v>25</v>
      </c>
      <c r="Z10" s="71">
        <v>26</v>
      </c>
      <c r="AA10" s="72">
        <v>27</v>
      </c>
    </row>
    <row r="11" spans="1:27" ht="23.25" customHeight="1" thickBot="1" x14ac:dyDescent="0.3">
      <c r="A11" s="50" t="s">
        <v>70</v>
      </c>
      <c r="B11" s="35"/>
      <c r="C11" s="34" t="s">
        <v>71</v>
      </c>
      <c r="D11" s="33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1"/>
      <c r="X11" s="31"/>
      <c r="Y11" s="31"/>
      <c r="Z11" s="31"/>
      <c r="AA11" s="51"/>
    </row>
    <row r="12" spans="1:27" ht="30" customHeight="1" thickBot="1" x14ac:dyDescent="0.3">
      <c r="A12" s="52" t="s">
        <v>72</v>
      </c>
      <c r="B12" s="30">
        <v>1</v>
      </c>
      <c r="C12" s="239" t="s">
        <v>73</v>
      </c>
      <c r="D12" s="240"/>
      <c r="E12" s="240"/>
      <c r="F12" s="240"/>
      <c r="G12" s="240"/>
      <c r="H12" s="240"/>
      <c r="I12" s="240"/>
      <c r="J12" s="240"/>
      <c r="K12" s="240"/>
      <c r="L12" s="240"/>
      <c r="M12" s="240"/>
      <c r="N12" s="240"/>
      <c r="O12" s="240"/>
      <c r="P12" s="240"/>
      <c r="Q12" s="240"/>
      <c r="R12" s="240"/>
      <c r="S12" s="240"/>
      <c r="T12" s="240"/>
      <c r="U12" s="240"/>
      <c r="V12" s="240"/>
      <c r="W12" s="240"/>
      <c r="X12" s="240"/>
      <c r="Y12" s="240"/>
      <c r="Z12" s="240"/>
      <c r="AA12" s="241"/>
    </row>
    <row r="13" spans="1:27" ht="41.25" customHeight="1" thickBot="1" x14ac:dyDescent="0.3">
      <c r="A13" s="74" t="s">
        <v>74</v>
      </c>
      <c r="B13" s="75" t="s">
        <v>75</v>
      </c>
      <c r="C13" s="76" t="s">
        <v>76</v>
      </c>
      <c r="D13" s="77"/>
      <c r="E13" s="28">
        <f>SUM(E14:E16)</f>
        <v>6</v>
      </c>
      <c r="F13" s="28"/>
      <c r="G13" s="78">
        <f>SUM(G14:G17)</f>
        <v>47588</v>
      </c>
      <c r="H13" s="28">
        <f>SUM(H14:H16)</f>
        <v>6</v>
      </c>
      <c r="I13" s="28"/>
      <c r="J13" s="28">
        <f>SUM(J14:J17)</f>
        <v>47588</v>
      </c>
      <c r="K13" s="28">
        <f>SUM(K14:K16)</f>
        <v>0</v>
      </c>
      <c r="L13" s="28"/>
      <c r="M13" s="28">
        <f>SUM(M14:M16)</f>
        <v>0</v>
      </c>
      <c r="N13" s="28">
        <f>SUM(N14:N16)</f>
        <v>0</v>
      </c>
      <c r="O13" s="28"/>
      <c r="P13" s="28">
        <f>SUM(P14:P16)</f>
        <v>0</v>
      </c>
      <c r="Q13" s="28">
        <f>SUM(Q14:Q16)</f>
        <v>0</v>
      </c>
      <c r="R13" s="28"/>
      <c r="S13" s="28">
        <f>SUM(S14:S16)</f>
        <v>0</v>
      </c>
      <c r="T13" s="28">
        <f>SUM(T14:T16)</f>
        <v>0</v>
      </c>
      <c r="U13" s="28"/>
      <c r="V13" s="28">
        <f>SUM(V14:V16)</f>
        <v>0</v>
      </c>
      <c r="W13" s="28">
        <f>SUM(W14:W17)</f>
        <v>47588</v>
      </c>
      <c r="X13" s="28">
        <f>SUM(X14:X17)</f>
        <v>47588</v>
      </c>
      <c r="Y13" s="79">
        <f>W13-X13</f>
        <v>0</v>
      </c>
      <c r="Z13" s="80">
        <f>Y13/W13</f>
        <v>0</v>
      </c>
      <c r="AA13" s="81"/>
    </row>
    <row r="14" spans="1:27" ht="30" customHeight="1" thickBot="1" x14ac:dyDescent="0.3">
      <c r="A14" s="82" t="s">
        <v>77</v>
      </c>
      <c r="B14" s="83" t="s">
        <v>78</v>
      </c>
      <c r="C14" s="84" t="s">
        <v>420</v>
      </c>
      <c r="D14" s="85" t="s">
        <v>80</v>
      </c>
      <c r="E14" s="86">
        <v>2</v>
      </c>
      <c r="F14" s="86">
        <v>7880</v>
      </c>
      <c r="G14" s="86">
        <f>E14*F14</f>
        <v>15760</v>
      </c>
      <c r="H14" s="86">
        <v>2</v>
      </c>
      <c r="I14" s="86">
        <v>7880</v>
      </c>
      <c r="J14" s="86">
        <f>H14*I14</f>
        <v>15760</v>
      </c>
      <c r="K14" s="86"/>
      <c r="L14" s="86"/>
      <c r="M14" s="86">
        <f>K14*L14</f>
        <v>0</v>
      </c>
      <c r="N14" s="86"/>
      <c r="O14" s="86"/>
      <c r="P14" s="86">
        <f>N14*O14</f>
        <v>0</v>
      </c>
      <c r="Q14" s="86"/>
      <c r="R14" s="86"/>
      <c r="S14" s="86">
        <f>Q14*R14</f>
        <v>0</v>
      </c>
      <c r="T14" s="86"/>
      <c r="U14" s="86"/>
      <c r="V14" s="86">
        <f>T14*U14</f>
        <v>0</v>
      </c>
      <c r="W14" s="87">
        <f>G14+M14+S14</f>
        <v>15760</v>
      </c>
      <c r="X14" s="87">
        <f>J14+P14+V14</f>
        <v>15760</v>
      </c>
      <c r="Y14" s="87">
        <f>W14-X14</f>
        <v>0</v>
      </c>
      <c r="Z14" s="88">
        <f>Y14/W14</f>
        <v>0</v>
      </c>
      <c r="AA14" s="89"/>
    </row>
    <row r="15" spans="1:27" ht="30" customHeight="1" thickBot="1" x14ac:dyDescent="0.3">
      <c r="A15" s="82" t="s">
        <v>77</v>
      </c>
      <c r="B15" s="83" t="s">
        <v>81</v>
      </c>
      <c r="C15" s="84" t="s">
        <v>421</v>
      </c>
      <c r="D15" s="85" t="s">
        <v>80</v>
      </c>
      <c r="E15" s="86">
        <v>2</v>
      </c>
      <c r="F15" s="86">
        <v>5448</v>
      </c>
      <c r="G15" s="86">
        <f>E15*F15</f>
        <v>10896</v>
      </c>
      <c r="H15" s="86">
        <v>2</v>
      </c>
      <c r="I15" s="86">
        <v>5448</v>
      </c>
      <c r="J15" s="86">
        <f>H15*I15</f>
        <v>10896</v>
      </c>
      <c r="K15" s="86"/>
      <c r="L15" s="86"/>
      <c r="M15" s="86">
        <f>K15*L15</f>
        <v>0</v>
      </c>
      <c r="N15" s="86"/>
      <c r="O15" s="86"/>
      <c r="P15" s="86">
        <f>N15*O15</f>
        <v>0</v>
      </c>
      <c r="Q15" s="86"/>
      <c r="R15" s="86"/>
      <c r="S15" s="86">
        <f>Q15*R15</f>
        <v>0</v>
      </c>
      <c r="T15" s="86"/>
      <c r="U15" s="86"/>
      <c r="V15" s="86">
        <f>T15*U15</f>
        <v>0</v>
      </c>
      <c r="W15" s="87">
        <f>G15+M15+S15</f>
        <v>10896</v>
      </c>
      <c r="X15" s="87">
        <f>J15+P15+V15</f>
        <v>10896</v>
      </c>
      <c r="Y15" s="87">
        <f>W15-X15</f>
        <v>0</v>
      </c>
      <c r="Z15" s="88">
        <f>Y15/W15</f>
        <v>0</v>
      </c>
      <c r="AA15" s="89"/>
    </row>
    <row r="16" spans="1:27" ht="30" customHeight="1" thickBot="1" x14ac:dyDescent="0.3">
      <c r="A16" s="82" t="s">
        <v>77</v>
      </c>
      <c r="B16" s="83" t="s">
        <v>82</v>
      </c>
      <c r="C16" s="84" t="s">
        <v>422</v>
      </c>
      <c r="D16" s="85" t="s">
        <v>80</v>
      </c>
      <c r="E16" s="86">
        <v>2</v>
      </c>
      <c r="F16" s="86">
        <v>5516</v>
      </c>
      <c r="G16" s="86">
        <f>E16*F16</f>
        <v>11032</v>
      </c>
      <c r="H16" s="86">
        <v>2</v>
      </c>
      <c r="I16" s="86">
        <v>5516</v>
      </c>
      <c r="J16" s="86">
        <f>H16*I16</f>
        <v>11032</v>
      </c>
      <c r="K16" s="86"/>
      <c r="L16" s="86"/>
      <c r="M16" s="86">
        <f>K16*L16</f>
        <v>0</v>
      </c>
      <c r="N16" s="86"/>
      <c r="O16" s="86"/>
      <c r="P16" s="86">
        <f>N16*O16</f>
        <v>0</v>
      </c>
      <c r="Q16" s="86"/>
      <c r="R16" s="86"/>
      <c r="S16" s="86">
        <f>Q16*R16</f>
        <v>0</v>
      </c>
      <c r="T16" s="86"/>
      <c r="U16" s="86"/>
      <c r="V16" s="86">
        <f>T16*U16</f>
        <v>0</v>
      </c>
      <c r="W16" s="87">
        <f>G16+M16+S16</f>
        <v>11032</v>
      </c>
      <c r="X16" s="87">
        <f>J16+P16+V16</f>
        <v>11032</v>
      </c>
      <c r="Y16" s="87">
        <f>W16-X16</f>
        <v>0</v>
      </c>
      <c r="Z16" s="88">
        <f>Y16/W16</f>
        <v>0</v>
      </c>
      <c r="AA16" s="89"/>
    </row>
    <row r="17" spans="1:27" ht="30" customHeight="1" thickBot="1" x14ac:dyDescent="0.3">
      <c r="A17" s="82" t="s">
        <v>77</v>
      </c>
      <c r="B17" s="83" t="s">
        <v>418</v>
      </c>
      <c r="C17" s="84" t="s">
        <v>423</v>
      </c>
      <c r="D17" s="85" t="s">
        <v>80</v>
      </c>
      <c r="E17" s="86">
        <v>2</v>
      </c>
      <c r="F17" s="86">
        <v>4950</v>
      </c>
      <c r="G17" s="86">
        <f>E17*F17</f>
        <v>9900</v>
      </c>
      <c r="H17" s="86">
        <v>2</v>
      </c>
      <c r="I17" s="86">
        <v>4950</v>
      </c>
      <c r="J17" s="86">
        <f>H17*I17</f>
        <v>9900</v>
      </c>
      <c r="K17" s="86"/>
      <c r="L17" s="86"/>
      <c r="M17" s="86"/>
      <c r="N17" s="86"/>
      <c r="O17" s="86"/>
      <c r="P17" s="86"/>
      <c r="Q17" s="86"/>
      <c r="R17" s="86"/>
      <c r="S17" s="86"/>
      <c r="T17" s="86"/>
      <c r="U17" s="86"/>
      <c r="V17" s="86"/>
      <c r="W17" s="87">
        <f>G17+M17+S17</f>
        <v>9900</v>
      </c>
      <c r="X17" s="87">
        <f>J17+P17+V17</f>
        <v>9900</v>
      </c>
      <c r="Y17" s="87">
        <f>W17-X17</f>
        <v>0</v>
      </c>
      <c r="Z17" s="88">
        <f>Y17/W17</f>
        <v>0</v>
      </c>
      <c r="AA17" s="89"/>
    </row>
    <row r="18" spans="1:27" ht="30" customHeight="1" thickBot="1" x14ac:dyDescent="0.3">
      <c r="A18" s="74" t="s">
        <v>74</v>
      </c>
      <c r="B18" s="75" t="s">
        <v>83</v>
      </c>
      <c r="C18" s="76" t="s">
        <v>84</v>
      </c>
      <c r="D18" s="77"/>
      <c r="E18" s="28">
        <f>SUM(E19:E21)</f>
        <v>0</v>
      </c>
      <c r="F18" s="28"/>
      <c r="G18" s="28">
        <f>SUM(G19:G21)</f>
        <v>0</v>
      </c>
      <c r="H18" s="28">
        <f>SUM(H19:H21)</f>
        <v>0</v>
      </c>
      <c r="I18" s="28"/>
      <c r="J18" s="28">
        <f>SUM(J19:J21)</f>
        <v>0</v>
      </c>
      <c r="K18" s="28">
        <f>SUM(K19:K21)</f>
        <v>0</v>
      </c>
      <c r="L18" s="28"/>
      <c r="M18" s="28">
        <f>SUM(M19:M21)</f>
        <v>0</v>
      </c>
      <c r="N18" s="28">
        <f>SUM(N19:N21)</f>
        <v>0</v>
      </c>
      <c r="O18" s="28"/>
      <c r="P18" s="28">
        <f>SUM(P19:P21)</f>
        <v>0</v>
      </c>
      <c r="Q18" s="28">
        <f>SUM(Q19:Q21)</f>
        <v>0</v>
      </c>
      <c r="R18" s="28"/>
      <c r="S18" s="28">
        <f>SUM(S19:S21)</f>
        <v>0</v>
      </c>
      <c r="T18" s="28">
        <f>SUM(T19:T21)</f>
        <v>0</v>
      </c>
      <c r="U18" s="28"/>
      <c r="V18" s="28">
        <f>SUM(V19:V21)</f>
        <v>0</v>
      </c>
      <c r="W18" s="28">
        <f>SUM(W19:W21)</f>
        <v>0</v>
      </c>
      <c r="X18" s="90">
        <f>SUM(X19:X21)</f>
        <v>0</v>
      </c>
      <c r="Y18" s="79">
        <f t="shared" ref="Y18:Y34" si="0">W18-X18</f>
        <v>0</v>
      </c>
      <c r="Z18" s="79">
        <f>IFERROR(Y18/W18,0)</f>
        <v>0</v>
      </c>
      <c r="AA18" s="81"/>
    </row>
    <row r="19" spans="1:27" ht="30" customHeight="1" thickBot="1" x14ac:dyDescent="0.3">
      <c r="A19" s="82" t="s">
        <v>77</v>
      </c>
      <c r="B19" s="83" t="s">
        <v>85</v>
      </c>
      <c r="C19" s="84" t="s">
        <v>79</v>
      </c>
      <c r="D19" s="85" t="s">
        <v>80</v>
      </c>
      <c r="E19" s="86"/>
      <c r="F19" s="86"/>
      <c r="G19" s="86">
        <f>E19*F19</f>
        <v>0</v>
      </c>
      <c r="H19" s="86"/>
      <c r="I19" s="86"/>
      <c r="J19" s="86">
        <f>H19*I19</f>
        <v>0</v>
      </c>
      <c r="K19" s="86"/>
      <c r="L19" s="86"/>
      <c r="M19" s="86">
        <f>K19*L19</f>
        <v>0</v>
      </c>
      <c r="N19" s="86"/>
      <c r="O19" s="86"/>
      <c r="P19" s="86">
        <f>N19*O19</f>
        <v>0</v>
      </c>
      <c r="Q19" s="86"/>
      <c r="R19" s="86"/>
      <c r="S19" s="86">
        <f>Q19*R19</f>
        <v>0</v>
      </c>
      <c r="T19" s="86"/>
      <c r="U19" s="86"/>
      <c r="V19" s="86">
        <f>T19*U19</f>
        <v>0</v>
      </c>
      <c r="W19" s="87">
        <f>G19+M19+S19</f>
        <v>0</v>
      </c>
      <c r="X19" s="87">
        <f>J19+P19+V19</f>
        <v>0</v>
      </c>
      <c r="Y19" s="87">
        <f t="shared" si="0"/>
        <v>0</v>
      </c>
      <c r="Z19" s="88">
        <f>IFERROR(Y19/W19,0)</f>
        <v>0</v>
      </c>
      <c r="AA19" s="89"/>
    </row>
    <row r="20" spans="1:27" ht="30" customHeight="1" thickBot="1" x14ac:dyDescent="0.3">
      <c r="A20" s="82" t="s">
        <v>77</v>
      </c>
      <c r="B20" s="83" t="s">
        <v>86</v>
      </c>
      <c r="C20" s="84" t="s">
        <v>79</v>
      </c>
      <c r="D20" s="85" t="s">
        <v>80</v>
      </c>
      <c r="E20" s="86"/>
      <c r="F20" s="86"/>
      <c r="G20" s="86">
        <f>E20*F20</f>
        <v>0</v>
      </c>
      <c r="H20" s="86"/>
      <c r="I20" s="86"/>
      <c r="J20" s="86">
        <f>H20*I20</f>
        <v>0</v>
      </c>
      <c r="K20" s="86"/>
      <c r="L20" s="86"/>
      <c r="M20" s="86">
        <f>K20*L20</f>
        <v>0</v>
      </c>
      <c r="N20" s="86"/>
      <c r="O20" s="86"/>
      <c r="P20" s="86">
        <f>N20*O20</f>
        <v>0</v>
      </c>
      <c r="Q20" s="86"/>
      <c r="R20" s="86"/>
      <c r="S20" s="86">
        <f>Q20*R20</f>
        <v>0</v>
      </c>
      <c r="T20" s="86"/>
      <c r="U20" s="86"/>
      <c r="V20" s="86">
        <f>T20*U20</f>
        <v>0</v>
      </c>
      <c r="W20" s="87">
        <f>G20+M20+S20</f>
        <v>0</v>
      </c>
      <c r="X20" s="87">
        <f>J20+P20+V20</f>
        <v>0</v>
      </c>
      <c r="Y20" s="87">
        <f t="shared" si="0"/>
        <v>0</v>
      </c>
      <c r="Z20" s="88">
        <f t="shared" ref="Z20:Z25" si="1">IFERROR(Y20/W20,0)</f>
        <v>0</v>
      </c>
      <c r="AA20" s="89"/>
    </row>
    <row r="21" spans="1:27" ht="30" customHeight="1" thickBot="1" x14ac:dyDescent="0.3">
      <c r="A21" s="82" t="s">
        <v>77</v>
      </c>
      <c r="B21" s="83" t="s">
        <v>87</v>
      </c>
      <c r="C21" s="84" t="s">
        <v>79</v>
      </c>
      <c r="D21" s="85" t="s">
        <v>80</v>
      </c>
      <c r="E21" s="86"/>
      <c r="F21" s="86"/>
      <c r="G21" s="86">
        <f>E21*F21</f>
        <v>0</v>
      </c>
      <c r="H21" s="86"/>
      <c r="I21" s="86"/>
      <c r="J21" s="86">
        <f>H21*I21</f>
        <v>0</v>
      </c>
      <c r="K21" s="86"/>
      <c r="L21" s="86"/>
      <c r="M21" s="86">
        <f>K21*L21</f>
        <v>0</v>
      </c>
      <c r="N21" s="86"/>
      <c r="O21" s="86"/>
      <c r="P21" s="86">
        <f>N21*O21</f>
        <v>0</v>
      </c>
      <c r="Q21" s="86"/>
      <c r="R21" s="86"/>
      <c r="S21" s="86">
        <f>Q21*R21</f>
        <v>0</v>
      </c>
      <c r="T21" s="86"/>
      <c r="U21" s="86"/>
      <c r="V21" s="86">
        <f>T21*U21</f>
        <v>0</v>
      </c>
      <c r="W21" s="87">
        <f>G21+M21+S21</f>
        <v>0</v>
      </c>
      <c r="X21" s="87">
        <f>J21+P21+V21</f>
        <v>0</v>
      </c>
      <c r="Y21" s="87">
        <f t="shared" si="0"/>
        <v>0</v>
      </c>
      <c r="Z21" s="88">
        <f t="shared" si="1"/>
        <v>0</v>
      </c>
      <c r="AA21" s="89"/>
    </row>
    <row r="22" spans="1:27" ht="30" customHeight="1" thickBot="1" x14ac:dyDescent="0.3">
      <c r="A22" s="74" t="s">
        <v>74</v>
      </c>
      <c r="B22" s="75" t="s">
        <v>88</v>
      </c>
      <c r="C22" s="91" t="s">
        <v>89</v>
      </c>
      <c r="D22" s="77"/>
      <c r="E22" s="28">
        <f t="shared" ref="E22:K22" si="2">SUM(E23:E25)</f>
        <v>0</v>
      </c>
      <c r="F22" s="28">
        <f t="shared" si="2"/>
        <v>0</v>
      </c>
      <c r="G22" s="28">
        <f t="shared" si="2"/>
        <v>0</v>
      </c>
      <c r="H22" s="28">
        <f t="shared" si="2"/>
        <v>0</v>
      </c>
      <c r="I22" s="28">
        <f t="shared" si="2"/>
        <v>0</v>
      </c>
      <c r="J22" s="28">
        <f t="shared" si="2"/>
        <v>0</v>
      </c>
      <c r="K22" s="28">
        <f t="shared" si="2"/>
        <v>0</v>
      </c>
      <c r="L22" s="28"/>
      <c r="M22" s="28">
        <f>SUM(M23:M25)</f>
        <v>0</v>
      </c>
      <c r="N22" s="28">
        <f>SUM(N23:N25)</f>
        <v>0</v>
      </c>
      <c r="O22" s="28"/>
      <c r="P22" s="28">
        <f>SUM(P23:P25)</f>
        <v>0</v>
      </c>
      <c r="Q22" s="28">
        <f>SUM(Q23:Q25)</f>
        <v>0</v>
      </c>
      <c r="R22" s="28"/>
      <c r="S22" s="28">
        <f>SUM(S23:S25)</f>
        <v>0</v>
      </c>
      <c r="T22" s="28">
        <f>SUM(T23:T25)</f>
        <v>0</v>
      </c>
      <c r="U22" s="28"/>
      <c r="V22" s="28">
        <f>SUM(V23:V25)</f>
        <v>0</v>
      </c>
      <c r="W22" s="28">
        <f>SUM(W23:W25)</f>
        <v>0</v>
      </c>
      <c r="X22" s="28">
        <f>SUM(X23:X25)</f>
        <v>0</v>
      </c>
      <c r="Y22" s="79">
        <f t="shared" si="0"/>
        <v>0</v>
      </c>
      <c r="Z22" s="79">
        <f>IFERROR(Y22/W22,0)</f>
        <v>0</v>
      </c>
      <c r="AA22" s="81"/>
    </row>
    <row r="23" spans="1:27" ht="30" customHeight="1" thickBot="1" x14ac:dyDescent="0.3">
      <c r="A23" s="82" t="s">
        <v>77</v>
      </c>
      <c r="B23" s="83" t="s">
        <v>90</v>
      </c>
      <c r="C23" s="92"/>
      <c r="D23" s="93" t="s">
        <v>80</v>
      </c>
      <c r="E23" s="86"/>
      <c r="F23" s="86"/>
      <c r="G23" s="86">
        <f>E23*F23</f>
        <v>0</v>
      </c>
      <c r="H23" s="86"/>
      <c r="I23" s="86"/>
      <c r="J23" s="86">
        <f>H23*I23</f>
        <v>0</v>
      </c>
      <c r="K23" s="86"/>
      <c r="L23" s="86"/>
      <c r="M23" s="86">
        <f>K23*L23</f>
        <v>0</v>
      </c>
      <c r="N23" s="86"/>
      <c r="O23" s="86"/>
      <c r="P23" s="86">
        <f>N23*O23</f>
        <v>0</v>
      </c>
      <c r="Q23" s="86"/>
      <c r="R23" s="86"/>
      <c r="S23" s="86">
        <f>Q23*R23</f>
        <v>0</v>
      </c>
      <c r="T23" s="86"/>
      <c r="U23" s="86"/>
      <c r="V23" s="86">
        <f>T23*U23</f>
        <v>0</v>
      </c>
      <c r="W23" s="87">
        <f>G23+M23+S23</f>
        <v>0</v>
      </c>
      <c r="X23" s="87">
        <f>J23+P23+V23</f>
        <v>0</v>
      </c>
      <c r="Y23" s="87">
        <f t="shared" si="0"/>
        <v>0</v>
      </c>
      <c r="Z23" s="88">
        <f t="shared" si="1"/>
        <v>0</v>
      </c>
      <c r="AA23" s="89"/>
    </row>
    <row r="24" spans="1:27" ht="30" customHeight="1" thickBot="1" x14ac:dyDescent="0.3">
      <c r="A24" s="82" t="s">
        <v>77</v>
      </c>
      <c r="B24" s="83" t="s">
        <v>92</v>
      </c>
      <c r="C24" s="94"/>
      <c r="D24" s="93" t="s">
        <v>80</v>
      </c>
      <c r="E24" s="86"/>
      <c r="F24" s="86"/>
      <c r="G24" s="86">
        <f>E24*F24</f>
        <v>0</v>
      </c>
      <c r="H24" s="86"/>
      <c r="I24" s="86"/>
      <c r="J24" s="86">
        <f>H24*I24</f>
        <v>0</v>
      </c>
      <c r="K24" s="86"/>
      <c r="L24" s="86"/>
      <c r="M24" s="86">
        <f>K24*L24</f>
        <v>0</v>
      </c>
      <c r="N24" s="86"/>
      <c r="O24" s="86"/>
      <c r="P24" s="86">
        <f>N24*O24</f>
        <v>0</v>
      </c>
      <c r="Q24" s="86"/>
      <c r="R24" s="86"/>
      <c r="S24" s="86">
        <f>Q24*R24</f>
        <v>0</v>
      </c>
      <c r="T24" s="86"/>
      <c r="U24" s="86"/>
      <c r="V24" s="86">
        <f>T24*U24</f>
        <v>0</v>
      </c>
      <c r="W24" s="87">
        <f>G24+M24+S24</f>
        <v>0</v>
      </c>
      <c r="X24" s="87">
        <f>J24+P24+V24</f>
        <v>0</v>
      </c>
      <c r="Y24" s="87">
        <f t="shared" si="0"/>
        <v>0</v>
      </c>
      <c r="Z24" s="88">
        <f t="shared" si="1"/>
        <v>0</v>
      </c>
      <c r="AA24" s="89"/>
    </row>
    <row r="25" spans="1:27" ht="30" customHeight="1" thickBot="1" x14ac:dyDescent="0.3">
      <c r="A25" s="82" t="s">
        <v>77</v>
      </c>
      <c r="B25" s="83" t="s">
        <v>93</v>
      </c>
      <c r="C25" s="95"/>
      <c r="D25" s="93" t="s">
        <v>80</v>
      </c>
      <c r="E25" s="86"/>
      <c r="F25" s="86"/>
      <c r="G25" s="86">
        <f>E25*F25</f>
        <v>0</v>
      </c>
      <c r="H25" s="86"/>
      <c r="I25" s="86"/>
      <c r="J25" s="86">
        <f>H25*I25</f>
        <v>0</v>
      </c>
      <c r="K25" s="86"/>
      <c r="L25" s="86"/>
      <c r="M25" s="86">
        <f>K25*L25</f>
        <v>0</v>
      </c>
      <c r="N25" s="86"/>
      <c r="O25" s="86"/>
      <c r="P25" s="86">
        <f>N25*O25</f>
        <v>0</v>
      </c>
      <c r="Q25" s="86"/>
      <c r="R25" s="86"/>
      <c r="S25" s="86">
        <f>Q25*R25</f>
        <v>0</v>
      </c>
      <c r="T25" s="86"/>
      <c r="U25" s="86"/>
      <c r="V25" s="86">
        <f>T25*U25</f>
        <v>0</v>
      </c>
      <c r="W25" s="87">
        <f>G25+M25+S25</f>
        <v>0</v>
      </c>
      <c r="X25" s="87">
        <f>J25+P25+V25</f>
        <v>0</v>
      </c>
      <c r="Y25" s="87">
        <f t="shared" si="0"/>
        <v>0</v>
      </c>
      <c r="Z25" s="88">
        <f t="shared" si="1"/>
        <v>0</v>
      </c>
      <c r="AA25" s="89"/>
    </row>
    <row r="26" spans="1:27" ht="30" customHeight="1" thickBot="1" x14ac:dyDescent="0.3">
      <c r="A26" s="74" t="s">
        <v>72</v>
      </c>
      <c r="B26" s="96" t="s">
        <v>94</v>
      </c>
      <c r="C26" s="76" t="s">
        <v>95</v>
      </c>
      <c r="D26" s="77"/>
      <c r="E26" s="28">
        <f>SUM(E27:E29)</f>
        <v>47588</v>
      </c>
      <c r="F26" s="28"/>
      <c r="G26" s="28">
        <f>SUM(G27:G29)</f>
        <v>10469.36</v>
      </c>
      <c r="H26" s="28">
        <f>SUM(H27:H29)</f>
        <v>47588</v>
      </c>
      <c r="I26" s="28"/>
      <c r="J26" s="28">
        <f>SUM(J27:J29)</f>
        <v>10469.36</v>
      </c>
      <c r="K26" s="28">
        <f>SUM(K27:K29)</f>
        <v>0</v>
      </c>
      <c r="L26" s="28"/>
      <c r="M26" s="28">
        <f>SUM(M27:M29)</f>
        <v>0</v>
      </c>
      <c r="N26" s="28">
        <f>SUM(N27:N29)</f>
        <v>0</v>
      </c>
      <c r="O26" s="28"/>
      <c r="P26" s="28">
        <f>SUM(P27:P29)</f>
        <v>0</v>
      </c>
      <c r="Q26" s="28">
        <f>SUM(Q27:Q29)</f>
        <v>0</v>
      </c>
      <c r="R26" s="28"/>
      <c r="S26" s="28">
        <f>SUM(S27:S29)</f>
        <v>0</v>
      </c>
      <c r="T26" s="28">
        <f>SUM(T27:T29)</f>
        <v>0</v>
      </c>
      <c r="U26" s="28"/>
      <c r="V26" s="28">
        <f>SUM(V27:V29)</f>
        <v>0</v>
      </c>
      <c r="W26" s="28">
        <f>SUM(W27:W29)</f>
        <v>10469.36</v>
      </c>
      <c r="X26" s="28">
        <f>SUM(X27:X29)</f>
        <v>10469.36</v>
      </c>
      <c r="Y26" s="79">
        <f t="shared" si="0"/>
        <v>0</v>
      </c>
      <c r="Z26" s="79">
        <f>IFERROR(Y26/W26,0)</f>
        <v>0</v>
      </c>
      <c r="AA26" s="81"/>
    </row>
    <row r="27" spans="1:27" ht="30" customHeight="1" thickBot="1" x14ac:dyDescent="0.3">
      <c r="A27" s="82" t="s">
        <v>77</v>
      </c>
      <c r="B27" s="83" t="s">
        <v>96</v>
      </c>
      <c r="C27" s="84" t="s">
        <v>97</v>
      </c>
      <c r="D27" s="85"/>
      <c r="E27" s="86">
        <f>G13</f>
        <v>47588</v>
      </c>
      <c r="F27" s="86">
        <v>0.22</v>
      </c>
      <c r="G27" s="97">
        <f>E27*F27</f>
        <v>10469.36</v>
      </c>
      <c r="H27" s="86">
        <f>J13</f>
        <v>47588</v>
      </c>
      <c r="I27" s="86">
        <v>0.22</v>
      </c>
      <c r="J27" s="86">
        <f>H27*I27</f>
        <v>10469.36</v>
      </c>
      <c r="K27" s="86">
        <f>M13</f>
        <v>0</v>
      </c>
      <c r="L27" s="86">
        <v>0.22</v>
      </c>
      <c r="M27" s="86">
        <f>K27*L27</f>
        <v>0</v>
      </c>
      <c r="N27" s="86">
        <f>P13</f>
        <v>0</v>
      </c>
      <c r="O27" s="86">
        <v>0.22</v>
      </c>
      <c r="P27" s="86">
        <f>N27*O27</f>
        <v>0</v>
      </c>
      <c r="Q27" s="86">
        <f>S13</f>
        <v>0</v>
      </c>
      <c r="R27" s="86">
        <v>0.22</v>
      </c>
      <c r="S27" s="86">
        <f>Q27*R27</f>
        <v>0</v>
      </c>
      <c r="T27" s="86">
        <f>V13</f>
        <v>0</v>
      </c>
      <c r="U27" s="86">
        <v>0.22</v>
      </c>
      <c r="V27" s="86">
        <f>T27*U27</f>
        <v>0</v>
      </c>
      <c r="W27" s="87">
        <f>G27+M27+S27</f>
        <v>10469.36</v>
      </c>
      <c r="X27" s="87">
        <f>J27+P27+V27</f>
        <v>10469.36</v>
      </c>
      <c r="Y27" s="87">
        <f t="shared" si="0"/>
        <v>0</v>
      </c>
      <c r="Z27" s="88">
        <f>Y27/W27</f>
        <v>0</v>
      </c>
      <c r="AA27" s="89"/>
    </row>
    <row r="28" spans="1:27" ht="30" customHeight="1" thickBot="1" x14ac:dyDescent="0.3">
      <c r="A28" s="82" t="s">
        <v>77</v>
      </c>
      <c r="B28" s="83" t="s">
        <v>98</v>
      </c>
      <c r="C28" s="84" t="s">
        <v>99</v>
      </c>
      <c r="D28" s="85"/>
      <c r="E28" s="86">
        <f>G18</f>
        <v>0</v>
      </c>
      <c r="F28" s="86">
        <v>0.22</v>
      </c>
      <c r="G28" s="86">
        <f>E28*F28</f>
        <v>0</v>
      </c>
      <c r="H28" s="86">
        <f>J18</f>
        <v>0</v>
      </c>
      <c r="I28" s="86">
        <v>0.22</v>
      </c>
      <c r="J28" s="86">
        <f>H28*I28</f>
        <v>0</v>
      </c>
      <c r="K28" s="86">
        <f>M18</f>
        <v>0</v>
      </c>
      <c r="L28" s="86">
        <v>0.22</v>
      </c>
      <c r="M28" s="86">
        <f>K28*L28</f>
        <v>0</v>
      </c>
      <c r="N28" s="86">
        <f>P18</f>
        <v>0</v>
      </c>
      <c r="O28" s="86">
        <v>0.22</v>
      </c>
      <c r="P28" s="86">
        <f>N28*O28</f>
        <v>0</v>
      </c>
      <c r="Q28" s="86">
        <f>S18</f>
        <v>0</v>
      </c>
      <c r="R28" s="86">
        <v>0.22</v>
      </c>
      <c r="S28" s="86">
        <f>Q28*R28</f>
        <v>0</v>
      </c>
      <c r="T28" s="86">
        <f>V18</f>
        <v>0</v>
      </c>
      <c r="U28" s="86">
        <v>0.22</v>
      </c>
      <c r="V28" s="86">
        <f>T28*U28</f>
        <v>0</v>
      </c>
      <c r="W28" s="87">
        <f>G28+M28+S28</f>
        <v>0</v>
      </c>
      <c r="X28" s="87">
        <f>J28+P28+V28</f>
        <v>0</v>
      </c>
      <c r="Y28" s="87">
        <f t="shared" si="0"/>
        <v>0</v>
      </c>
      <c r="Z28" s="88">
        <f t="shared" ref="Z28:Z33" si="3">IFERROR(Y28/W28,0)</f>
        <v>0</v>
      </c>
      <c r="AA28" s="89"/>
    </row>
    <row r="29" spans="1:27" ht="30" customHeight="1" thickBot="1" x14ac:dyDescent="0.3">
      <c r="A29" s="82" t="s">
        <v>77</v>
      </c>
      <c r="B29" s="83" t="s">
        <v>100</v>
      </c>
      <c r="C29" s="89" t="s">
        <v>89</v>
      </c>
      <c r="D29" s="85"/>
      <c r="E29" s="86">
        <f>G22</f>
        <v>0</v>
      </c>
      <c r="F29" s="86">
        <v>0.22</v>
      </c>
      <c r="G29" s="86">
        <f>E29*F29</f>
        <v>0</v>
      </c>
      <c r="H29" s="86">
        <f>J22</f>
        <v>0</v>
      </c>
      <c r="I29" s="86">
        <v>0.22</v>
      </c>
      <c r="J29" s="86">
        <f>H29*I29</f>
        <v>0</v>
      </c>
      <c r="K29" s="86">
        <f>M22</f>
        <v>0</v>
      </c>
      <c r="L29" s="86">
        <v>0.22</v>
      </c>
      <c r="M29" s="86">
        <f>K29*L29</f>
        <v>0</v>
      </c>
      <c r="N29" s="86">
        <f>P22</f>
        <v>0</v>
      </c>
      <c r="O29" s="86">
        <v>0.22</v>
      </c>
      <c r="P29" s="86">
        <f>N29*O29</f>
        <v>0</v>
      </c>
      <c r="Q29" s="86">
        <f>S22</f>
        <v>0</v>
      </c>
      <c r="R29" s="86">
        <v>0.22</v>
      </c>
      <c r="S29" s="86">
        <f>Q29*R29</f>
        <v>0</v>
      </c>
      <c r="T29" s="86">
        <f>V22</f>
        <v>0</v>
      </c>
      <c r="U29" s="86">
        <v>0.22</v>
      </c>
      <c r="V29" s="86">
        <f>T29*U29</f>
        <v>0</v>
      </c>
      <c r="W29" s="87">
        <f>G29+M29+S29</f>
        <v>0</v>
      </c>
      <c r="X29" s="87">
        <f>J29+P29+V29</f>
        <v>0</v>
      </c>
      <c r="Y29" s="87">
        <f t="shared" si="0"/>
        <v>0</v>
      </c>
      <c r="Z29" s="88">
        <f t="shared" si="3"/>
        <v>0</v>
      </c>
      <c r="AA29" s="89"/>
    </row>
    <row r="30" spans="1:27" ht="30" customHeight="1" thickBot="1" x14ac:dyDescent="0.3">
      <c r="A30" s="74" t="s">
        <v>74</v>
      </c>
      <c r="B30" s="96" t="s">
        <v>101</v>
      </c>
      <c r="C30" s="76" t="s">
        <v>102</v>
      </c>
      <c r="D30" s="77"/>
      <c r="E30" s="28">
        <f>SUM(E31:E33)</f>
        <v>0</v>
      </c>
      <c r="F30" s="28"/>
      <c r="G30" s="28">
        <f>SUM(G31:G33)</f>
        <v>0</v>
      </c>
      <c r="H30" s="28">
        <f>SUM(H31:H33)</f>
        <v>0</v>
      </c>
      <c r="I30" s="28"/>
      <c r="J30" s="28">
        <f>SUM(J31:J33)</f>
        <v>0</v>
      </c>
      <c r="K30" s="28">
        <f>SUM(K31:K33)</f>
        <v>0</v>
      </c>
      <c r="L30" s="28"/>
      <c r="M30" s="28">
        <f>SUM(M31:M33)</f>
        <v>0</v>
      </c>
      <c r="N30" s="28">
        <f>SUM(N31:N33)</f>
        <v>0</v>
      </c>
      <c r="O30" s="28"/>
      <c r="P30" s="28">
        <f>SUM(P31:P33)</f>
        <v>0</v>
      </c>
      <c r="Q30" s="28">
        <f>SUM(Q31:Q33)</f>
        <v>0</v>
      </c>
      <c r="R30" s="28"/>
      <c r="S30" s="28">
        <f>SUM(S31:S33)</f>
        <v>0</v>
      </c>
      <c r="T30" s="28">
        <f>SUM(T31:T33)</f>
        <v>0</v>
      </c>
      <c r="U30" s="28"/>
      <c r="V30" s="28">
        <f>SUM(V31:V33)</f>
        <v>0</v>
      </c>
      <c r="W30" s="28">
        <f>SUM(W31:W33)</f>
        <v>0</v>
      </c>
      <c r="X30" s="28">
        <f>SUM(X31:X33)</f>
        <v>0</v>
      </c>
      <c r="Y30" s="79">
        <f t="shared" si="0"/>
        <v>0</v>
      </c>
      <c r="Z30" s="79">
        <f>IFERROR(Y30/W30,0)</f>
        <v>0</v>
      </c>
      <c r="AA30" s="81"/>
    </row>
    <row r="31" spans="1:27" ht="30" customHeight="1" thickBot="1" x14ac:dyDescent="0.3">
      <c r="A31" s="82" t="s">
        <v>77</v>
      </c>
      <c r="B31" s="83" t="s">
        <v>103</v>
      </c>
      <c r="C31" s="84" t="s">
        <v>91</v>
      </c>
      <c r="D31" s="85" t="s">
        <v>80</v>
      </c>
      <c r="E31" s="86"/>
      <c r="F31" s="86"/>
      <c r="G31" s="86">
        <f>E31*F31</f>
        <v>0</v>
      </c>
      <c r="H31" s="86"/>
      <c r="I31" s="86"/>
      <c r="J31" s="86">
        <f>H31*I31</f>
        <v>0</v>
      </c>
      <c r="K31" s="86"/>
      <c r="L31" s="86"/>
      <c r="M31" s="86">
        <f>K31*L31</f>
        <v>0</v>
      </c>
      <c r="N31" s="86"/>
      <c r="O31" s="86"/>
      <c r="P31" s="86">
        <f>N31*O31</f>
        <v>0</v>
      </c>
      <c r="Q31" s="86"/>
      <c r="R31" s="86"/>
      <c r="S31" s="86">
        <f>Q31*R31</f>
        <v>0</v>
      </c>
      <c r="T31" s="86"/>
      <c r="U31" s="86"/>
      <c r="V31" s="86">
        <f>T31*U31</f>
        <v>0</v>
      </c>
      <c r="W31" s="87">
        <f>G31+M31+S31</f>
        <v>0</v>
      </c>
      <c r="X31" s="87">
        <f>J31+P31+V31</f>
        <v>0</v>
      </c>
      <c r="Y31" s="87">
        <f t="shared" si="0"/>
        <v>0</v>
      </c>
      <c r="Z31" s="88">
        <f t="shared" si="3"/>
        <v>0</v>
      </c>
      <c r="AA31" s="89"/>
    </row>
    <row r="32" spans="1:27" ht="30" customHeight="1" thickBot="1" x14ac:dyDescent="0.3">
      <c r="A32" s="82" t="s">
        <v>77</v>
      </c>
      <c r="B32" s="83" t="s">
        <v>104</v>
      </c>
      <c r="C32" s="84" t="s">
        <v>91</v>
      </c>
      <c r="D32" s="85" t="s">
        <v>80</v>
      </c>
      <c r="E32" s="86"/>
      <c r="F32" s="86"/>
      <c r="G32" s="86">
        <f>E32*F32</f>
        <v>0</v>
      </c>
      <c r="H32" s="86"/>
      <c r="I32" s="86"/>
      <c r="J32" s="86">
        <f>H32*I32</f>
        <v>0</v>
      </c>
      <c r="K32" s="86"/>
      <c r="L32" s="86"/>
      <c r="M32" s="86">
        <f>K32*L32</f>
        <v>0</v>
      </c>
      <c r="N32" s="86"/>
      <c r="O32" s="86"/>
      <c r="P32" s="86">
        <f>N32*O32</f>
        <v>0</v>
      </c>
      <c r="Q32" s="86"/>
      <c r="R32" s="86"/>
      <c r="S32" s="86">
        <f>Q32*R32</f>
        <v>0</v>
      </c>
      <c r="T32" s="86"/>
      <c r="U32" s="86"/>
      <c r="V32" s="86">
        <f>T32*U32</f>
        <v>0</v>
      </c>
      <c r="W32" s="87">
        <f>G32+M32+S32</f>
        <v>0</v>
      </c>
      <c r="X32" s="87">
        <f>J32+P32+V32</f>
        <v>0</v>
      </c>
      <c r="Y32" s="87">
        <f t="shared" si="0"/>
        <v>0</v>
      </c>
      <c r="Z32" s="88">
        <f t="shared" si="3"/>
        <v>0</v>
      </c>
      <c r="AA32" s="98"/>
    </row>
    <row r="33" spans="1:27" ht="30" customHeight="1" thickBot="1" x14ac:dyDescent="0.3">
      <c r="A33" s="82" t="s">
        <v>77</v>
      </c>
      <c r="B33" s="83" t="s">
        <v>105</v>
      </c>
      <c r="C33" s="84" t="s">
        <v>91</v>
      </c>
      <c r="D33" s="85" t="s">
        <v>80</v>
      </c>
      <c r="E33" s="86"/>
      <c r="F33" s="86"/>
      <c r="G33" s="86">
        <f>E33*F33</f>
        <v>0</v>
      </c>
      <c r="H33" s="86"/>
      <c r="I33" s="86"/>
      <c r="J33" s="86">
        <f>H33*I33</f>
        <v>0</v>
      </c>
      <c r="K33" s="86"/>
      <c r="L33" s="86"/>
      <c r="M33" s="86">
        <f>K33*L33</f>
        <v>0</v>
      </c>
      <c r="N33" s="86"/>
      <c r="O33" s="86"/>
      <c r="P33" s="86">
        <f>N33*O33</f>
        <v>0</v>
      </c>
      <c r="Q33" s="86"/>
      <c r="R33" s="86"/>
      <c r="S33" s="86">
        <f>Q33*R33</f>
        <v>0</v>
      </c>
      <c r="T33" s="86"/>
      <c r="U33" s="86"/>
      <c r="V33" s="86">
        <f>T33*U33</f>
        <v>0</v>
      </c>
      <c r="W33" s="87">
        <f>G33+M33+S33</f>
        <v>0</v>
      </c>
      <c r="X33" s="87">
        <f>J33+P33+V33</f>
        <v>0</v>
      </c>
      <c r="Y33" s="87">
        <f t="shared" si="0"/>
        <v>0</v>
      </c>
      <c r="Z33" s="88">
        <f t="shared" si="3"/>
        <v>0</v>
      </c>
      <c r="AA33" s="98"/>
    </row>
    <row r="34" spans="1:27" ht="30" customHeight="1" thickBot="1" x14ac:dyDescent="0.3">
      <c r="A34" s="99" t="s">
        <v>106</v>
      </c>
      <c r="B34" s="100"/>
      <c r="C34" s="101"/>
      <c r="D34" s="102"/>
      <c r="E34" s="103"/>
      <c r="F34" s="104"/>
      <c r="G34" s="104">
        <f>G13+G18+G22+G26+G30</f>
        <v>58057.36</v>
      </c>
      <c r="H34" s="105"/>
      <c r="I34" s="104"/>
      <c r="J34" s="104">
        <f>J13+J18+J22+J26+J30</f>
        <v>58057.36</v>
      </c>
      <c r="K34" s="103"/>
      <c r="L34" s="104"/>
      <c r="M34" s="104">
        <f>M13+M18+M22+M26+M30</f>
        <v>0</v>
      </c>
      <c r="N34" s="103"/>
      <c r="O34" s="104"/>
      <c r="P34" s="104">
        <f>P13+P18+P22+P26+P30</f>
        <v>0</v>
      </c>
      <c r="Q34" s="103"/>
      <c r="R34" s="104"/>
      <c r="S34" s="104">
        <f>S13+S18+S22+S26+S30</f>
        <v>0</v>
      </c>
      <c r="T34" s="103"/>
      <c r="U34" s="104"/>
      <c r="V34" s="104">
        <f>V13+V18+V22+V26+V30</f>
        <v>0</v>
      </c>
      <c r="W34" s="104">
        <f>W13+W18+W22+W26+W30</f>
        <v>58057.36</v>
      </c>
      <c r="X34" s="104">
        <f>X13+X18+X22+X26+X30</f>
        <v>58057.36</v>
      </c>
      <c r="Y34" s="104">
        <f t="shared" si="0"/>
        <v>0</v>
      </c>
      <c r="Z34" s="104">
        <f>Y34/W34</f>
        <v>0</v>
      </c>
      <c r="AA34" s="98"/>
    </row>
    <row r="35" spans="1:27" ht="30" customHeight="1" thickBot="1" x14ac:dyDescent="0.3">
      <c r="A35" s="106" t="s">
        <v>72</v>
      </c>
      <c r="B35" s="107">
        <v>2</v>
      </c>
      <c r="C35" s="239" t="s">
        <v>107</v>
      </c>
      <c r="D35" s="240"/>
      <c r="E35" s="240"/>
      <c r="F35" s="240"/>
      <c r="G35" s="240"/>
      <c r="H35" s="240"/>
      <c r="I35" s="240"/>
      <c r="J35" s="240"/>
      <c r="K35" s="240"/>
      <c r="L35" s="240"/>
      <c r="M35" s="240"/>
      <c r="N35" s="240"/>
      <c r="O35" s="240"/>
      <c r="P35" s="240"/>
      <c r="Q35" s="240"/>
      <c r="R35" s="240"/>
      <c r="S35" s="240"/>
      <c r="T35" s="240"/>
      <c r="U35" s="240"/>
      <c r="V35" s="240"/>
      <c r="W35" s="240"/>
      <c r="X35" s="240"/>
      <c r="Y35" s="240"/>
      <c r="Z35" s="240"/>
      <c r="AA35" s="241"/>
    </row>
    <row r="36" spans="1:27" ht="30" customHeight="1" thickBot="1" x14ac:dyDescent="0.3">
      <c r="A36" s="74" t="s">
        <v>74</v>
      </c>
      <c r="B36" s="96" t="s">
        <v>108</v>
      </c>
      <c r="C36" s="76" t="s">
        <v>109</v>
      </c>
      <c r="D36" s="77"/>
      <c r="E36" s="28">
        <f>SUM(E37:E39)</f>
        <v>0</v>
      </c>
      <c r="F36" s="28"/>
      <c r="G36" s="28">
        <f>SUM(G37:G39)</f>
        <v>0</v>
      </c>
      <c r="H36" s="28">
        <f>SUM(H37:H39)</f>
        <v>0</v>
      </c>
      <c r="I36" s="28"/>
      <c r="J36" s="28">
        <f>SUM(J37:J39)</f>
        <v>0</v>
      </c>
      <c r="K36" s="28">
        <f>SUM(K37:K39)</f>
        <v>0</v>
      </c>
      <c r="L36" s="28"/>
      <c r="M36" s="28">
        <f>SUM(M37:M39)</f>
        <v>0</v>
      </c>
      <c r="N36" s="28">
        <f>SUM(N37:N39)</f>
        <v>0</v>
      </c>
      <c r="O36" s="28"/>
      <c r="P36" s="28">
        <f>SUM(P37:P39)</f>
        <v>0</v>
      </c>
      <c r="Q36" s="28">
        <f>SUM(Q37:Q39)</f>
        <v>0</v>
      </c>
      <c r="R36" s="28"/>
      <c r="S36" s="28">
        <f>SUM(S37:S39)</f>
        <v>0</v>
      </c>
      <c r="T36" s="28">
        <f>SUM(T37:T39)</f>
        <v>0</v>
      </c>
      <c r="U36" s="28"/>
      <c r="V36" s="28">
        <f>SUM(V37:V39)</f>
        <v>0</v>
      </c>
      <c r="W36" s="28">
        <f>SUM(W37:W39)</f>
        <v>0</v>
      </c>
      <c r="X36" s="28">
        <f>SUM(X37:X39)</f>
        <v>0</v>
      </c>
      <c r="Y36" s="28">
        <f t="shared" ref="Y36:Y48" si="4">W36-X36</f>
        <v>0</v>
      </c>
      <c r="Z36" s="28">
        <f>IFERROR(Y36/W36,0)</f>
        <v>0</v>
      </c>
      <c r="AA36" s="98"/>
    </row>
    <row r="37" spans="1:27" ht="30" customHeight="1" thickBot="1" x14ac:dyDescent="0.3">
      <c r="A37" s="82" t="s">
        <v>77</v>
      </c>
      <c r="B37" s="83" t="s">
        <v>110</v>
      </c>
      <c r="C37" s="84" t="s">
        <v>111</v>
      </c>
      <c r="D37" s="85" t="s">
        <v>112</v>
      </c>
      <c r="E37" s="86"/>
      <c r="F37" s="86"/>
      <c r="G37" s="86">
        <f>E37*F37</f>
        <v>0</v>
      </c>
      <c r="H37" s="86"/>
      <c r="I37" s="86"/>
      <c r="J37" s="86">
        <f>H37*I37</f>
        <v>0</v>
      </c>
      <c r="K37" s="86"/>
      <c r="L37" s="86"/>
      <c r="M37" s="86">
        <f>K37*L37</f>
        <v>0</v>
      </c>
      <c r="N37" s="86"/>
      <c r="O37" s="86"/>
      <c r="P37" s="86">
        <f>N37*O37</f>
        <v>0</v>
      </c>
      <c r="Q37" s="86"/>
      <c r="R37" s="86"/>
      <c r="S37" s="86">
        <f>Q37*R37</f>
        <v>0</v>
      </c>
      <c r="T37" s="86"/>
      <c r="U37" s="86"/>
      <c r="V37" s="86">
        <f>T37*U37</f>
        <v>0</v>
      </c>
      <c r="W37" s="87">
        <f>G37+M37+S37</f>
        <v>0</v>
      </c>
      <c r="X37" s="87">
        <f>J37+P37+V37</f>
        <v>0</v>
      </c>
      <c r="Y37" s="87">
        <f t="shared" si="4"/>
        <v>0</v>
      </c>
      <c r="Z37" s="88">
        <f t="shared" ref="Z37:Z48" si="5">IFERROR(Y37/W37,0)</f>
        <v>0</v>
      </c>
      <c r="AA37" s="98"/>
    </row>
    <row r="38" spans="1:27" ht="30" customHeight="1" thickBot="1" x14ac:dyDescent="0.3">
      <c r="A38" s="82" t="s">
        <v>77</v>
      </c>
      <c r="B38" s="83" t="s">
        <v>113</v>
      </c>
      <c r="C38" s="84" t="s">
        <v>111</v>
      </c>
      <c r="D38" s="85" t="s">
        <v>112</v>
      </c>
      <c r="E38" s="86"/>
      <c r="F38" s="86"/>
      <c r="G38" s="86">
        <f>E38*F38</f>
        <v>0</v>
      </c>
      <c r="H38" s="86"/>
      <c r="I38" s="86"/>
      <c r="J38" s="86">
        <f>H38*I38</f>
        <v>0</v>
      </c>
      <c r="K38" s="86"/>
      <c r="L38" s="86"/>
      <c r="M38" s="86">
        <f>K38*L38</f>
        <v>0</v>
      </c>
      <c r="N38" s="86"/>
      <c r="O38" s="86"/>
      <c r="P38" s="86">
        <f>N38*O38</f>
        <v>0</v>
      </c>
      <c r="Q38" s="86"/>
      <c r="R38" s="86"/>
      <c r="S38" s="86">
        <f>Q38*R38</f>
        <v>0</v>
      </c>
      <c r="T38" s="86"/>
      <c r="U38" s="86"/>
      <c r="V38" s="86">
        <f>T38*U38</f>
        <v>0</v>
      </c>
      <c r="W38" s="87">
        <f>G38+M38+S38</f>
        <v>0</v>
      </c>
      <c r="X38" s="87">
        <f>J38+P38+V38</f>
        <v>0</v>
      </c>
      <c r="Y38" s="87">
        <f t="shared" si="4"/>
        <v>0</v>
      </c>
      <c r="Z38" s="88">
        <f t="shared" si="5"/>
        <v>0</v>
      </c>
      <c r="AA38" s="98"/>
    </row>
    <row r="39" spans="1:27" ht="30" customHeight="1" thickBot="1" x14ac:dyDescent="0.3">
      <c r="A39" s="82" t="s">
        <v>77</v>
      </c>
      <c r="B39" s="83" t="s">
        <v>114</v>
      </c>
      <c r="C39" s="84" t="s">
        <v>111</v>
      </c>
      <c r="D39" s="85" t="s">
        <v>112</v>
      </c>
      <c r="E39" s="86"/>
      <c r="F39" s="86"/>
      <c r="G39" s="86">
        <f>E39*F39</f>
        <v>0</v>
      </c>
      <c r="H39" s="86"/>
      <c r="I39" s="86"/>
      <c r="J39" s="86">
        <f>H39*I39</f>
        <v>0</v>
      </c>
      <c r="K39" s="86"/>
      <c r="L39" s="86"/>
      <c r="M39" s="86">
        <f>K39*L39</f>
        <v>0</v>
      </c>
      <c r="N39" s="86"/>
      <c r="O39" s="86"/>
      <c r="P39" s="86">
        <f>N39*O39</f>
        <v>0</v>
      </c>
      <c r="Q39" s="86"/>
      <c r="R39" s="86"/>
      <c r="S39" s="86">
        <f>Q39*R39</f>
        <v>0</v>
      </c>
      <c r="T39" s="86"/>
      <c r="U39" s="86"/>
      <c r="V39" s="86">
        <f>T39*U39</f>
        <v>0</v>
      </c>
      <c r="W39" s="87">
        <f>G39+M39+S39</f>
        <v>0</v>
      </c>
      <c r="X39" s="87">
        <f>J39+P39+V39</f>
        <v>0</v>
      </c>
      <c r="Y39" s="87">
        <f t="shared" si="4"/>
        <v>0</v>
      </c>
      <c r="Z39" s="88">
        <f t="shared" si="5"/>
        <v>0</v>
      </c>
      <c r="AA39" s="98"/>
    </row>
    <row r="40" spans="1:27" ht="30" customHeight="1" thickBot="1" x14ac:dyDescent="0.3">
      <c r="A40" s="74" t="s">
        <v>74</v>
      </c>
      <c r="B40" s="96" t="s">
        <v>115</v>
      </c>
      <c r="C40" s="91" t="s">
        <v>116</v>
      </c>
      <c r="D40" s="77"/>
      <c r="E40" s="28">
        <f>SUM(E41:E43)</f>
        <v>0</v>
      </c>
      <c r="F40" s="28"/>
      <c r="G40" s="28">
        <f>SUM(G41:G43)</f>
        <v>0</v>
      </c>
      <c r="H40" s="28">
        <f>SUM(H41:H43)</f>
        <v>0</v>
      </c>
      <c r="I40" s="28"/>
      <c r="J40" s="28">
        <f>SUM(J41:J43)</f>
        <v>0</v>
      </c>
      <c r="K40" s="28">
        <f>SUM(K41:K43)</f>
        <v>0</v>
      </c>
      <c r="L40" s="28"/>
      <c r="M40" s="28">
        <f>SUM(M41:M43)</f>
        <v>0</v>
      </c>
      <c r="N40" s="28">
        <f>SUM(N41:N43)</f>
        <v>0</v>
      </c>
      <c r="O40" s="28"/>
      <c r="P40" s="28">
        <f>SUM(P41:P43)</f>
        <v>0</v>
      </c>
      <c r="Q40" s="28">
        <f>SUM(Q41:Q43)</f>
        <v>0</v>
      </c>
      <c r="R40" s="28"/>
      <c r="S40" s="28">
        <f>SUM(S41:S43)</f>
        <v>0</v>
      </c>
      <c r="T40" s="28">
        <f>SUM(T41:T43)</f>
        <v>0</v>
      </c>
      <c r="U40" s="28"/>
      <c r="V40" s="28">
        <f>SUM(V41:V43)</f>
        <v>0</v>
      </c>
      <c r="W40" s="28">
        <f>SUM(W41:W43)</f>
        <v>0</v>
      </c>
      <c r="X40" s="28">
        <f>SUM(X41:X43)</f>
        <v>0</v>
      </c>
      <c r="Y40" s="79">
        <f t="shared" si="4"/>
        <v>0</v>
      </c>
      <c r="Z40" s="79">
        <f>IFERROR(Y40/W40,0)</f>
        <v>0</v>
      </c>
      <c r="AA40" s="98"/>
    </row>
    <row r="41" spans="1:27" ht="30" customHeight="1" thickBot="1" x14ac:dyDescent="0.3">
      <c r="A41" s="82" t="s">
        <v>77</v>
      </c>
      <c r="B41" s="83" t="s">
        <v>117</v>
      </c>
      <c r="C41" s="84" t="s">
        <v>118</v>
      </c>
      <c r="D41" s="85" t="s">
        <v>119</v>
      </c>
      <c r="E41" s="86"/>
      <c r="F41" s="86"/>
      <c r="G41" s="86">
        <f>E41*F41</f>
        <v>0</v>
      </c>
      <c r="H41" s="86"/>
      <c r="I41" s="86"/>
      <c r="J41" s="86">
        <f>H41*I41</f>
        <v>0</v>
      </c>
      <c r="K41" s="86"/>
      <c r="L41" s="86"/>
      <c r="M41" s="86">
        <f>K41*L41</f>
        <v>0</v>
      </c>
      <c r="N41" s="86"/>
      <c r="O41" s="86"/>
      <c r="P41" s="86">
        <f>N41*O41</f>
        <v>0</v>
      </c>
      <c r="Q41" s="86"/>
      <c r="R41" s="86"/>
      <c r="S41" s="86">
        <f>Q41*R41</f>
        <v>0</v>
      </c>
      <c r="T41" s="86"/>
      <c r="U41" s="86"/>
      <c r="V41" s="86">
        <f>T41*U41</f>
        <v>0</v>
      </c>
      <c r="W41" s="87">
        <f>G41+M41+S41</f>
        <v>0</v>
      </c>
      <c r="X41" s="87">
        <f>J41+P41+V41</f>
        <v>0</v>
      </c>
      <c r="Y41" s="87">
        <f t="shared" si="4"/>
        <v>0</v>
      </c>
      <c r="Z41" s="88">
        <f t="shared" si="5"/>
        <v>0</v>
      </c>
      <c r="AA41" s="98"/>
    </row>
    <row r="42" spans="1:27" ht="30" customHeight="1" thickBot="1" x14ac:dyDescent="0.3">
      <c r="A42" s="82" t="s">
        <v>77</v>
      </c>
      <c r="B42" s="83" t="s">
        <v>120</v>
      </c>
      <c r="C42" s="89" t="s">
        <v>118</v>
      </c>
      <c r="D42" s="85" t="s">
        <v>119</v>
      </c>
      <c r="E42" s="86"/>
      <c r="F42" s="86"/>
      <c r="G42" s="86">
        <f>E42*F42</f>
        <v>0</v>
      </c>
      <c r="H42" s="86"/>
      <c r="I42" s="86"/>
      <c r="J42" s="86">
        <f>H42*I42</f>
        <v>0</v>
      </c>
      <c r="K42" s="86"/>
      <c r="L42" s="86"/>
      <c r="M42" s="86">
        <f>K42*L42</f>
        <v>0</v>
      </c>
      <c r="N42" s="86"/>
      <c r="O42" s="86"/>
      <c r="P42" s="86">
        <f>N42*O42</f>
        <v>0</v>
      </c>
      <c r="Q42" s="86"/>
      <c r="R42" s="86"/>
      <c r="S42" s="86">
        <f>Q42*R42</f>
        <v>0</v>
      </c>
      <c r="T42" s="86"/>
      <c r="U42" s="86"/>
      <c r="V42" s="86">
        <f>T42*U42</f>
        <v>0</v>
      </c>
      <c r="W42" s="87">
        <f>G42+M42+S42</f>
        <v>0</v>
      </c>
      <c r="X42" s="87">
        <f>J42+P42+V42</f>
        <v>0</v>
      </c>
      <c r="Y42" s="87">
        <f t="shared" si="4"/>
        <v>0</v>
      </c>
      <c r="Z42" s="88">
        <f t="shared" si="5"/>
        <v>0</v>
      </c>
      <c r="AA42" s="98"/>
    </row>
    <row r="43" spans="1:27" ht="30" customHeight="1" thickBot="1" x14ac:dyDescent="0.3">
      <c r="A43" s="82" t="s">
        <v>77</v>
      </c>
      <c r="B43" s="83" t="s">
        <v>121</v>
      </c>
      <c r="C43" s="84" t="s">
        <v>118</v>
      </c>
      <c r="D43" s="85" t="s">
        <v>119</v>
      </c>
      <c r="E43" s="86"/>
      <c r="F43" s="86"/>
      <c r="G43" s="86">
        <f>E43*F43</f>
        <v>0</v>
      </c>
      <c r="H43" s="86"/>
      <c r="I43" s="86"/>
      <c r="J43" s="86">
        <f>H43*I43</f>
        <v>0</v>
      </c>
      <c r="K43" s="86"/>
      <c r="L43" s="86"/>
      <c r="M43" s="86">
        <f>K43*L43</f>
        <v>0</v>
      </c>
      <c r="N43" s="86"/>
      <c r="O43" s="86"/>
      <c r="P43" s="86">
        <f>N43*O43</f>
        <v>0</v>
      </c>
      <c r="Q43" s="86"/>
      <c r="R43" s="86"/>
      <c r="S43" s="86">
        <f>Q43*R43</f>
        <v>0</v>
      </c>
      <c r="T43" s="86"/>
      <c r="U43" s="86"/>
      <c r="V43" s="86">
        <f>T43*U43</f>
        <v>0</v>
      </c>
      <c r="W43" s="87">
        <f>G43+M43+S43</f>
        <v>0</v>
      </c>
      <c r="X43" s="87">
        <f>J43+P43+V43</f>
        <v>0</v>
      </c>
      <c r="Y43" s="87">
        <f t="shared" si="4"/>
        <v>0</v>
      </c>
      <c r="Z43" s="88">
        <f t="shared" si="5"/>
        <v>0</v>
      </c>
      <c r="AA43" s="98"/>
    </row>
    <row r="44" spans="1:27" ht="30" customHeight="1" thickBot="1" x14ac:dyDescent="0.3">
      <c r="A44" s="74" t="s">
        <v>74</v>
      </c>
      <c r="B44" s="96" t="s">
        <v>122</v>
      </c>
      <c r="C44" s="91" t="s">
        <v>123</v>
      </c>
      <c r="D44" s="77"/>
      <c r="E44" s="28">
        <f>SUM(E45:E47)</f>
        <v>0</v>
      </c>
      <c r="F44" s="28"/>
      <c r="G44" s="28">
        <f>SUM(G45:G47)</f>
        <v>0</v>
      </c>
      <c r="H44" s="28">
        <f>SUM(H45:H47)</f>
        <v>0</v>
      </c>
      <c r="I44" s="28"/>
      <c r="J44" s="28">
        <f>SUM(J45:J47)</f>
        <v>0</v>
      </c>
      <c r="K44" s="28">
        <f>SUM(K45:K47)</f>
        <v>0</v>
      </c>
      <c r="L44" s="28"/>
      <c r="M44" s="28">
        <f>SUM(M45:M47)</f>
        <v>0</v>
      </c>
      <c r="N44" s="28">
        <f>SUM(N45:N47)</f>
        <v>0</v>
      </c>
      <c r="O44" s="28"/>
      <c r="P44" s="28">
        <f>SUM(P45:P47)</f>
        <v>0</v>
      </c>
      <c r="Q44" s="28">
        <f>SUM(Q45:Q47)</f>
        <v>0</v>
      </c>
      <c r="R44" s="28"/>
      <c r="S44" s="28">
        <f>SUM(S45:S47)</f>
        <v>0</v>
      </c>
      <c r="T44" s="28">
        <f>SUM(T45:T47)</f>
        <v>0</v>
      </c>
      <c r="U44" s="28"/>
      <c r="V44" s="28">
        <f>SUM(V45:V47)</f>
        <v>0</v>
      </c>
      <c r="W44" s="28">
        <f>SUM(W45:W47)</f>
        <v>0</v>
      </c>
      <c r="X44" s="28">
        <f>SUM(X45:X47)</f>
        <v>0</v>
      </c>
      <c r="Y44" s="79">
        <f t="shared" si="4"/>
        <v>0</v>
      </c>
      <c r="Z44" s="79">
        <f>IFERROR(Y44/W44,0)</f>
        <v>0</v>
      </c>
      <c r="AA44" s="98"/>
    </row>
    <row r="45" spans="1:27" ht="30" customHeight="1" thickBot="1" x14ac:dyDescent="0.3">
      <c r="A45" s="82" t="s">
        <v>77</v>
      </c>
      <c r="B45" s="83" t="s">
        <v>124</v>
      </c>
      <c r="C45" s="84" t="s">
        <v>125</v>
      </c>
      <c r="D45" s="85" t="s">
        <v>119</v>
      </c>
      <c r="E45" s="86"/>
      <c r="F45" s="86"/>
      <c r="G45" s="86">
        <f>E45*F45</f>
        <v>0</v>
      </c>
      <c r="H45" s="86"/>
      <c r="I45" s="86"/>
      <c r="J45" s="86">
        <f>H45*I45</f>
        <v>0</v>
      </c>
      <c r="K45" s="86"/>
      <c r="L45" s="86"/>
      <c r="M45" s="86">
        <f>K45*L45</f>
        <v>0</v>
      </c>
      <c r="N45" s="86"/>
      <c r="O45" s="86"/>
      <c r="P45" s="86">
        <f>N45*O45</f>
        <v>0</v>
      </c>
      <c r="Q45" s="86"/>
      <c r="R45" s="86"/>
      <c r="S45" s="86">
        <f>Q45*R45</f>
        <v>0</v>
      </c>
      <c r="T45" s="86"/>
      <c r="U45" s="86"/>
      <c r="V45" s="86">
        <f>T45*U45</f>
        <v>0</v>
      </c>
      <c r="W45" s="87">
        <f>G45+M45+S45</f>
        <v>0</v>
      </c>
      <c r="X45" s="87">
        <f>J45+P45+V45</f>
        <v>0</v>
      </c>
      <c r="Y45" s="87">
        <f t="shared" si="4"/>
        <v>0</v>
      </c>
      <c r="Z45" s="88">
        <f t="shared" si="5"/>
        <v>0</v>
      </c>
      <c r="AA45" s="98"/>
    </row>
    <row r="46" spans="1:27" ht="30" customHeight="1" thickBot="1" x14ac:dyDescent="0.3">
      <c r="A46" s="82" t="s">
        <v>77</v>
      </c>
      <c r="B46" s="83" t="s">
        <v>126</v>
      </c>
      <c r="C46" s="84" t="s">
        <v>127</v>
      </c>
      <c r="D46" s="85" t="s">
        <v>119</v>
      </c>
      <c r="E46" s="86"/>
      <c r="F46" s="86"/>
      <c r="G46" s="86">
        <f>E46*F46</f>
        <v>0</v>
      </c>
      <c r="H46" s="86"/>
      <c r="I46" s="86"/>
      <c r="J46" s="86">
        <f>H46*I46</f>
        <v>0</v>
      </c>
      <c r="K46" s="86"/>
      <c r="L46" s="86"/>
      <c r="M46" s="86">
        <f>K46*L46</f>
        <v>0</v>
      </c>
      <c r="N46" s="86"/>
      <c r="O46" s="86"/>
      <c r="P46" s="86">
        <f>N46*O46</f>
        <v>0</v>
      </c>
      <c r="Q46" s="86"/>
      <c r="R46" s="86"/>
      <c r="S46" s="86">
        <f>Q46*R46</f>
        <v>0</v>
      </c>
      <c r="T46" s="86"/>
      <c r="U46" s="86"/>
      <c r="V46" s="86">
        <f>T46*U46</f>
        <v>0</v>
      </c>
      <c r="W46" s="87">
        <f>G46+M46+S46</f>
        <v>0</v>
      </c>
      <c r="X46" s="87">
        <f>J46+P46+V46</f>
        <v>0</v>
      </c>
      <c r="Y46" s="87">
        <f t="shared" si="4"/>
        <v>0</v>
      </c>
      <c r="Z46" s="88">
        <f t="shared" si="5"/>
        <v>0</v>
      </c>
      <c r="AA46" s="98"/>
    </row>
    <row r="47" spans="1:27" ht="30" customHeight="1" thickBot="1" x14ac:dyDescent="0.3">
      <c r="A47" s="82" t="s">
        <v>77</v>
      </c>
      <c r="B47" s="83" t="s">
        <v>128</v>
      </c>
      <c r="C47" s="84" t="s">
        <v>125</v>
      </c>
      <c r="D47" s="85" t="s">
        <v>119</v>
      </c>
      <c r="E47" s="86"/>
      <c r="F47" s="86"/>
      <c r="G47" s="86">
        <f>E47*F47</f>
        <v>0</v>
      </c>
      <c r="H47" s="86"/>
      <c r="I47" s="86"/>
      <c r="J47" s="86">
        <f>H47*I47</f>
        <v>0</v>
      </c>
      <c r="K47" s="86"/>
      <c r="L47" s="86"/>
      <c r="M47" s="86">
        <f>K47*L47</f>
        <v>0</v>
      </c>
      <c r="N47" s="86"/>
      <c r="O47" s="86"/>
      <c r="P47" s="86">
        <f>N47*O47</f>
        <v>0</v>
      </c>
      <c r="Q47" s="86"/>
      <c r="R47" s="86"/>
      <c r="S47" s="86">
        <f>Q47*R47</f>
        <v>0</v>
      </c>
      <c r="T47" s="86"/>
      <c r="U47" s="86"/>
      <c r="V47" s="86">
        <f>T47*U47</f>
        <v>0</v>
      </c>
      <c r="W47" s="87">
        <f>G47+M47+S47</f>
        <v>0</v>
      </c>
      <c r="X47" s="87">
        <f>J47+P47+V47</f>
        <v>0</v>
      </c>
      <c r="Y47" s="87">
        <f t="shared" si="4"/>
        <v>0</v>
      </c>
      <c r="Z47" s="88">
        <f t="shared" si="5"/>
        <v>0</v>
      </c>
      <c r="AA47" s="98"/>
    </row>
    <row r="48" spans="1:27" ht="30" customHeight="1" thickBot="1" x14ac:dyDescent="0.3">
      <c r="A48" s="99" t="s">
        <v>129</v>
      </c>
      <c r="B48" s="100"/>
      <c r="C48" s="101"/>
      <c r="D48" s="102"/>
      <c r="E48" s="104">
        <f>E44+E40+E36</f>
        <v>0</v>
      </c>
      <c r="F48" s="104"/>
      <c r="G48" s="104">
        <f>G44+G40+G36</f>
        <v>0</v>
      </c>
      <c r="H48" s="104">
        <f>H44+H40+H36</f>
        <v>0</v>
      </c>
      <c r="I48" s="104"/>
      <c r="J48" s="104">
        <f>J44+J40+J36</f>
        <v>0</v>
      </c>
      <c r="K48" s="104">
        <f>K44+K40+K36</f>
        <v>0</v>
      </c>
      <c r="L48" s="104"/>
      <c r="M48" s="104">
        <f>M44+M40+M36</f>
        <v>0</v>
      </c>
      <c r="N48" s="104">
        <f>N44+N40+N36</f>
        <v>0</v>
      </c>
      <c r="O48" s="104"/>
      <c r="P48" s="104">
        <f>P44+P40+P36</f>
        <v>0</v>
      </c>
      <c r="Q48" s="104">
        <f>Q44+Q40+Q36</f>
        <v>0</v>
      </c>
      <c r="R48" s="104"/>
      <c r="S48" s="104">
        <f>S44+S40+S36</f>
        <v>0</v>
      </c>
      <c r="T48" s="104">
        <f>T44+T40+T36</f>
        <v>0</v>
      </c>
      <c r="U48" s="104"/>
      <c r="V48" s="104">
        <f>V44+V40+V36</f>
        <v>0</v>
      </c>
      <c r="W48" s="29">
        <f>W44+W40+W36</f>
        <v>0</v>
      </c>
      <c r="X48" s="29">
        <f>X44+X40+X36</f>
        <v>0</v>
      </c>
      <c r="Y48" s="29">
        <f t="shared" si="4"/>
        <v>0</v>
      </c>
      <c r="Z48" s="29">
        <f t="shared" si="5"/>
        <v>0</v>
      </c>
      <c r="AA48" s="98"/>
    </row>
    <row r="49" spans="1:27" ht="30" customHeight="1" thickBot="1" x14ac:dyDescent="0.3">
      <c r="A49" s="106" t="s">
        <v>72</v>
      </c>
      <c r="B49" s="107">
        <v>3</v>
      </c>
      <c r="C49" s="239" t="s">
        <v>130</v>
      </c>
      <c r="D49" s="240"/>
      <c r="E49" s="240"/>
      <c r="F49" s="240"/>
      <c r="G49" s="240"/>
      <c r="H49" s="240"/>
      <c r="I49" s="240"/>
      <c r="J49" s="240"/>
      <c r="K49" s="240"/>
      <c r="L49" s="240"/>
      <c r="M49" s="240"/>
      <c r="N49" s="240"/>
      <c r="O49" s="240"/>
      <c r="P49" s="240"/>
      <c r="Q49" s="240"/>
      <c r="R49" s="240"/>
      <c r="S49" s="240"/>
      <c r="T49" s="240"/>
      <c r="U49" s="240"/>
      <c r="V49" s="240"/>
      <c r="W49" s="240"/>
      <c r="X49" s="240"/>
      <c r="Y49" s="240"/>
      <c r="Z49" s="240"/>
      <c r="AA49" s="241"/>
    </row>
    <row r="50" spans="1:27" ht="45" customHeight="1" thickBot="1" x14ac:dyDescent="0.3">
      <c r="A50" s="74" t="s">
        <v>74</v>
      </c>
      <c r="B50" s="96" t="s">
        <v>131</v>
      </c>
      <c r="C50" s="76" t="s">
        <v>132</v>
      </c>
      <c r="D50" s="77"/>
      <c r="E50" s="28">
        <f>SUM(E51:E54)</f>
        <v>0</v>
      </c>
      <c r="F50" s="28"/>
      <c r="G50" s="28">
        <f>SUM(G51:G54)</f>
        <v>0</v>
      </c>
      <c r="H50" s="28">
        <f>SUM(H51:H54)</f>
        <v>0</v>
      </c>
      <c r="I50" s="28"/>
      <c r="J50" s="28">
        <f>SUM(J51:J54)</f>
        <v>0</v>
      </c>
      <c r="K50" s="28">
        <f>SUM(K51:K54)</f>
        <v>0</v>
      </c>
      <c r="L50" s="28"/>
      <c r="M50" s="28">
        <f>SUM(M51:M54)</f>
        <v>0</v>
      </c>
      <c r="N50" s="28">
        <f>SUM(N51:N54)</f>
        <v>0</v>
      </c>
      <c r="O50" s="28"/>
      <c r="P50" s="28">
        <f>SUM(P51:P54)</f>
        <v>0</v>
      </c>
      <c r="Q50" s="28">
        <f>SUM(Q51:Q54)</f>
        <v>0</v>
      </c>
      <c r="R50" s="28"/>
      <c r="S50" s="28">
        <f>SUM(S51:S54)</f>
        <v>0</v>
      </c>
      <c r="T50" s="28">
        <f>SUM(T51:T54)</f>
        <v>0</v>
      </c>
      <c r="U50" s="28"/>
      <c r="V50" s="28">
        <f>SUM(V51:V54)</f>
        <v>0</v>
      </c>
      <c r="W50" s="28">
        <f>SUM(W51:W54)</f>
        <v>0</v>
      </c>
      <c r="X50" s="28">
        <f>SUM(X51:X54)</f>
        <v>0</v>
      </c>
      <c r="Y50" s="79">
        <f>W50-X50</f>
        <v>0</v>
      </c>
      <c r="Z50" s="79">
        <f>IFERROR(Y50/W50,0)</f>
        <v>0</v>
      </c>
      <c r="AA50" s="98"/>
    </row>
    <row r="51" spans="1:27" ht="30" customHeight="1" thickBot="1" x14ac:dyDescent="0.3">
      <c r="A51" s="82" t="s">
        <v>77</v>
      </c>
      <c r="B51" s="83" t="s">
        <v>133</v>
      </c>
      <c r="C51" s="89" t="s">
        <v>134</v>
      </c>
      <c r="D51" s="85" t="s">
        <v>112</v>
      </c>
      <c r="E51" s="86"/>
      <c r="F51" s="86"/>
      <c r="G51" s="86">
        <f>E51*F51</f>
        <v>0</v>
      </c>
      <c r="H51" s="86"/>
      <c r="I51" s="86"/>
      <c r="J51" s="86">
        <f>H51*I51</f>
        <v>0</v>
      </c>
      <c r="K51" s="86"/>
      <c r="L51" s="86"/>
      <c r="M51" s="86">
        <f>K51*L51</f>
        <v>0</v>
      </c>
      <c r="N51" s="86"/>
      <c r="O51" s="86"/>
      <c r="P51" s="86">
        <f>N51*O51</f>
        <v>0</v>
      </c>
      <c r="Q51" s="86"/>
      <c r="R51" s="86"/>
      <c r="S51" s="86">
        <f>Q51*R51</f>
        <v>0</v>
      </c>
      <c r="T51" s="86"/>
      <c r="U51" s="86"/>
      <c r="V51" s="86">
        <f>T51*U51</f>
        <v>0</v>
      </c>
      <c r="W51" s="87">
        <f>G51+M51+S51</f>
        <v>0</v>
      </c>
      <c r="X51" s="87">
        <f>J51+P51+V51</f>
        <v>0</v>
      </c>
      <c r="Y51" s="87">
        <f>W51-X51</f>
        <v>0</v>
      </c>
      <c r="Z51" s="88">
        <f t="shared" ref="Z51:Z57" si="6">IFERROR(Y51/W51,0)</f>
        <v>0</v>
      </c>
      <c r="AA51" s="98"/>
    </row>
    <row r="52" spans="1:27" ht="30" customHeight="1" thickBot="1" x14ac:dyDescent="0.3">
      <c r="A52" s="82" t="s">
        <v>77</v>
      </c>
      <c r="B52" s="83" t="s">
        <v>135</v>
      </c>
      <c r="C52" s="89" t="s">
        <v>136</v>
      </c>
      <c r="D52" s="85" t="s">
        <v>112</v>
      </c>
      <c r="E52" s="86"/>
      <c r="F52" s="86"/>
      <c r="G52" s="86">
        <f>E52*F52</f>
        <v>0</v>
      </c>
      <c r="H52" s="86"/>
      <c r="I52" s="86"/>
      <c r="J52" s="86">
        <f>H52*I52</f>
        <v>0</v>
      </c>
      <c r="K52" s="86"/>
      <c r="L52" s="86"/>
      <c r="M52" s="86">
        <f>K52*L52</f>
        <v>0</v>
      </c>
      <c r="N52" s="86"/>
      <c r="O52" s="86"/>
      <c r="P52" s="86">
        <f>N52*O52</f>
        <v>0</v>
      </c>
      <c r="Q52" s="86"/>
      <c r="R52" s="86"/>
      <c r="S52" s="86">
        <f>Q52*R52</f>
        <v>0</v>
      </c>
      <c r="T52" s="86"/>
      <c r="U52" s="86"/>
      <c r="V52" s="86">
        <f>T52*U52</f>
        <v>0</v>
      </c>
      <c r="W52" s="87">
        <f>G52+M52+S52</f>
        <v>0</v>
      </c>
      <c r="X52" s="87">
        <f>J52+P52+V52</f>
        <v>0</v>
      </c>
      <c r="Y52" s="87">
        <f>W52-X52</f>
        <v>0</v>
      </c>
      <c r="Z52" s="88">
        <f t="shared" si="6"/>
        <v>0</v>
      </c>
      <c r="AA52" s="98"/>
    </row>
    <row r="53" spans="1:27" ht="30" customHeight="1" thickBot="1" x14ac:dyDescent="0.3">
      <c r="A53" s="82"/>
      <c r="B53" s="83"/>
      <c r="C53" s="89"/>
      <c r="D53" s="85"/>
      <c r="E53" s="86"/>
      <c r="F53" s="86"/>
      <c r="G53" s="86"/>
      <c r="H53" s="86"/>
      <c r="I53" s="86"/>
      <c r="J53" s="86"/>
      <c r="K53" s="86"/>
      <c r="L53" s="86"/>
      <c r="M53" s="86"/>
      <c r="N53" s="86"/>
      <c r="O53" s="86"/>
      <c r="P53" s="86"/>
      <c r="Q53" s="86"/>
      <c r="R53" s="86"/>
      <c r="S53" s="86"/>
      <c r="T53" s="86"/>
      <c r="U53" s="86"/>
      <c r="V53" s="86"/>
      <c r="W53" s="87"/>
      <c r="X53" s="87"/>
      <c r="Y53" s="87"/>
      <c r="Z53" s="88">
        <f t="shared" si="6"/>
        <v>0</v>
      </c>
      <c r="AA53" s="98"/>
    </row>
    <row r="54" spans="1:27" ht="30" customHeight="1" thickBot="1" x14ac:dyDescent="0.3">
      <c r="A54" s="82" t="s">
        <v>77</v>
      </c>
      <c r="B54" s="83" t="s">
        <v>137</v>
      </c>
      <c r="C54" s="89" t="s">
        <v>138</v>
      </c>
      <c r="D54" s="85" t="s">
        <v>112</v>
      </c>
      <c r="E54" s="86"/>
      <c r="F54" s="86"/>
      <c r="G54" s="86">
        <f>E54*F54</f>
        <v>0</v>
      </c>
      <c r="H54" s="86"/>
      <c r="I54" s="86"/>
      <c r="J54" s="86">
        <f>H54*I54</f>
        <v>0</v>
      </c>
      <c r="K54" s="86"/>
      <c r="L54" s="86"/>
      <c r="M54" s="86">
        <f>K54*L54</f>
        <v>0</v>
      </c>
      <c r="N54" s="86"/>
      <c r="O54" s="86"/>
      <c r="P54" s="86">
        <f>N54*O54</f>
        <v>0</v>
      </c>
      <c r="Q54" s="86"/>
      <c r="R54" s="86"/>
      <c r="S54" s="86">
        <f>Q54*R54</f>
        <v>0</v>
      </c>
      <c r="T54" s="86"/>
      <c r="U54" s="86"/>
      <c r="V54" s="86">
        <f>T54*U54</f>
        <v>0</v>
      </c>
      <c r="W54" s="87">
        <f>G54+M54+S54</f>
        <v>0</v>
      </c>
      <c r="X54" s="87">
        <f>J54+P54+V54</f>
        <v>0</v>
      </c>
      <c r="Y54" s="87">
        <f>W54-X54</f>
        <v>0</v>
      </c>
      <c r="Z54" s="88">
        <f t="shared" si="6"/>
        <v>0</v>
      </c>
      <c r="AA54" s="98"/>
    </row>
    <row r="55" spans="1:27" ht="54" customHeight="1" thickBot="1" x14ac:dyDescent="0.3">
      <c r="A55" s="74" t="s">
        <v>74</v>
      </c>
      <c r="B55" s="96" t="s">
        <v>139</v>
      </c>
      <c r="C55" s="76" t="s">
        <v>140</v>
      </c>
      <c r="D55" s="77"/>
      <c r="E55" s="28"/>
      <c r="F55" s="28"/>
      <c r="G55" s="28"/>
      <c r="H55" s="28"/>
      <c r="I55" s="28"/>
      <c r="J55" s="28"/>
      <c r="K55" s="28">
        <f>SUM(K56:K57)</f>
        <v>0</v>
      </c>
      <c r="L55" s="28"/>
      <c r="M55" s="28">
        <f>SUM(M56:M57)</f>
        <v>0</v>
      </c>
      <c r="N55" s="28">
        <f>SUM(N56:N57)</f>
        <v>0</v>
      </c>
      <c r="O55" s="28"/>
      <c r="P55" s="28">
        <f>SUM(P56:P57)</f>
        <v>0</v>
      </c>
      <c r="Q55" s="28">
        <f>SUM(Q56:Q57)</f>
        <v>0</v>
      </c>
      <c r="R55" s="28"/>
      <c r="S55" s="28">
        <f>SUM(S56:S57)</f>
        <v>0</v>
      </c>
      <c r="T55" s="28">
        <f>SUM(T56:T57)</f>
        <v>0</v>
      </c>
      <c r="U55" s="28"/>
      <c r="V55" s="28">
        <f>SUM(V56:V57)</f>
        <v>0</v>
      </c>
      <c r="W55" s="28">
        <f>SUM(W56:W57)</f>
        <v>0</v>
      </c>
      <c r="X55" s="28">
        <f>SUM(X56:X57)</f>
        <v>0</v>
      </c>
      <c r="Y55" s="79">
        <f>W55-X55</f>
        <v>0</v>
      </c>
      <c r="Z55" s="79">
        <f>IFERROR(Y55/W55,0)</f>
        <v>0</v>
      </c>
      <c r="AA55" s="98"/>
    </row>
    <row r="56" spans="1:27" ht="30" customHeight="1" thickBot="1" x14ac:dyDescent="0.3">
      <c r="A56" s="82" t="s">
        <v>77</v>
      </c>
      <c r="B56" s="83" t="s">
        <v>141</v>
      </c>
      <c r="C56" s="89" t="s">
        <v>142</v>
      </c>
      <c r="D56" s="85" t="s">
        <v>143</v>
      </c>
      <c r="E56" s="263" t="s">
        <v>144</v>
      </c>
      <c r="F56" s="264"/>
      <c r="G56" s="264"/>
      <c r="H56" s="263" t="s">
        <v>144</v>
      </c>
      <c r="I56" s="264"/>
      <c r="J56" s="264"/>
      <c r="K56" s="86"/>
      <c r="L56" s="86"/>
      <c r="M56" s="86">
        <f>K56*L56</f>
        <v>0</v>
      </c>
      <c r="N56" s="86"/>
      <c r="O56" s="86"/>
      <c r="P56" s="86">
        <f>N56*O56</f>
        <v>0</v>
      </c>
      <c r="Q56" s="86"/>
      <c r="R56" s="86"/>
      <c r="S56" s="86">
        <f>Q56*R56</f>
        <v>0</v>
      </c>
      <c r="T56" s="86"/>
      <c r="U56" s="86"/>
      <c r="V56" s="86">
        <f>T56*U56</f>
        <v>0</v>
      </c>
      <c r="W56" s="87">
        <f>G56+M56+S56</f>
        <v>0</v>
      </c>
      <c r="X56" s="87">
        <f>J56+P56+V56</f>
        <v>0</v>
      </c>
      <c r="Y56" s="87">
        <f>W56-X56</f>
        <v>0</v>
      </c>
      <c r="Z56" s="88">
        <f t="shared" si="6"/>
        <v>0</v>
      </c>
      <c r="AA56" s="98"/>
    </row>
    <row r="57" spans="1:27" ht="30" customHeight="1" thickBot="1" x14ac:dyDescent="0.3">
      <c r="A57" s="82" t="s">
        <v>77</v>
      </c>
      <c r="B57" s="83" t="s">
        <v>145</v>
      </c>
      <c r="C57" s="89" t="s">
        <v>146</v>
      </c>
      <c r="D57" s="85" t="s">
        <v>143</v>
      </c>
      <c r="E57" s="264"/>
      <c r="F57" s="264"/>
      <c r="G57" s="264"/>
      <c r="H57" s="264"/>
      <c r="I57" s="264"/>
      <c r="J57" s="264"/>
      <c r="K57" s="86"/>
      <c r="L57" s="86"/>
      <c r="M57" s="86">
        <f>K57*L57</f>
        <v>0</v>
      </c>
      <c r="N57" s="86"/>
      <c r="O57" s="86"/>
      <c r="P57" s="86">
        <f>N57*O57</f>
        <v>0</v>
      </c>
      <c r="Q57" s="86"/>
      <c r="R57" s="86"/>
      <c r="S57" s="86">
        <f>Q57*R57</f>
        <v>0</v>
      </c>
      <c r="T57" s="86"/>
      <c r="U57" s="86"/>
      <c r="V57" s="86">
        <f>T57*U57</f>
        <v>0</v>
      </c>
      <c r="W57" s="87">
        <f>G57+M57+S57</f>
        <v>0</v>
      </c>
      <c r="X57" s="87">
        <f>J57+P57+V57</f>
        <v>0</v>
      </c>
      <c r="Y57" s="87">
        <f>W57-X57</f>
        <v>0</v>
      </c>
      <c r="Z57" s="88">
        <f t="shared" si="6"/>
        <v>0</v>
      </c>
      <c r="AA57" s="98"/>
    </row>
    <row r="58" spans="1:27" ht="30" customHeight="1" thickBot="1" x14ac:dyDescent="0.3">
      <c r="A58" s="99" t="s">
        <v>147</v>
      </c>
      <c r="B58" s="100"/>
      <c r="C58" s="101"/>
      <c r="D58" s="102"/>
      <c r="E58" s="104">
        <f>E50</f>
        <v>0</v>
      </c>
      <c r="F58" s="104"/>
      <c r="G58" s="104">
        <f>G50</f>
        <v>0</v>
      </c>
      <c r="H58" s="104">
        <f>H50</f>
        <v>0</v>
      </c>
      <c r="I58" s="104"/>
      <c r="J58" s="104">
        <f>J50</f>
        <v>0</v>
      </c>
      <c r="K58" s="104">
        <f>K55+K50</f>
        <v>0</v>
      </c>
      <c r="L58" s="104"/>
      <c r="M58" s="104">
        <f>M55+M50</f>
        <v>0</v>
      </c>
      <c r="N58" s="104">
        <f>N55+N50</f>
        <v>0</v>
      </c>
      <c r="O58" s="104"/>
      <c r="P58" s="104">
        <f>P55+P50</f>
        <v>0</v>
      </c>
      <c r="Q58" s="104">
        <f>Q55+Q50</f>
        <v>0</v>
      </c>
      <c r="R58" s="104"/>
      <c r="S58" s="104">
        <f>S55+S50</f>
        <v>0</v>
      </c>
      <c r="T58" s="104">
        <f>T55+T50</f>
        <v>0</v>
      </c>
      <c r="U58" s="104"/>
      <c r="V58" s="104">
        <f>V55+V50</f>
        <v>0</v>
      </c>
      <c r="W58" s="29">
        <f>W55+W50</f>
        <v>0</v>
      </c>
      <c r="X58" s="29">
        <f>X55+X50</f>
        <v>0</v>
      </c>
      <c r="Y58" s="79">
        <f>W58-X58</f>
        <v>0</v>
      </c>
      <c r="Z58" s="79">
        <f>IFERROR(Y58/W58,0)</f>
        <v>0</v>
      </c>
      <c r="AA58" s="98"/>
    </row>
    <row r="59" spans="1:27" ht="30" customHeight="1" thickBot="1" x14ac:dyDescent="0.3">
      <c r="A59" s="106" t="s">
        <v>72</v>
      </c>
      <c r="B59" s="107">
        <v>4</v>
      </c>
      <c r="C59" s="239" t="s">
        <v>148</v>
      </c>
      <c r="D59" s="240"/>
      <c r="E59" s="240"/>
      <c r="F59" s="240"/>
      <c r="G59" s="240"/>
      <c r="H59" s="240"/>
      <c r="I59" s="240"/>
      <c r="J59" s="240"/>
      <c r="K59" s="240"/>
      <c r="L59" s="240"/>
      <c r="M59" s="240"/>
      <c r="N59" s="240"/>
      <c r="O59" s="240"/>
      <c r="P59" s="240"/>
      <c r="Q59" s="240"/>
      <c r="R59" s="240"/>
      <c r="S59" s="240"/>
      <c r="T59" s="240"/>
      <c r="U59" s="240"/>
      <c r="V59" s="240"/>
      <c r="W59" s="240"/>
      <c r="X59" s="240"/>
      <c r="Y59" s="240"/>
      <c r="Z59" s="240"/>
      <c r="AA59" s="241"/>
    </row>
    <row r="60" spans="1:27" ht="30" customHeight="1" thickBot="1" x14ac:dyDescent="0.3">
      <c r="A60" s="74" t="s">
        <v>74</v>
      </c>
      <c r="B60" s="96" t="s">
        <v>149</v>
      </c>
      <c r="C60" s="91" t="s">
        <v>150</v>
      </c>
      <c r="D60" s="77"/>
      <c r="E60" s="28">
        <f>SUM(E61:E63)</f>
        <v>0</v>
      </c>
      <c r="F60" s="28"/>
      <c r="G60" s="28">
        <f>SUM(G61:G63)</f>
        <v>0</v>
      </c>
      <c r="H60" s="28">
        <f>SUM(H61:H63)</f>
        <v>0</v>
      </c>
      <c r="I60" s="28"/>
      <c r="J60" s="28">
        <f>SUM(J61:J63)</f>
        <v>0</v>
      </c>
      <c r="K60" s="28">
        <f>SUM(K61:K63)</f>
        <v>0</v>
      </c>
      <c r="L60" s="28"/>
      <c r="M60" s="28">
        <f>SUM(M61:M63)</f>
        <v>0</v>
      </c>
      <c r="N60" s="28">
        <f>SUM(N61:N63)</f>
        <v>0</v>
      </c>
      <c r="O60" s="28"/>
      <c r="P60" s="28">
        <f>SUM(P61:P63)</f>
        <v>0</v>
      </c>
      <c r="Q60" s="28">
        <f>SUM(Q61:Q63)</f>
        <v>0</v>
      </c>
      <c r="R60" s="28"/>
      <c r="S60" s="28">
        <f>SUM(S61:S63)</f>
        <v>0</v>
      </c>
      <c r="T60" s="28">
        <f>SUM(T61:T63)</f>
        <v>0</v>
      </c>
      <c r="U60" s="28"/>
      <c r="V60" s="28">
        <f>SUM(V61:V63)</f>
        <v>0</v>
      </c>
      <c r="W60" s="28">
        <f>SUM(W61:W63)</f>
        <v>0</v>
      </c>
      <c r="X60" s="28">
        <f>SUM(X61:X63)</f>
        <v>0</v>
      </c>
      <c r="Y60" s="79">
        <f t="shared" ref="Y60:Y80" si="7">W60-X60</f>
        <v>0</v>
      </c>
      <c r="Z60" s="79">
        <f>IFERROR(Y60/W60,0)</f>
        <v>0</v>
      </c>
      <c r="AA60" s="98"/>
    </row>
    <row r="61" spans="1:27" ht="36.75" customHeight="1" thickBot="1" x14ac:dyDescent="0.3">
      <c r="A61" s="82" t="s">
        <v>77</v>
      </c>
      <c r="B61" s="83" t="s">
        <v>151</v>
      </c>
      <c r="C61" s="89" t="s">
        <v>152</v>
      </c>
      <c r="D61" s="108" t="s">
        <v>153</v>
      </c>
      <c r="E61" s="109"/>
      <c r="F61" s="109"/>
      <c r="G61" s="109">
        <f>E61*F61</f>
        <v>0</v>
      </c>
      <c r="H61" s="109"/>
      <c r="I61" s="109"/>
      <c r="J61" s="109">
        <f>H61*I61</f>
        <v>0</v>
      </c>
      <c r="K61" s="86"/>
      <c r="L61" s="109"/>
      <c r="M61" s="86">
        <f>K61*L61</f>
        <v>0</v>
      </c>
      <c r="N61" s="86"/>
      <c r="O61" s="109"/>
      <c r="P61" s="86">
        <f>N61*O61</f>
        <v>0</v>
      </c>
      <c r="Q61" s="86"/>
      <c r="R61" s="109"/>
      <c r="S61" s="86">
        <f>Q61*R61</f>
        <v>0</v>
      </c>
      <c r="T61" s="86"/>
      <c r="U61" s="109"/>
      <c r="V61" s="86">
        <f>T61*U61</f>
        <v>0</v>
      </c>
      <c r="W61" s="87">
        <f>G61+M61+S61</f>
        <v>0</v>
      </c>
      <c r="X61" s="87">
        <f>J61+P61+V61</f>
        <v>0</v>
      </c>
      <c r="Y61" s="87">
        <f t="shared" si="7"/>
        <v>0</v>
      </c>
      <c r="Z61" s="88">
        <f t="shared" ref="Z61:Z63" si="8">IFERROR(Y61/W61,0)</f>
        <v>0</v>
      </c>
      <c r="AA61" s="98"/>
    </row>
    <row r="62" spans="1:27" ht="36.75" customHeight="1" thickBot="1" x14ac:dyDescent="0.3">
      <c r="A62" s="82" t="s">
        <v>77</v>
      </c>
      <c r="B62" s="83" t="s">
        <v>154</v>
      </c>
      <c r="C62" s="89" t="s">
        <v>152</v>
      </c>
      <c r="D62" s="108" t="s">
        <v>153</v>
      </c>
      <c r="E62" s="109"/>
      <c r="F62" s="109"/>
      <c r="G62" s="109">
        <f>E62*F62</f>
        <v>0</v>
      </c>
      <c r="H62" s="109"/>
      <c r="I62" s="109"/>
      <c r="J62" s="109">
        <f>H62*I62</f>
        <v>0</v>
      </c>
      <c r="K62" s="86"/>
      <c r="L62" s="109"/>
      <c r="M62" s="86">
        <f>K62*L62</f>
        <v>0</v>
      </c>
      <c r="N62" s="86"/>
      <c r="O62" s="109"/>
      <c r="P62" s="86">
        <f>N62*O62</f>
        <v>0</v>
      </c>
      <c r="Q62" s="86"/>
      <c r="R62" s="109"/>
      <c r="S62" s="86">
        <f>Q62*R62</f>
        <v>0</v>
      </c>
      <c r="T62" s="86"/>
      <c r="U62" s="109"/>
      <c r="V62" s="86">
        <f>T62*U62</f>
        <v>0</v>
      </c>
      <c r="W62" s="87">
        <f>G62+M62+S62</f>
        <v>0</v>
      </c>
      <c r="X62" s="87">
        <f>J62+P62+V62</f>
        <v>0</v>
      </c>
      <c r="Y62" s="87">
        <f t="shared" si="7"/>
        <v>0</v>
      </c>
      <c r="Z62" s="88">
        <f t="shared" si="8"/>
        <v>0</v>
      </c>
      <c r="AA62" s="98"/>
    </row>
    <row r="63" spans="1:27" ht="36.75" customHeight="1" thickBot="1" x14ac:dyDescent="0.3">
      <c r="A63" s="82" t="s">
        <v>77</v>
      </c>
      <c r="B63" s="83" t="s">
        <v>155</v>
      </c>
      <c r="C63" s="89" t="s">
        <v>152</v>
      </c>
      <c r="D63" s="108" t="s">
        <v>153</v>
      </c>
      <c r="E63" s="109"/>
      <c r="F63" s="109"/>
      <c r="G63" s="109">
        <f>E63*F63</f>
        <v>0</v>
      </c>
      <c r="H63" s="109"/>
      <c r="I63" s="109"/>
      <c r="J63" s="109">
        <f>H63*I63</f>
        <v>0</v>
      </c>
      <c r="K63" s="86"/>
      <c r="L63" s="109"/>
      <c r="M63" s="86">
        <f>K63*L63</f>
        <v>0</v>
      </c>
      <c r="N63" s="86"/>
      <c r="O63" s="109"/>
      <c r="P63" s="86">
        <f>N63*O63</f>
        <v>0</v>
      </c>
      <c r="Q63" s="86"/>
      <c r="R63" s="109"/>
      <c r="S63" s="86">
        <f>Q63*R63</f>
        <v>0</v>
      </c>
      <c r="T63" s="86"/>
      <c r="U63" s="109"/>
      <c r="V63" s="86">
        <f>T63*U63</f>
        <v>0</v>
      </c>
      <c r="W63" s="87">
        <f>G63+M63+S63</f>
        <v>0</v>
      </c>
      <c r="X63" s="87">
        <f>J63+P63+V63</f>
        <v>0</v>
      </c>
      <c r="Y63" s="87">
        <f t="shared" si="7"/>
        <v>0</v>
      </c>
      <c r="Z63" s="88">
        <f t="shared" si="8"/>
        <v>0</v>
      </c>
      <c r="AA63" s="98"/>
    </row>
    <row r="64" spans="1:27" ht="30" customHeight="1" thickBot="1" x14ac:dyDescent="0.3">
      <c r="A64" s="74" t="s">
        <v>74</v>
      </c>
      <c r="B64" s="96" t="s">
        <v>156</v>
      </c>
      <c r="C64" s="91" t="s">
        <v>157</v>
      </c>
      <c r="D64" s="77"/>
      <c r="E64" s="28">
        <f>SUM(E65:E67)</f>
        <v>4</v>
      </c>
      <c r="F64" s="28"/>
      <c r="G64" s="28">
        <f>SUM(G65:G67)</f>
        <v>25200</v>
      </c>
      <c r="H64" s="28">
        <f>SUM(H65:H67)</f>
        <v>4</v>
      </c>
      <c r="I64" s="28"/>
      <c r="J64" s="28">
        <f>SUM(J65:J67)</f>
        <v>25200</v>
      </c>
      <c r="K64" s="28">
        <f>SUM(K65:K67)</f>
        <v>0</v>
      </c>
      <c r="L64" s="28"/>
      <c r="M64" s="28">
        <f>SUM(M65:M67)</f>
        <v>0</v>
      </c>
      <c r="N64" s="28">
        <f>SUM(N65:N67)</f>
        <v>0</v>
      </c>
      <c r="O64" s="28"/>
      <c r="P64" s="28">
        <f>SUM(P65:P67)</f>
        <v>0</v>
      </c>
      <c r="Q64" s="28">
        <f>SUM(Q65:Q67)</f>
        <v>0</v>
      </c>
      <c r="R64" s="28"/>
      <c r="S64" s="28">
        <f>SUM(S65:S67)</f>
        <v>0</v>
      </c>
      <c r="T64" s="28">
        <f>SUM(T65:T67)</f>
        <v>0</v>
      </c>
      <c r="U64" s="28"/>
      <c r="V64" s="28">
        <f>SUM(V65:V67)</f>
        <v>0</v>
      </c>
      <c r="W64" s="28">
        <f>SUM(W65:W67)</f>
        <v>25200</v>
      </c>
      <c r="X64" s="28">
        <f>SUM(X65:X67)</f>
        <v>25200</v>
      </c>
      <c r="Y64" s="28">
        <f t="shared" si="7"/>
        <v>0</v>
      </c>
      <c r="Z64" s="28">
        <f>Y64/W64</f>
        <v>0</v>
      </c>
      <c r="AA64" s="98"/>
    </row>
    <row r="65" spans="1:27" ht="67.5" customHeight="1" thickBot="1" x14ac:dyDescent="0.3">
      <c r="A65" s="82" t="s">
        <v>77</v>
      </c>
      <c r="B65" s="83" t="s">
        <v>158</v>
      </c>
      <c r="C65" s="110" t="s">
        <v>477</v>
      </c>
      <c r="D65" s="108" t="s">
        <v>478</v>
      </c>
      <c r="E65" s="86">
        <v>2</v>
      </c>
      <c r="F65" s="86">
        <v>10300</v>
      </c>
      <c r="G65" s="86">
        <f>E65*F65</f>
        <v>20600</v>
      </c>
      <c r="H65" s="86">
        <v>2</v>
      </c>
      <c r="I65" s="86">
        <v>10300</v>
      </c>
      <c r="J65" s="86">
        <f>H65*I65</f>
        <v>20600</v>
      </c>
      <c r="K65" s="86"/>
      <c r="L65" s="86"/>
      <c r="M65" s="86">
        <f>K65*L65</f>
        <v>0</v>
      </c>
      <c r="N65" s="86"/>
      <c r="O65" s="86"/>
      <c r="P65" s="86">
        <f>N65*O65</f>
        <v>0</v>
      </c>
      <c r="Q65" s="86"/>
      <c r="R65" s="86"/>
      <c r="S65" s="86">
        <f>Q65*R65</f>
        <v>0</v>
      </c>
      <c r="T65" s="86"/>
      <c r="U65" s="86"/>
      <c r="V65" s="86">
        <f>T65*U65</f>
        <v>0</v>
      </c>
      <c r="W65" s="87">
        <f>G65+M65+S65</f>
        <v>20600</v>
      </c>
      <c r="X65" s="87">
        <f>J65+P65+V65</f>
        <v>20600</v>
      </c>
      <c r="Y65" s="87">
        <f t="shared" si="7"/>
        <v>0</v>
      </c>
      <c r="Z65" s="88">
        <f>Y65/W65</f>
        <v>0</v>
      </c>
      <c r="AA65" s="98"/>
    </row>
    <row r="66" spans="1:27" ht="39.75" customHeight="1" thickBot="1" x14ac:dyDescent="0.3">
      <c r="A66" s="82" t="s">
        <v>77</v>
      </c>
      <c r="B66" s="83" t="s">
        <v>160</v>
      </c>
      <c r="C66" s="111" t="s">
        <v>431</v>
      </c>
      <c r="D66" s="108" t="s">
        <v>478</v>
      </c>
      <c r="E66" s="112">
        <v>2</v>
      </c>
      <c r="F66" s="112">
        <v>2300</v>
      </c>
      <c r="G66" s="112">
        <f>E66*F66</f>
        <v>4600</v>
      </c>
      <c r="H66" s="112">
        <v>2</v>
      </c>
      <c r="I66" s="112">
        <v>2300</v>
      </c>
      <c r="J66" s="112">
        <f>H66*I66</f>
        <v>4600</v>
      </c>
      <c r="K66" s="86"/>
      <c r="L66" s="86"/>
      <c r="M66" s="86">
        <f>K66*L66</f>
        <v>0</v>
      </c>
      <c r="N66" s="86"/>
      <c r="O66" s="86"/>
      <c r="P66" s="86">
        <f>N66*O66</f>
        <v>0</v>
      </c>
      <c r="Q66" s="86"/>
      <c r="R66" s="86"/>
      <c r="S66" s="86">
        <f>Q66*R66</f>
        <v>0</v>
      </c>
      <c r="T66" s="86"/>
      <c r="U66" s="86"/>
      <c r="V66" s="86">
        <f>T66*U66</f>
        <v>0</v>
      </c>
      <c r="W66" s="87">
        <f>G66+M66+S66</f>
        <v>4600</v>
      </c>
      <c r="X66" s="87">
        <f>J66+P66+V66</f>
        <v>4600</v>
      </c>
      <c r="Y66" s="87">
        <f t="shared" si="7"/>
        <v>0</v>
      </c>
      <c r="Z66" s="88">
        <f>Y66/W66</f>
        <v>0</v>
      </c>
      <c r="AA66" s="98"/>
    </row>
    <row r="67" spans="1:27" ht="30" customHeight="1" thickBot="1" x14ac:dyDescent="0.3">
      <c r="A67" s="82" t="s">
        <v>77</v>
      </c>
      <c r="B67" s="83" t="s">
        <v>161</v>
      </c>
      <c r="C67" s="113" t="s">
        <v>136</v>
      </c>
      <c r="D67" s="108" t="s">
        <v>478</v>
      </c>
      <c r="E67" s="86"/>
      <c r="F67" s="86"/>
      <c r="G67" s="86">
        <f>E67*F67</f>
        <v>0</v>
      </c>
      <c r="H67" s="86"/>
      <c r="I67" s="86"/>
      <c r="J67" s="86">
        <f>H67*I67</f>
        <v>0</v>
      </c>
      <c r="K67" s="86"/>
      <c r="L67" s="86"/>
      <c r="M67" s="86">
        <f>K67*L67</f>
        <v>0</v>
      </c>
      <c r="N67" s="86"/>
      <c r="O67" s="86"/>
      <c r="P67" s="86">
        <f>N67*O67</f>
        <v>0</v>
      </c>
      <c r="Q67" s="86"/>
      <c r="R67" s="86"/>
      <c r="S67" s="86">
        <f>Q67*R67</f>
        <v>0</v>
      </c>
      <c r="T67" s="86"/>
      <c r="U67" s="86"/>
      <c r="V67" s="86">
        <f>T67*U67</f>
        <v>0</v>
      </c>
      <c r="W67" s="87">
        <f>G67+M67+S67</f>
        <v>0</v>
      </c>
      <c r="X67" s="87">
        <f>J67+P67+V67</f>
        <v>0</v>
      </c>
      <c r="Y67" s="87">
        <f t="shared" si="7"/>
        <v>0</v>
      </c>
      <c r="Z67" s="88">
        <f t="shared" ref="Z67" si="9">IFERROR(Y67/W67,0)</f>
        <v>0</v>
      </c>
      <c r="AA67" s="98"/>
    </row>
    <row r="68" spans="1:27" ht="30" customHeight="1" thickBot="1" x14ac:dyDescent="0.3">
      <c r="A68" s="74" t="s">
        <v>74</v>
      </c>
      <c r="B68" s="96" t="s">
        <v>162</v>
      </c>
      <c r="C68" s="91" t="s">
        <v>163</v>
      </c>
      <c r="D68" s="77"/>
      <c r="E68" s="28">
        <f>SUM(E69:E71)</f>
        <v>0</v>
      </c>
      <c r="F68" s="28"/>
      <c r="G68" s="28">
        <f>SUM(G69:G71)</f>
        <v>0</v>
      </c>
      <c r="H68" s="28">
        <f>SUM(H69:H71)</f>
        <v>0</v>
      </c>
      <c r="I68" s="28"/>
      <c r="J68" s="28">
        <f>SUM(J69:J71)</f>
        <v>0</v>
      </c>
      <c r="K68" s="28">
        <f>SUM(K69:K71)</f>
        <v>0</v>
      </c>
      <c r="L68" s="28"/>
      <c r="M68" s="28">
        <f>SUM(M69:M71)</f>
        <v>0</v>
      </c>
      <c r="N68" s="28">
        <f>SUM(N69:N71)</f>
        <v>0</v>
      </c>
      <c r="O68" s="28"/>
      <c r="P68" s="28">
        <f>SUM(P69:P71)</f>
        <v>0</v>
      </c>
      <c r="Q68" s="28">
        <f>SUM(Q69:Q71)</f>
        <v>0</v>
      </c>
      <c r="R68" s="28"/>
      <c r="S68" s="28">
        <f>SUM(S69:S71)</f>
        <v>0</v>
      </c>
      <c r="T68" s="28">
        <f>SUM(T69:T71)</f>
        <v>0</v>
      </c>
      <c r="U68" s="28"/>
      <c r="V68" s="28">
        <f>SUM(V69:V71)</f>
        <v>0</v>
      </c>
      <c r="W68" s="28">
        <f>SUM(W69:W71)</f>
        <v>0</v>
      </c>
      <c r="X68" s="28">
        <f>SUM(X69:X71)</f>
        <v>0</v>
      </c>
      <c r="Y68" s="79">
        <f t="shared" si="7"/>
        <v>0</v>
      </c>
      <c r="Z68" s="79">
        <f>IFERROR(Y68/W68,0)</f>
        <v>0</v>
      </c>
      <c r="AA68" s="98"/>
    </row>
    <row r="69" spans="1:27" ht="30" customHeight="1" thickBot="1" x14ac:dyDescent="0.3">
      <c r="A69" s="82" t="s">
        <v>77</v>
      </c>
      <c r="B69" s="83" t="s">
        <v>164</v>
      </c>
      <c r="C69" s="113" t="s">
        <v>165</v>
      </c>
      <c r="D69" s="108" t="s">
        <v>479</v>
      </c>
      <c r="E69" s="86"/>
      <c r="F69" s="86"/>
      <c r="G69" s="86">
        <f>E69*F69</f>
        <v>0</v>
      </c>
      <c r="H69" s="86"/>
      <c r="I69" s="86"/>
      <c r="J69" s="86">
        <f>H69*I69</f>
        <v>0</v>
      </c>
      <c r="K69" s="86"/>
      <c r="L69" s="86"/>
      <c r="M69" s="86">
        <f>K69*L69</f>
        <v>0</v>
      </c>
      <c r="N69" s="86"/>
      <c r="O69" s="86"/>
      <c r="P69" s="86">
        <f>N69*O69</f>
        <v>0</v>
      </c>
      <c r="Q69" s="86"/>
      <c r="R69" s="86"/>
      <c r="S69" s="86">
        <f>Q69*R69</f>
        <v>0</v>
      </c>
      <c r="T69" s="86"/>
      <c r="U69" s="86"/>
      <c r="V69" s="86">
        <f>T69*U69</f>
        <v>0</v>
      </c>
      <c r="W69" s="87">
        <f>G69+M69+S69</f>
        <v>0</v>
      </c>
      <c r="X69" s="87">
        <f>J69+P69+V69</f>
        <v>0</v>
      </c>
      <c r="Y69" s="87">
        <f t="shared" si="7"/>
        <v>0</v>
      </c>
      <c r="Z69" s="88">
        <f t="shared" ref="Z69:Z71" si="10">IFERROR(Y69/W69,0)</f>
        <v>0</v>
      </c>
      <c r="AA69" s="98"/>
    </row>
    <row r="70" spans="1:27" ht="30" customHeight="1" thickBot="1" x14ac:dyDescent="0.3">
      <c r="A70" s="82" t="s">
        <v>77</v>
      </c>
      <c r="B70" s="83" t="s">
        <v>166</v>
      </c>
      <c r="C70" s="113" t="s">
        <v>167</v>
      </c>
      <c r="D70" s="108" t="s">
        <v>479</v>
      </c>
      <c r="E70" s="86"/>
      <c r="F70" s="86"/>
      <c r="G70" s="86">
        <f>E70*F70</f>
        <v>0</v>
      </c>
      <c r="H70" s="86"/>
      <c r="I70" s="86"/>
      <c r="J70" s="86">
        <f>H70*I70</f>
        <v>0</v>
      </c>
      <c r="K70" s="86"/>
      <c r="L70" s="86"/>
      <c r="M70" s="86">
        <f>K70*L70</f>
        <v>0</v>
      </c>
      <c r="N70" s="86"/>
      <c r="O70" s="86"/>
      <c r="P70" s="86">
        <f>N70*O70</f>
        <v>0</v>
      </c>
      <c r="Q70" s="86"/>
      <c r="R70" s="86"/>
      <c r="S70" s="86">
        <f>Q70*R70</f>
        <v>0</v>
      </c>
      <c r="T70" s="86"/>
      <c r="U70" s="86"/>
      <c r="V70" s="86">
        <f>T70*U70</f>
        <v>0</v>
      </c>
      <c r="W70" s="87">
        <f>G70+M70+S70</f>
        <v>0</v>
      </c>
      <c r="X70" s="87">
        <f>J70+P70+V70</f>
        <v>0</v>
      </c>
      <c r="Y70" s="87">
        <f t="shared" si="7"/>
        <v>0</v>
      </c>
      <c r="Z70" s="88">
        <f t="shared" si="10"/>
        <v>0</v>
      </c>
      <c r="AA70" s="98"/>
    </row>
    <row r="71" spans="1:27" ht="30" customHeight="1" thickBot="1" x14ac:dyDescent="0.3">
      <c r="A71" s="82" t="s">
        <v>77</v>
      </c>
      <c r="B71" s="83" t="s">
        <v>168</v>
      </c>
      <c r="C71" s="113" t="s">
        <v>169</v>
      </c>
      <c r="D71" s="108" t="s">
        <v>479</v>
      </c>
      <c r="E71" s="86"/>
      <c r="F71" s="86"/>
      <c r="G71" s="86">
        <f>E71*F71</f>
        <v>0</v>
      </c>
      <c r="H71" s="86"/>
      <c r="I71" s="86"/>
      <c r="J71" s="86">
        <f>H71*I71</f>
        <v>0</v>
      </c>
      <c r="K71" s="86"/>
      <c r="L71" s="86"/>
      <c r="M71" s="86">
        <f>K71*L71</f>
        <v>0</v>
      </c>
      <c r="N71" s="86"/>
      <c r="O71" s="86"/>
      <c r="P71" s="86">
        <f>N71*O71</f>
        <v>0</v>
      </c>
      <c r="Q71" s="86"/>
      <c r="R71" s="86"/>
      <c r="S71" s="86">
        <f>Q71*R71</f>
        <v>0</v>
      </c>
      <c r="T71" s="86"/>
      <c r="U71" s="86"/>
      <c r="V71" s="86">
        <f>T71*U71</f>
        <v>0</v>
      </c>
      <c r="W71" s="87">
        <f>G71+M71+S71</f>
        <v>0</v>
      </c>
      <c r="X71" s="87">
        <f>J71+P71+V71</f>
        <v>0</v>
      </c>
      <c r="Y71" s="87">
        <f t="shared" si="7"/>
        <v>0</v>
      </c>
      <c r="Z71" s="88">
        <f t="shared" si="10"/>
        <v>0</v>
      </c>
      <c r="AA71" s="98"/>
    </row>
    <row r="72" spans="1:27" ht="30" customHeight="1" thickBot="1" x14ac:dyDescent="0.3">
      <c r="A72" s="74" t="s">
        <v>74</v>
      </c>
      <c r="B72" s="96" t="s">
        <v>170</v>
      </c>
      <c r="C72" s="91" t="s">
        <v>171</v>
      </c>
      <c r="D72" s="77"/>
      <c r="E72" s="28">
        <f>SUM(E73:E75)</f>
        <v>0</v>
      </c>
      <c r="F72" s="28"/>
      <c r="G72" s="28">
        <f>SUM(G73:G75)</f>
        <v>0</v>
      </c>
      <c r="H72" s="28">
        <f>SUM(H73:H75)</f>
        <v>0</v>
      </c>
      <c r="I72" s="28"/>
      <c r="J72" s="28">
        <f>SUM(J73:J75)</f>
        <v>0</v>
      </c>
      <c r="K72" s="28">
        <f>SUM(K73:K75)</f>
        <v>0</v>
      </c>
      <c r="L72" s="28"/>
      <c r="M72" s="28">
        <f>SUM(M73:M75)</f>
        <v>0</v>
      </c>
      <c r="N72" s="28">
        <f>SUM(N73:N75)</f>
        <v>0</v>
      </c>
      <c r="O72" s="28"/>
      <c r="P72" s="28">
        <f>SUM(P73:P75)</f>
        <v>0</v>
      </c>
      <c r="Q72" s="28">
        <f>SUM(Q73:Q75)</f>
        <v>0</v>
      </c>
      <c r="R72" s="28"/>
      <c r="S72" s="28">
        <f>SUM(S73:S75)</f>
        <v>0</v>
      </c>
      <c r="T72" s="28">
        <f>SUM(T73:T75)</f>
        <v>0</v>
      </c>
      <c r="U72" s="28"/>
      <c r="V72" s="28">
        <f>SUM(V73:V75)</f>
        <v>0</v>
      </c>
      <c r="W72" s="28">
        <f>SUM(W73:W75)</f>
        <v>0</v>
      </c>
      <c r="X72" s="28">
        <f>SUM(X73:X75)</f>
        <v>0</v>
      </c>
      <c r="Y72" s="79">
        <f t="shared" si="7"/>
        <v>0</v>
      </c>
      <c r="Z72" s="79">
        <f>IFERROR(Y72/W72,0)</f>
        <v>0</v>
      </c>
      <c r="AA72" s="98"/>
    </row>
    <row r="73" spans="1:27" ht="30" customHeight="1" thickBot="1" x14ac:dyDescent="0.3">
      <c r="A73" s="82" t="s">
        <v>77</v>
      </c>
      <c r="B73" s="83" t="s">
        <v>172</v>
      </c>
      <c r="C73" s="89" t="s">
        <v>173</v>
      </c>
      <c r="D73" s="114" t="s">
        <v>112</v>
      </c>
      <c r="E73" s="86"/>
      <c r="F73" s="86"/>
      <c r="G73" s="86">
        <f>E73*F73</f>
        <v>0</v>
      </c>
      <c r="H73" s="86"/>
      <c r="I73" s="86"/>
      <c r="J73" s="86">
        <f>H73*I73</f>
        <v>0</v>
      </c>
      <c r="K73" s="86"/>
      <c r="L73" s="86"/>
      <c r="M73" s="86">
        <f>K73*L73</f>
        <v>0</v>
      </c>
      <c r="N73" s="86"/>
      <c r="O73" s="86"/>
      <c r="P73" s="86">
        <f>N73*O73</f>
        <v>0</v>
      </c>
      <c r="Q73" s="86"/>
      <c r="R73" s="86"/>
      <c r="S73" s="86">
        <f>Q73*R73</f>
        <v>0</v>
      </c>
      <c r="T73" s="86"/>
      <c r="U73" s="86"/>
      <c r="V73" s="86">
        <f>T73*U73</f>
        <v>0</v>
      </c>
      <c r="W73" s="87">
        <f>G73+M73+S73</f>
        <v>0</v>
      </c>
      <c r="X73" s="87">
        <f>J73+P73+V73</f>
        <v>0</v>
      </c>
      <c r="Y73" s="87">
        <f t="shared" si="7"/>
        <v>0</v>
      </c>
      <c r="Z73" s="88">
        <f t="shared" ref="Z73:Z75" si="11">IFERROR(Y73/W73,0)</f>
        <v>0</v>
      </c>
      <c r="AA73" s="98"/>
    </row>
    <row r="74" spans="1:27" ht="30" customHeight="1" thickBot="1" x14ac:dyDescent="0.3">
      <c r="A74" s="82" t="s">
        <v>77</v>
      </c>
      <c r="B74" s="83" t="s">
        <v>174</v>
      </c>
      <c r="C74" s="89" t="s">
        <v>173</v>
      </c>
      <c r="D74" s="114" t="s">
        <v>112</v>
      </c>
      <c r="E74" s="86"/>
      <c r="F74" s="86"/>
      <c r="G74" s="86">
        <f>E74*F74</f>
        <v>0</v>
      </c>
      <c r="H74" s="86"/>
      <c r="I74" s="86"/>
      <c r="J74" s="86">
        <f>H74*I74</f>
        <v>0</v>
      </c>
      <c r="K74" s="86"/>
      <c r="L74" s="86"/>
      <c r="M74" s="86">
        <f>K74*L74</f>
        <v>0</v>
      </c>
      <c r="N74" s="86"/>
      <c r="O74" s="86"/>
      <c r="P74" s="86">
        <f>N74*O74</f>
        <v>0</v>
      </c>
      <c r="Q74" s="86"/>
      <c r="R74" s="86"/>
      <c r="S74" s="86">
        <f>Q74*R74</f>
        <v>0</v>
      </c>
      <c r="T74" s="86"/>
      <c r="U74" s="86"/>
      <c r="V74" s="86">
        <f>T74*U74</f>
        <v>0</v>
      </c>
      <c r="W74" s="87">
        <f>G74+M74+S74</f>
        <v>0</v>
      </c>
      <c r="X74" s="87">
        <f>J74+P74+V74</f>
        <v>0</v>
      </c>
      <c r="Y74" s="87">
        <f t="shared" si="7"/>
        <v>0</v>
      </c>
      <c r="Z74" s="88">
        <f t="shared" si="11"/>
        <v>0</v>
      </c>
      <c r="AA74" s="98"/>
    </row>
    <row r="75" spans="1:27" ht="30" customHeight="1" thickBot="1" x14ac:dyDescent="0.3">
      <c r="A75" s="82" t="s">
        <v>77</v>
      </c>
      <c r="B75" s="83" t="s">
        <v>175</v>
      </c>
      <c r="C75" s="89" t="s">
        <v>173</v>
      </c>
      <c r="D75" s="114" t="s">
        <v>112</v>
      </c>
      <c r="E75" s="86"/>
      <c r="F75" s="86"/>
      <c r="G75" s="86">
        <f>E75*F75</f>
        <v>0</v>
      </c>
      <c r="H75" s="86"/>
      <c r="I75" s="86"/>
      <c r="J75" s="86">
        <f>H75*I75</f>
        <v>0</v>
      </c>
      <c r="K75" s="86"/>
      <c r="L75" s="86"/>
      <c r="M75" s="86">
        <f>K75*L75</f>
        <v>0</v>
      </c>
      <c r="N75" s="86"/>
      <c r="O75" s="86"/>
      <c r="P75" s="86">
        <f>N75*O75</f>
        <v>0</v>
      </c>
      <c r="Q75" s="86"/>
      <c r="R75" s="86"/>
      <c r="S75" s="86">
        <f>Q75*R75</f>
        <v>0</v>
      </c>
      <c r="T75" s="86"/>
      <c r="U75" s="86"/>
      <c r="V75" s="86">
        <f>T75*U75</f>
        <v>0</v>
      </c>
      <c r="W75" s="87">
        <f>G75+M75+S75</f>
        <v>0</v>
      </c>
      <c r="X75" s="87">
        <f>J75+P75+V75</f>
        <v>0</v>
      </c>
      <c r="Y75" s="87">
        <f t="shared" si="7"/>
        <v>0</v>
      </c>
      <c r="Z75" s="88">
        <f t="shared" si="11"/>
        <v>0</v>
      </c>
      <c r="AA75" s="98"/>
    </row>
    <row r="76" spans="1:27" ht="30" customHeight="1" thickBot="1" x14ac:dyDescent="0.3">
      <c r="A76" s="74" t="s">
        <v>74</v>
      </c>
      <c r="B76" s="96" t="s">
        <v>176</v>
      </c>
      <c r="C76" s="91" t="s">
        <v>177</v>
      </c>
      <c r="D76" s="77"/>
      <c r="E76" s="28">
        <f>SUM(E77:E79)</f>
        <v>10</v>
      </c>
      <c r="F76" s="28"/>
      <c r="G76" s="28">
        <f>SUM(G77:G79)</f>
        <v>8500</v>
      </c>
      <c r="H76" s="28">
        <f>SUM(H77:H79)</f>
        <v>10</v>
      </c>
      <c r="I76" s="28"/>
      <c r="J76" s="28">
        <f>SUM(J77:J79)</f>
        <v>8496</v>
      </c>
      <c r="K76" s="28">
        <f>SUM(K77:K79)</f>
        <v>0</v>
      </c>
      <c r="L76" s="28"/>
      <c r="M76" s="28">
        <f>SUM(M77:M79)</f>
        <v>0</v>
      </c>
      <c r="N76" s="28">
        <f>SUM(N77:N79)</f>
        <v>0</v>
      </c>
      <c r="O76" s="28"/>
      <c r="P76" s="28">
        <f>SUM(P77:P79)</f>
        <v>0</v>
      </c>
      <c r="Q76" s="28">
        <f>SUM(Q77:Q79)</f>
        <v>0</v>
      </c>
      <c r="R76" s="28"/>
      <c r="S76" s="28">
        <f>SUM(S77:S79)</f>
        <v>0</v>
      </c>
      <c r="T76" s="28">
        <f>SUM(T77:T79)</f>
        <v>0</v>
      </c>
      <c r="U76" s="28"/>
      <c r="V76" s="28">
        <f>SUM(V77:V79)</f>
        <v>0</v>
      </c>
      <c r="W76" s="28">
        <f>SUM(W77:W79)</f>
        <v>8500</v>
      </c>
      <c r="X76" s="28">
        <f>SUM(X77:X79)</f>
        <v>8496</v>
      </c>
      <c r="Y76" s="28">
        <f t="shared" si="7"/>
        <v>4</v>
      </c>
      <c r="Z76" s="28">
        <f>Y76/W76</f>
        <v>4.7058823529411766E-4</v>
      </c>
      <c r="AA76" s="98"/>
    </row>
    <row r="77" spans="1:27" ht="30" customHeight="1" thickBot="1" x14ac:dyDescent="0.3">
      <c r="A77" s="82" t="s">
        <v>77</v>
      </c>
      <c r="B77" s="83" t="s">
        <v>178</v>
      </c>
      <c r="C77" s="89" t="s">
        <v>432</v>
      </c>
      <c r="D77" s="114" t="s">
        <v>159</v>
      </c>
      <c r="E77" s="86">
        <v>10</v>
      </c>
      <c r="F77" s="86">
        <v>850</v>
      </c>
      <c r="G77" s="86">
        <f>E77*F77</f>
        <v>8500</v>
      </c>
      <c r="H77" s="86">
        <v>10</v>
      </c>
      <c r="I77" s="86">
        <v>849.6</v>
      </c>
      <c r="J77" s="86">
        <f>H77*I77</f>
        <v>8496</v>
      </c>
      <c r="K77" s="86"/>
      <c r="L77" s="86"/>
      <c r="M77" s="86">
        <f>K77*L77</f>
        <v>0</v>
      </c>
      <c r="N77" s="86"/>
      <c r="O77" s="86"/>
      <c r="P77" s="86">
        <f>N77*O77</f>
        <v>0</v>
      </c>
      <c r="Q77" s="86"/>
      <c r="R77" s="86"/>
      <c r="S77" s="86">
        <f>Q77*R77</f>
        <v>0</v>
      </c>
      <c r="T77" s="86"/>
      <c r="U77" s="86"/>
      <c r="V77" s="86">
        <f>T77*U77</f>
        <v>0</v>
      </c>
      <c r="W77" s="87">
        <f>G77+M77+S77</f>
        <v>8500</v>
      </c>
      <c r="X77" s="87">
        <f>J77+P77+V77</f>
        <v>8496</v>
      </c>
      <c r="Y77" s="87">
        <f t="shared" si="7"/>
        <v>4</v>
      </c>
      <c r="Z77" s="88">
        <f>Y77/W77</f>
        <v>4.7058823529411766E-4</v>
      </c>
      <c r="AA77" s="98"/>
    </row>
    <row r="78" spans="1:27" ht="30" customHeight="1" thickBot="1" x14ac:dyDescent="0.3">
      <c r="A78" s="82" t="s">
        <v>77</v>
      </c>
      <c r="B78" s="83" t="s">
        <v>179</v>
      </c>
      <c r="C78" s="89" t="s">
        <v>173</v>
      </c>
      <c r="D78" s="114" t="s">
        <v>112</v>
      </c>
      <c r="E78" s="86"/>
      <c r="F78" s="86"/>
      <c r="G78" s="86">
        <f>E78*F78</f>
        <v>0</v>
      </c>
      <c r="H78" s="86"/>
      <c r="I78" s="86"/>
      <c r="J78" s="86">
        <f>H78*I78</f>
        <v>0</v>
      </c>
      <c r="K78" s="86"/>
      <c r="L78" s="86"/>
      <c r="M78" s="86">
        <f>K78*L78</f>
        <v>0</v>
      </c>
      <c r="N78" s="86"/>
      <c r="O78" s="86"/>
      <c r="P78" s="86">
        <f>N78*O78</f>
        <v>0</v>
      </c>
      <c r="Q78" s="86"/>
      <c r="R78" s="86"/>
      <c r="S78" s="86">
        <f>Q78*R78</f>
        <v>0</v>
      </c>
      <c r="T78" s="86"/>
      <c r="U78" s="86"/>
      <c r="V78" s="86">
        <f>T78*U78</f>
        <v>0</v>
      </c>
      <c r="W78" s="87">
        <f>G78+M78+S78</f>
        <v>0</v>
      </c>
      <c r="X78" s="87">
        <f>J78+P78+V78</f>
        <v>0</v>
      </c>
      <c r="Y78" s="87">
        <f t="shared" si="7"/>
        <v>0</v>
      </c>
      <c r="Z78" s="88">
        <f t="shared" ref="Z78:Z79" si="12">IFERROR(Y78/W78,0)</f>
        <v>0</v>
      </c>
      <c r="AA78" s="98"/>
    </row>
    <row r="79" spans="1:27" ht="30" customHeight="1" thickBot="1" x14ac:dyDescent="0.3">
      <c r="A79" s="82" t="s">
        <v>77</v>
      </c>
      <c r="B79" s="83" t="s">
        <v>180</v>
      </c>
      <c r="C79" s="89" t="s">
        <v>173</v>
      </c>
      <c r="D79" s="114" t="s">
        <v>112</v>
      </c>
      <c r="E79" s="86"/>
      <c r="F79" s="86"/>
      <c r="G79" s="86">
        <f>E79*F79</f>
        <v>0</v>
      </c>
      <c r="H79" s="86"/>
      <c r="I79" s="86"/>
      <c r="J79" s="86">
        <f>H79*I79</f>
        <v>0</v>
      </c>
      <c r="K79" s="86"/>
      <c r="L79" s="86"/>
      <c r="M79" s="86">
        <f>K79*L79</f>
        <v>0</v>
      </c>
      <c r="N79" s="86"/>
      <c r="O79" s="86"/>
      <c r="P79" s="86">
        <f>N79*O79</f>
        <v>0</v>
      </c>
      <c r="Q79" s="86"/>
      <c r="R79" s="86"/>
      <c r="S79" s="86">
        <f>Q79*R79</f>
        <v>0</v>
      </c>
      <c r="T79" s="86"/>
      <c r="U79" s="86"/>
      <c r="V79" s="86">
        <f>T79*U79</f>
        <v>0</v>
      </c>
      <c r="W79" s="87">
        <f>G79+M79+S79</f>
        <v>0</v>
      </c>
      <c r="X79" s="87">
        <f>J79+P79+V79</f>
        <v>0</v>
      </c>
      <c r="Y79" s="87">
        <f t="shared" si="7"/>
        <v>0</v>
      </c>
      <c r="Z79" s="88">
        <f t="shared" si="12"/>
        <v>0</v>
      </c>
      <c r="AA79" s="98"/>
    </row>
    <row r="80" spans="1:27" ht="30" customHeight="1" thickBot="1" x14ac:dyDescent="0.3">
      <c r="A80" s="99" t="s">
        <v>181</v>
      </c>
      <c r="B80" s="100"/>
      <c r="C80" s="101"/>
      <c r="D80" s="102"/>
      <c r="E80" s="104">
        <f>E76+E72+E68+E64+E60</f>
        <v>14</v>
      </c>
      <c r="F80" s="104"/>
      <c r="G80" s="104">
        <f>G76+G72+G68+G64+G60</f>
        <v>33700</v>
      </c>
      <c r="H80" s="104">
        <f>H76+H72+H68+H64+H60</f>
        <v>14</v>
      </c>
      <c r="I80" s="104"/>
      <c r="J80" s="104">
        <f>J76+J72+J68+J64+J60</f>
        <v>33696</v>
      </c>
      <c r="K80" s="104">
        <f>K76+K72+K68+K64+K60</f>
        <v>0</v>
      </c>
      <c r="L80" s="104"/>
      <c r="M80" s="104">
        <f>M76+M72+M68+M64+M60</f>
        <v>0</v>
      </c>
      <c r="N80" s="104">
        <f>N76+N72+N68+N64+N60</f>
        <v>0</v>
      </c>
      <c r="O80" s="104"/>
      <c r="P80" s="104">
        <f>P76+P72+P68+P64+P60</f>
        <v>0</v>
      </c>
      <c r="Q80" s="104">
        <f>Q76+Q72+Q68+Q64+Q60</f>
        <v>0</v>
      </c>
      <c r="R80" s="104"/>
      <c r="S80" s="104">
        <f>S76+S72+S68+S64+S60</f>
        <v>0</v>
      </c>
      <c r="T80" s="104">
        <f>T76+T72+T68+T64+T60</f>
        <v>0</v>
      </c>
      <c r="U80" s="104"/>
      <c r="V80" s="104">
        <f>V76+V72+V68+V64+V60</f>
        <v>0</v>
      </c>
      <c r="W80" s="115">
        <f>W76+W72+W68+W64+W60</f>
        <v>33700</v>
      </c>
      <c r="X80" s="115">
        <f>X76+X72+X68+X64+X60</f>
        <v>33696</v>
      </c>
      <c r="Y80" s="116">
        <f t="shared" si="7"/>
        <v>4</v>
      </c>
      <c r="Z80" s="116">
        <f>Y80/W80</f>
        <v>1.1869436201780416E-4</v>
      </c>
      <c r="AA80" s="98"/>
    </row>
    <row r="81" spans="1:27" ht="30" customHeight="1" thickBot="1" x14ac:dyDescent="0.3">
      <c r="A81" s="106" t="s">
        <v>72</v>
      </c>
      <c r="B81" s="107">
        <v>5</v>
      </c>
      <c r="C81" s="239" t="s">
        <v>182</v>
      </c>
      <c r="D81" s="240"/>
      <c r="E81" s="240"/>
      <c r="F81" s="240"/>
      <c r="G81" s="240"/>
      <c r="H81" s="240"/>
      <c r="I81" s="240"/>
      <c r="J81" s="240"/>
      <c r="K81" s="240"/>
      <c r="L81" s="240"/>
      <c r="M81" s="240"/>
      <c r="N81" s="240"/>
      <c r="O81" s="240"/>
      <c r="P81" s="240"/>
      <c r="Q81" s="240"/>
      <c r="R81" s="240"/>
      <c r="S81" s="240"/>
      <c r="T81" s="240"/>
      <c r="U81" s="240"/>
      <c r="V81" s="240"/>
      <c r="W81" s="240"/>
      <c r="X81" s="240"/>
      <c r="Y81" s="240"/>
      <c r="Z81" s="240"/>
      <c r="AA81" s="241"/>
    </row>
    <row r="82" spans="1:27" ht="30" customHeight="1" thickBot="1" x14ac:dyDescent="0.3">
      <c r="A82" s="74" t="s">
        <v>74</v>
      </c>
      <c r="B82" s="96" t="s">
        <v>183</v>
      </c>
      <c r="C82" s="76" t="s">
        <v>184</v>
      </c>
      <c r="D82" s="77"/>
      <c r="E82" s="28">
        <f>SUM(E83:E85)</f>
        <v>0</v>
      </c>
      <c r="F82" s="28"/>
      <c r="G82" s="28">
        <f>SUM(G83:G85)</f>
        <v>0</v>
      </c>
      <c r="H82" s="28">
        <f>SUM(H83:H85)</f>
        <v>0</v>
      </c>
      <c r="I82" s="28"/>
      <c r="J82" s="28">
        <f>SUM(J83:J85)</f>
        <v>0</v>
      </c>
      <c r="K82" s="28">
        <f>SUM(K83:K85)</f>
        <v>0</v>
      </c>
      <c r="L82" s="28"/>
      <c r="M82" s="28">
        <f>SUM(M83:M85)</f>
        <v>0</v>
      </c>
      <c r="N82" s="28">
        <f>SUM(N83:N85)</f>
        <v>0</v>
      </c>
      <c r="O82" s="28"/>
      <c r="P82" s="28">
        <f>SUM(P83:P85)</f>
        <v>0</v>
      </c>
      <c r="Q82" s="28">
        <f>SUM(Q83:Q85)</f>
        <v>0</v>
      </c>
      <c r="R82" s="28"/>
      <c r="S82" s="28">
        <f>SUM(S83:S85)</f>
        <v>0</v>
      </c>
      <c r="T82" s="28">
        <f>SUM(T83:T85)</f>
        <v>0</v>
      </c>
      <c r="U82" s="28"/>
      <c r="V82" s="28">
        <f>SUM(V83:V85)</f>
        <v>0</v>
      </c>
      <c r="W82" s="79">
        <f>SUM(W83:W85)</f>
        <v>0</v>
      </c>
      <c r="X82" s="79">
        <f>SUM(X83:X85)</f>
        <v>0</v>
      </c>
      <c r="Y82" s="79">
        <f t="shared" ref="Y82:Y94" si="13">W82-X82</f>
        <v>0</v>
      </c>
      <c r="Z82" s="80">
        <f>IFERROR(Y82/W82,0)</f>
        <v>0</v>
      </c>
      <c r="AA82" s="98"/>
    </row>
    <row r="83" spans="1:27" ht="30" customHeight="1" thickBot="1" x14ac:dyDescent="0.3">
      <c r="A83" s="82" t="s">
        <v>77</v>
      </c>
      <c r="B83" s="83" t="s">
        <v>185</v>
      </c>
      <c r="C83" s="84" t="s">
        <v>186</v>
      </c>
      <c r="D83" s="114" t="s">
        <v>187</v>
      </c>
      <c r="E83" s="86"/>
      <c r="F83" s="86"/>
      <c r="G83" s="86">
        <f>E83*F83</f>
        <v>0</v>
      </c>
      <c r="H83" s="86"/>
      <c r="I83" s="86"/>
      <c r="J83" s="86">
        <f>H83*I83</f>
        <v>0</v>
      </c>
      <c r="K83" s="86"/>
      <c r="L83" s="86"/>
      <c r="M83" s="86">
        <f>K83*L83</f>
        <v>0</v>
      </c>
      <c r="N83" s="86"/>
      <c r="O83" s="86"/>
      <c r="P83" s="86">
        <f>N83*O83</f>
        <v>0</v>
      </c>
      <c r="Q83" s="86"/>
      <c r="R83" s="86"/>
      <c r="S83" s="86">
        <f>Q83*R83</f>
        <v>0</v>
      </c>
      <c r="T83" s="86"/>
      <c r="U83" s="86"/>
      <c r="V83" s="86">
        <f>T83*U83</f>
        <v>0</v>
      </c>
      <c r="W83" s="87">
        <f>G83+M83+S83</f>
        <v>0</v>
      </c>
      <c r="X83" s="87">
        <f>J83+P83+V83</f>
        <v>0</v>
      </c>
      <c r="Y83" s="87">
        <f t="shared" si="13"/>
        <v>0</v>
      </c>
      <c r="Z83" s="88">
        <f t="shared" ref="Z83:Z85" si="14">IFERROR(Y83/W83,0)</f>
        <v>0</v>
      </c>
      <c r="AA83" s="98"/>
    </row>
    <row r="84" spans="1:27" ht="30" customHeight="1" thickBot="1" x14ac:dyDescent="0.3">
      <c r="A84" s="82" t="s">
        <v>77</v>
      </c>
      <c r="B84" s="83" t="s">
        <v>188</v>
      </c>
      <c r="C84" s="84" t="s">
        <v>186</v>
      </c>
      <c r="D84" s="114" t="s">
        <v>187</v>
      </c>
      <c r="E84" s="86"/>
      <c r="F84" s="86"/>
      <c r="G84" s="86">
        <f>E84*F84</f>
        <v>0</v>
      </c>
      <c r="H84" s="86"/>
      <c r="I84" s="86"/>
      <c r="J84" s="86">
        <f>H84*I84</f>
        <v>0</v>
      </c>
      <c r="K84" s="86"/>
      <c r="L84" s="86"/>
      <c r="M84" s="86">
        <f>K84*L84</f>
        <v>0</v>
      </c>
      <c r="N84" s="86"/>
      <c r="O84" s="86"/>
      <c r="P84" s="86">
        <f>N84*O84</f>
        <v>0</v>
      </c>
      <c r="Q84" s="86"/>
      <c r="R84" s="86"/>
      <c r="S84" s="86">
        <f>Q84*R84</f>
        <v>0</v>
      </c>
      <c r="T84" s="86"/>
      <c r="U84" s="86"/>
      <c r="V84" s="86">
        <f>T84*U84</f>
        <v>0</v>
      </c>
      <c r="W84" s="87">
        <f>G84+M84+S84</f>
        <v>0</v>
      </c>
      <c r="X84" s="87">
        <f>J84+P84+V84</f>
        <v>0</v>
      </c>
      <c r="Y84" s="87">
        <f t="shared" si="13"/>
        <v>0</v>
      </c>
      <c r="Z84" s="88">
        <f t="shared" si="14"/>
        <v>0</v>
      </c>
      <c r="AA84" s="98"/>
    </row>
    <row r="85" spans="1:27" ht="30" customHeight="1" thickBot="1" x14ac:dyDescent="0.3">
      <c r="A85" s="82" t="s">
        <v>77</v>
      </c>
      <c r="B85" s="83" t="s">
        <v>189</v>
      </c>
      <c r="C85" s="84" t="s">
        <v>186</v>
      </c>
      <c r="D85" s="114" t="s">
        <v>187</v>
      </c>
      <c r="E85" s="86"/>
      <c r="F85" s="86"/>
      <c r="G85" s="86">
        <f>E85*F85</f>
        <v>0</v>
      </c>
      <c r="H85" s="86"/>
      <c r="I85" s="86"/>
      <c r="J85" s="86">
        <f>H85*I85</f>
        <v>0</v>
      </c>
      <c r="K85" s="86"/>
      <c r="L85" s="86"/>
      <c r="M85" s="86">
        <f>K85*L85</f>
        <v>0</v>
      </c>
      <c r="N85" s="86"/>
      <c r="O85" s="86"/>
      <c r="P85" s="86">
        <f>N85*O85</f>
        <v>0</v>
      </c>
      <c r="Q85" s="86"/>
      <c r="R85" s="86"/>
      <c r="S85" s="86">
        <f>Q85*R85</f>
        <v>0</v>
      </c>
      <c r="T85" s="86"/>
      <c r="U85" s="86"/>
      <c r="V85" s="86">
        <f>T85*U85</f>
        <v>0</v>
      </c>
      <c r="W85" s="87">
        <f>G85+M85+S85</f>
        <v>0</v>
      </c>
      <c r="X85" s="87">
        <f>J85+P85+V85</f>
        <v>0</v>
      </c>
      <c r="Y85" s="87">
        <f t="shared" si="13"/>
        <v>0</v>
      </c>
      <c r="Z85" s="88">
        <f t="shared" si="14"/>
        <v>0</v>
      </c>
      <c r="AA85" s="98"/>
    </row>
    <row r="86" spans="1:27" ht="30" customHeight="1" thickBot="1" x14ac:dyDescent="0.3">
      <c r="A86" s="74" t="s">
        <v>74</v>
      </c>
      <c r="B86" s="96" t="s">
        <v>190</v>
      </c>
      <c r="C86" s="76" t="s">
        <v>191</v>
      </c>
      <c r="D86" s="77"/>
      <c r="E86" s="28">
        <f>SUM(E87:E89)</f>
        <v>0</v>
      </c>
      <c r="F86" s="28"/>
      <c r="G86" s="28">
        <f>SUM(G87:G89)</f>
        <v>0</v>
      </c>
      <c r="H86" s="28">
        <f>SUM(H87:H89)</f>
        <v>0</v>
      </c>
      <c r="I86" s="28"/>
      <c r="J86" s="28">
        <f>SUM(J87:J89)</f>
        <v>0</v>
      </c>
      <c r="K86" s="28">
        <f>SUM(K87:K89)</f>
        <v>0</v>
      </c>
      <c r="L86" s="28"/>
      <c r="M86" s="28">
        <f>SUM(M87:M89)</f>
        <v>0</v>
      </c>
      <c r="N86" s="28">
        <f>SUM(N87:N89)</f>
        <v>0</v>
      </c>
      <c r="O86" s="28"/>
      <c r="P86" s="28">
        <f>SUM(P87:P89)</f>
        <v>0</v>
      </c>
      <c r="Q86" s="28">
        <f>SUM(Q87:Q89)</f>
        <v>0</v>
      </c>
      <c r="R86" s="28"/>
      <c r="S86" s="28">
        <f>SUM(S87:S89)</f>
        <v>0</v>
      </c>
      <c r="T86" s="28">
        <f>SUM(T87:T89)</f>
        <v>0</v>
      </c>
      <c r="U86" s="28"/>
      <c r="V86" s="28">
        <f>SUM(V87:V89)</f>
        <v>0</v>
      </c>
      <c r="W86" s="79">
        <f>SUM(W87:W89)</f>
        <v>0</v>
      </c>
      <c r="X86" s="79">
        <f>SUM(X87:X89)</f>
        <v>0</v>
      </c>
      <c r="Y86" s="79">
        <f t="shared" si="13"/>
        <v>0</v>
      </c>
      <c r="Z86" s="80">
        <f>IFERROR(Y86/W86,0)</f>
        <v>0</v>
      </c>
      <c r="AA86" s="98"/>
    </row>
    <row r="87" spans="1:27" ht="30" customHeight="1" thickBot="1" x14ac:dyDescent="0.3">
      <c r="A87" s="82" t="s">
        <v>77</v>
      </c>
      <c r="B87" s="83" t="s">
        <v>192</v>
      </c>
      <c r="C87" s="84" t="s">
        <v>193</v>
      </c>
      <c r="D87" s="114" t="s">
        <v>112</v>
      </c>
      <c r="E87" s="86"/>
      <c r="F87" s="86"/>
      <c r="G87" s="86">
        <f>E87*F87</f>
        <v>0</v>
      </c>
      <c r="H87" s="86"/>
      <c r="I87" s="86"/>
      <c r="J87" s="86">
        <f>H87*I87</f>
        <v>0</v>
      </c>
      <c r="K87" s="86"/>
      <c r="L87" s="86"/>
      <c r="M87" s="86">
        <f>K87*L87</f>
        <v>0</v>
      </c>
      <c r="N87" s="86"/>
      <c r="O87" s="86"/>
      <c r="P87" s="86">
        <f>N87*O87</f>
        <v>0</v>
      </c>
      <c r="Q87" s="86"/>
      <c r="R87" s="86"/>
      <c r="S87" s="86">
        <f>Q87*R87</f>
        <v>0</v>
      </c>
      <c r="T87" s="86"/>
      <c r="U87" s="86"/>
      <c r="V87" s="86">
        <f>T87*U87</f>
        <v>0</v>
      </c>
      <c r="W87" s="87">
        <f>G87+M87+S87</f>
        <v>0</v>
      </c>
      <c r="X87" s="87">
        <f>J87+P87+V87</f>
        <v>0</v>
      </c>
      <c r="Y87" s="87">
        <f t="shared" si="13"/>
        <v>0</v>
      </c>
      <c r="Z87" s="88">
        <f t="shared" ref="Z87:Z93" si="15">IFERROR(Y87/W87,0)</f>
        <v>0</v>
      </c>
      <c r="AA87" s="98"/>
    </row>
    <row r="88" spans="1:27" ht="30" customHeight="1" thickBot="1" x14ac:dyDescent="0.3">
      <c r="A88" s="82" t="s">
        <v>77</v>
      </c>
      <c r="B88" s="83" t="s">
        <v>194</v>
      </c>
      <c r="C88" s="89" t="s">
        <v>193</v>
      </c>
      <c r="D88" s="114" t="s">
        <v>112</v>
      </c>
      <c r="E88" s="86"/>
      <c r="F88" s="86"/>
      <c r="G88" s="86">
        <f>E88*F88</f>
        <v>0</v>
      </c>
      <c r="H88" s="86"/>
      <c r="I88" s="86"/>
      <c r="J88" s="86">
        <f>H88*I88</f>
        <v>0</v>
      </c>
      <c r="K88" s="86"/>
      <c r="L88" s="86"/>
      <c r="M88" s="86">
        <f>K88*L88</f>
        <v>0</v>
      </c>
      <c r="N88" s="86"/>
      <c r="O88" s="86"/>
      <c r="P88" s="86">
        <f>N88*O88</f>
        <v>0</v>
      </c>
      <c r="Q88" s="86"/>
      <c r="R88" s="86"/>
      <c r="S88" s="86">
        <f>Q88*R88</f>
        <v>0</v>
      </c>
      <c r="T88" s="86"/>
      <c r="U88" s="86"/>
      <c r="V88" s="86">
        <f>T88*U88</f>
        <v>0</v>
      </c>
      <c r="W88" s="87">
        <f>G88+M88+S88</f>
        <v>0</v>
      </c>
      <c r="X88" s="87">
        <f>J88+P88+V88</f>
        <v>0</v>
      </c>
      <c r="Y88" s="87">
        <f t="shared" si="13"/>
        <v>0</v>
      </c>
      <c r="Z88" s="88">
        <f t="shared" si="15"/>
        <v>0</v>
      </c>
      <c r="AA88" s="98"/>
    </row>
    <row r="89" spans="1:27" ht="30" customHeight="1" thickBot="1" x14ac:dyDescent="0.3">
      <c r="A89" s="82" t="s">
        <v>77</v>
      </c>
      <c r="B89" s="83" t="s">
        <v>195</v>
      </c>
      <c r="C89" s="89" t="s">
        <v>193</v>
      </c>
      <c r="D89" s="114" t="s">
        <v>112</v>
      </c>
      <c r="E89" s="86"/>
      <c r="F89" s="86"/>
      <c r="G89" s="86">
        <f>E89*F89</f>
        <v>0</v>
      </c>
      <c r="H89" s="86"/>
      <c r="I89" s="86"/>
      <c r="J89" s="86">
        <f>H89*I89</f>
        <v>0</v>
      </c>
      <c r="K89" s="86"/>
      <c r="L89" s="86"/>
      <c r="M89" s="86">
        <f>K89*L89</f>
        <v>0</v>
      </c>
      <c r="N89" s="86"/>
      <c r="O89" s="86"/>
      <c r="P89" s="86">
        <f>N89*O89</f>
        <v>0</v>
      </c>
      <c r="Q89" s="86"/>
      <c r="R89" s="86"/>
      <c r="S89" s="86">
        <f>Q89*R89</f>
        <v>0</v>
      </c>
      <c r="T89" s="86"/>
      <c r="U89" s="86"/>
      <c r="V89" s="86">
        <f>T89*U89</f>
        <v>0</v>
      </c>
      <c r="W89" s="87">
        <f>G89+M89+S89</f>
        <v>0</v>
      </c>
      <c r="X89" s="87">
        <f>J89+P89+V89</f>
        <v>0</v>
      </c>
      <c r="Y89" s="87">
        <f t="shared" si="13"/>
        <v>0</v>
      </c>
      <c r="Z89" s="88">
        <f t="shared" si="15"/>
        <v>0</v>
      </c>
      <c r="AA89" s="98"/>
    </row>
    <row r="90" spans="1:27" ht="30" customHeight="1" thickBot="1" x14ac:dyDescent="0.3">
      <c r="A90" s="74" t="s">
        <v>74</v>
      </c>
      <c r="B90" s="96" t="s">
        <v>196</v>
      </c>
      <c r="C90" s="76" t="s">
        <v>197</v>
      </c>
      <c r="D90" s="77"/>
      <c r="E90" s="28">
        <f>SUM(E91:E93)</f>
        <v>0</v>
      </c>
      <c r="F90" s="28"/>
      <c r="G90" s="28">
        <f>SUM(G91:G93)</f>
        <v>0</v>
      </c>
      <c r="H90" s="28">
        <f>SUM(H91:H93)</f>
        <v>0</v>
      </c>
      <c r="I90" s="28"/>
      <c r="J90" s="28">
        <f>SUM(J91:J93)</f>
        <v>0</v>
      </c>
      <c r="K90" s="28">
        <f>SUM(K91:K93)</f>
        <v>0</v>
      </c>
      <c r="L90" s="28"/>
      <c r="M90" s="28">
        <f>SUM(M91:M93)</f>
        <v>0</v>
      </c>
      <c r="N90" s="28">
        <f>SUM(N91:N93)</f>
        <v>0</v>
      </c>
      <c r="O90" s="28"/>
      <c r="P90" s="28">
        <f>SUM(P91:P93)</f>
        <v>0</v>
      </c>
      <c r="Q90" s="28">
        <f>SUM(Q91:Q93)</f>
        <v>0</v>
      </c>
      <c r="R90" s="28"/>
      <c r="S90" s="28">
        <f>SUM(S91:S93)</f>
        <v>0</v>
      </c>
      <c r="T90" s="28">
        <f>SUM(T91:T93)</f>
        <v>0</v>
      </c>
      <c r="U90" s="28"/>
      <c r="V90" s="28">
        <f>SUM(V91:V93)</f>
        <v>0</v>
      </c>
      <c r="W90" s="79">
        <f>SUM(W91:W93)</f>
        <v>0</v>
      </c>
      <c r="X90" s="79">
        <f>SUM(X91:X93)</f>
        <v>0</v>
      </c>
      <c r="Y90" s="79">
        <f t="shared" si="13"/>
        <v>0</v>
      </c>
      <c r="Z90" s="80">
        <f>IFERROR(Y90/W90,0)</f>
        <v>0</v>
      </c>
      <c r="AA90" s="98"/>
    </row>
    <row r="91" spans="1:27" ht="30" customHeight="1" thickBot="1" x14ac:dyDescent="0.3">
      <c r="A91" s="82" t="s">
        <v>77</v>
      </c>
      <c r="B91" s="83" t="s">
        <v>198</v>
      </c>
      <c r="C91" s="89" t="s">
        <v>118</v>
      </c>
      <c r="D91" s="114" t="s">
        <v>119</v>
      </c>
      <c r="E91" s="86"/>
      <c r="F91" s="86"/>
      <c r="G91" s="86">
        <f>E91*F91</f>
        <v>0</v>
      </c>
      <c r="H91" s="86"/>
      <c r="I91" s="86"/>
      <c r="J91" s="86">
        <f>H91*I91</f>
        <v>0</v>
      </c>
      <c r="K91" s="86"/>
      <c r="L91" s="86"/>
      <c r="M91" s="86">
        <f>K91*L91</f>
        <v>0</v>
      </c>
      <c r="N91" s="86"/>
      <c r="O91" s="86"/>
      <c r="P91" s="86">
        <f>N91*O91</f>
        <v>0</v>
      </c>
      <c r="Q91" s="86"/>
      <c r="R91" s="86"/>
      <c r="S91" s="86">
        <f>Q91*R91</f>
        <v>0</v>
      </c>
      <c r="T91" s="86"/>
      <c r="U91" s="86"/>
      <c r="V91" s="86">
        <f>T91*U91</f>
        <v>0</v>
      </c>
      <c r="W91" s="87">
        <f>G91+M91+S91</f>
        <v>0</v>
      </c>
      <c r="X91" s="87">
        <f>J91+P91+V91</f>
        <v>0</v>
      </c>
      <c r="Y91" s="87">
        <f t="shared" si="13"/>
        <v>0</v>
      </c>
      <c r="Z91" s="88">
        <f t="shared" si="15"/>
        <v>0</v>
      </c>
      <c r="AA91" s="98"/>
    </row>
    <row r="92" spans="1:27" ht="30" customHeight="1" thickBot="1" x14ac:dyDescent="0.3">
      <c r="A92" s="82" t="s">
        <v>77</v>
      </c>
      <c r="B92" s="83" t="s">
        <v>199</v>
      </c>
      <c r="C92" s="89" t="s">
        <v>118</v>
      </c>
      <c r="D92" s="114" t="s">
        <v>119</v>
      </c>
      <c r="E92" s="86"/>
      <c r="F92" s="86"/>
      <c r="G92" s="86">
        <f>E92*F92</f>
        <v>0</v>
      </c>
      <c r="H92" s="86"/>
      <c r="I92" s="86"/>
      <c r="J92" s="86">
        <f>H92*I92</f>
        <v>0</v>
      </c>
      <c r="K92" s="86"/>
      <c r="L92" s="86"/>
      <c r="M92" s="86">
        <f>K92*L92</f>
        <v>0</v>
      </c>
      <c r="N92" s="86"/>
      <c r="O92" s="86"/>
      <c r="P92" s="86">
        <f>N92*O92</f>
        <v>0</v>
      </c>
      <c r="Q92" s="86"/>
      <c r="R92" s="86"/>
      <c r="S92" s="86">
        <f>Q92*R92</f>
        <v>0</v>
      </c>
      <c r="T92" s="86"/>
      <c r="U92" s="86"/>
      <c r="V92" s="86">
        <f>T92*U92</f>
        <v>0</v>
      </c>
      <c r="W92" s="87">
        <f>G92+M92+S92</f>
        <v>0</v>
      </c>
      <c r="X92" s="87">
        <f>J92+P92+V92</f>
        <v>0</v>
      </c>
      <c r="Y92" s="87">
        <f t="shared" si="13"/>
        <v>0</v>
      </c>
      <c r="Z92" s="88">
        <f t="shared" si="15"/>
        <v>0</v>
      </c>
      <c r="AA92" s="98"/>
    </row>
    <row r="93" spans="1:27" ht="30" customHeight="1" thickBot="1" x14ac:dyDescent="0.3">
      <c r="A93" s="82" t="s">
        <v>77</v>
      </c>
      <c r="B93" s="83" t="s">
        <v>200</v>
      </c>
      <c r="C93" s="89" t="s">
        <v>118</v>
      </c>
      <c r="D93" s="114" t="s">
        <v>119</v>
      </c>
      <c r="E93" s="86"/>
      <c r="F93" s="86"/>
      <c r="G93" s="86">
        <f>E93*F93</f>
        <v>0</v>
      </c>
      <c r="H93" s="86"/>
      <c r="I93" s="86"/>
      <c r="J93" s="86">
        <f>H93*I93</f>
        <v>0</v>
      </c>
      <c r="K93" s="86"/>
      <c r="L93" s="86"/>
      <c r="M93" s="86">
        <f>K93*L93</f>
        <v>0</v>
      </c>
      <c r="N93" s="86"/>
      <c r="O93" s="86"/>
      <c r="P93" s="86">
        <f>N93*O93</f>
        <v>0</v>
      </c>
      <c r="Q93" s="86"/>
      <c r="R93" s="86"/>
      <c r="S93" s="86">
        <f>Q93*R93</f>
        <v>0</v>
      </c>
      <c r="T93" s="86"/>
      <c r="U93" s="86"/>
      <c r="V93" s="86">
        <f>T93*U93</f>
        <v>0</v>
      </c>
      <c r="W93" s="87">
        <f>G93+M93+S93</f>
        <v>0</v>
      </c>
      <c r="X93" s="87">
        <f>J93+P93+V93</f>
        <v>0</v>
      </c>
      <c r="Y93" s="87">
        <f t="shared" si="13"/>
        <v>0</v>
      </c>
      <c r="Z93" s="88">
        <f t="shared" si="15"/>
        <v>0</v>
      </c>
      <c r="AA93" s="98"/>
    </row>
    <row r="94" spans="1:27" ht="39.75" customHeight="1" thickBot="1" x14ac:dyDescent="0.3">
      <c r="A94" s="250" t="s">
        <v>201</v>
      </c>
      <c r="B94" s="251"/>
      <c r="C94" s="251"/>
      <c r="D94" s="251"/>
      <c r="E94" s="104"/>
      <c r="F94" s="104"/>
      <c r="G94" s="104">
        <f>G82+G86+G90</f>
        <v>0</v>
      </c>
      <c r="H94" s="104"/>
      <c r="I94" s="104"/>
      <c r="J94" s="104">
        <f>J82+J86+J90</f>
        <v>0</v>
      </c>
      <c r="K94" s="104"/>
      <c r="L94" s="104"/>
      <c r="M94" s="104">
        <f>M82+M86+M90</f>
        <v>0</v>
      </c>
      <c r="N94" s="104"/>
      <c r="O94" s="104"/>
      <c r="P94" s="104">
        <f>P82+P86+P90</f>
        <v>0</v>
      </c>
      <c r="Q94" s="104"/>
      <c r="R94" s="104"/>
      <c r="S94" s="104">
        <f>S82+S86+S90</f>
        <v>0</v>
      </c>
      <c r="T94" s="104"/>
      <c r="U94" s="104"/>
      <c r="V94" s="104">
        <f>V82+V86+V90</f>
        <v>0</v>
      </c>
      <c r="W94" s="29">
        <f>W82+W86+W90</f>
        <v>0</v>
      </c>
      <c r="X94" s="29">
        <f>X82+X86+X90</f>
        <v>0</v>
      </c>
      <c r="Y94" s="29">
        <f t="shared" si="13"/>
        <v>0</v>
      </c>
      <c r="Z94" s="29">
        <f>IFERROR(Y94/W94,0)</f>
        <v>0</v>
      </c>
      <c r="AA94" s="98"/>
    </row>
    <row r="95" spans="1:27" ht="30" customHeight="1" thickBot="1" x14ac:dyDescent="0.3">
      <c r="A95" s="106" t="s">
        <v>72</v>
      </c>
      <c r="B95" s="107">
        <v>6</v>
      </c>
      <c r="C95" s="239" t="s">
        <v>202</v>
      </c>
      <c r="D95" s="240"/>
      <c r="E95" s="240"/>
      <c r="F95" s="240"/>
      <c r="G95" s="240"/>
      <c r="H95" s="240"/>
      <c r="I95" s="240"/>
      <c r="J95" s="240"/>
      <c r="K95" s="240"/>
      <c r="L95" s="240"/>
      <c r="M95" s="240"/>
      <c r="N95" s="240"/>
      <c r="O95" s="240"/>
      <c r="P95" s="240"/>
      <c r="Q95" s="240"/>
      <c r="R95" s="240"/>
      <c r="S95" s="240"/>
      <c r="T95" s="240"/>
      <c r="U95" s="240"/>
      <c r="V95" s="240"/>
      <c r="W95" s="240"/>
      <c r="X95" s="240"/>
      <c r="Y95" s="240"/>
      <c r="Z95" s="240"/>
      <c r="AA95" s="241"/>
    </row>
    <row r="96" spans="1:27" ht="30" customHeight="1" thickBot="1" x14ac:dyDescent="0.3">
      <c r="A96" s="74" t="s">
        <v>74</v>
      </c>
      <c r="B96" s="96" t="s">
        <v>203</v>
      </c>
      <c r="C96" s="117" t="s">
        <v>204</v>
      </c>
      <c r="D96" s="77"/>
      <c r="E96" s="28">
        <f>SUM(E97:E166)</f>
        <v>267.89300000000003</v>
      </c>
      <c r="F96" s="28"/>
      <c r="G96" s="28">
        <f>SUM(G97:G166)</f>
        <v>64404.999999999985</v>
      </c>
      <c r="H96" s="28">
        <f>SUM(H97:H166)</f>
        <v>248.63299999999998</v>
      </c>
      <c r="I96" s="28"/>
      <c r="J96" s="28">
        <f>SUM(J97:J166)</f>
        <v>59897.989999999991</v>
      </c>
      <c r="K96" s="28">
        <f>SUM(K97:K97)</f>
        <v>0</v>
      </c>
      <c r="L96" s="28"/>
      <c r="M96" s="28">
        <f>SUM(M97:M97)</f>
        <v>0</v>
      </c>
      <c r="N96" s="28">
        <f>SUM(N97:N97)</f>
        <v>0</v>
      </c>
      <c r="O96" s="28"/>
      <c r="P96" s="28">
        <f>SUM(P97:P97)</f>
        <v>0</v>
      </c>
      <c r="Q96" s="28">
        <f>SUM(Q97:Q97)</f>
        <v>0</v>
      </c>
      <c r="R96" s="28"/>
      <c r="S96" s="28">
        <f>SUM(S97:S97)</f>
        <v>0</v>
      </c>
      <c r="T96" s="28">
        <f>SUM(T97:T97)</f>
        <v>0</v>
      </c>
      <c r="U96" s="28"/>
      <c r="V96" s="28">
        <f>SUM(V97:V97)</f>
        <v>0</v>
      </c>
      <c r="W96" s="28">
        <f>SUM(W97:W166)</f>
        <v>64404.999999999985</v>
      </c>
      <c r="X96" s="28">
        <f>SUM(X97:X166)</f>
        <v>59897.989999999991</v>
      </c>
      <c r="Y96" s="28">
        <f t="shared" ref="Y96:Y127" si="16">W96-X96</f>
        <v>4507.0099999999948</v>
      </c>
      <c r="Z96" s="80">
        <f t="shared" ref="Z96:Z104" si="17">Y96/W96</f>
        <v>6.9979194161943883E-2</v>
      </c>
      <c r="AA96" s="98"/>
    </row>
    <row r="97" spans="1:27" ht="30" customHeight="1" thickBot="1" x14ac:dyDescent="0.3">
      <c r="A97" s="82" t="s">
        <v>77</v>
      </c>
      <c r="B97" s="83" t="s">
        <v>205</v>
      </c>
      <c r="C97" s="118" t="s">
        <v>433</v>
      </c>
      <c r="D97" s="119" t="s">
        <v>112</v>
      </c>
      <c r="E97" s="118">
        <v>4</v>
      </c>
      <c r="F97" s="120">
        <v>1410</v>
      </c>
      <c r="G97" s="121">
        <f t="shared" ref="G97:G132" si="18">E97*F97</f>
        <v>5640</v>
      </c>
      <c r="H97" s="118">
        <v>4</v>
      </c>
      <c r="I97" s="120">
        <v>1410</v>
      </c>
      <c r="J97" s="121">
        <f t="shared" ref="J97:J120" si="19">H97*I97</f>
        <v>5640</v>
      </c>
      <c r="K97" s="86"/>
      <c r="L97" s="86"/>
      <c r="M97" s="86">
        <f t="shared" ref="M97:M128" si="20">K97*L97</f>
        <v>0</v>
      </c>
      <c r="N97" s="86"/>
      <c r="O97" s="86"/>
      <c r="P97" s="86">
        <f t="shared" ref="P97:P128" si="21">N97*O97</f>
        <v>0</v>
      </c>
      <c r="Q97" s="86"/>
      <c r="R97" s="86"/>
      <c r="S97" s="86">
        <f t="shared" ref="S97:S128" si="22">Q97*R97</f>
        <v>0</v>
      </c>
      <c r="T97" s="86"/>
      <c r="U97" s="86"/>
      <c r="V97" s="86">
        <f t="shared" ref="V97:V128" si="23">T97*U97</f>
        <v>0</v>
      </c>
      <c r="W97" s="87">
        <f t="shared" ref="W97:W128" si="24">G97+M97+S97</f>
        <v>5640</v>
      </c>
      <c r="X97" s="87">
        <f t="shared" ref="X97:X128" si="25">J97+P97+V97</f>
        <v>5640</v>
      </c>
      <c r="Y97" s="87">
        <f t="shared" si="16"/>
        <v>0</v>
      </c>
      <c r="Z97" s="88">
        <f t="shared" si="17"/>
        <v>0</v>
      </c>
      <c r="AA97" s="98"/>
    </row>
    <row r="98" spans="1:27" ht="30" customHeight="1" thickBot="1" x14ac:dyDescent="0.3">
      <c r="A98" s="82" t="s">
        <v>77</v>
      </c>
      <c r="B98" s="83" t="s">
        <v>207</v>
      </c>
      <c r="C98" s="118" t="s">
        <v>434</v>
      </c>
      <c r="D98" s="119" t="s">
        <v>112</v>
      </c>
      <c r="E98" s="118">
        <v>1</v>
      </c>
      <c r="F98" s="120">
        <v>3845</v>
      </c>
      <c r="G98" s="121">
        <f t="shared" si="18"/>
        <v>3845</v>
      </c>
      <c r="H98" s="118">
        <v>1.1000000000000001</v>
      </c>
      <c r="I98" s="120">
        <v>3845</v>
      </c>
      <c r="J98" s="121">
        <f t="shared" si="19"/>
        <v>4229.5</v>
      </c>
      <c r="K98" s="86"/>
      <c r="L98" s="86"/>
      <c r="M98" s="86">
        <f t="shared" si="20"/>
        <v>0</v>
      </c>
      <c r="N98" s="86"/>
      <c r="O98" s="86"/>
      <c r="P98" s="86">
        <f t="shared" si="21"/>
        <v>0</v>
      </c>
      <c r="Q98" s="86"/>
      <c r="R98" s="86"/>
      <c r="S98" s="86">
        <f t="shared" si="22"/>
        <v>0</v>
      </c>
      <c r="T98" s="86"/>
      <c r="U98" s="86"/>
      <c r="V98" s="86">
        <f t="shared" si="23"/>
        <v>0</v>
      </c>
      <c r="W98" s="87">
        <f t="shared" si="24"/>
        <v>3845</v>
      </c>
      <c r="X98" s="87">
        <f t="shared" si="25"/>
        <v>4229.5</v>
      </c>
      <c r="Y98" s="87">
        <f t="shared" si="16"/>
        <v>-384.5</v>
      </c>
      <c r="Z98" s="88">
        <f t="shared" si="17"/>
        <v>-0.1</v>
      </c>
      <c r="AA98" s="98"/>
    </row>
    <row r="99" spans="1:27" ht="30" customHeight="1" thickBot="1" x14ac:dyDescent="0.3">
      <c r="A99" s="82" t="s">
        <v>77</v>
      </c>
      <c r="B99" s="83" t="s">
        <v>208</v>
      </c>
      <c r="C99" s="118" t="s">
        <v>435</v>
      </c>
      <c r="D99" s="119" t="s">
        <v>112</v>
      </c>
      <c r="E99" s="118">
        <v>1</v>
      </c>
      <c r="F99" s="120">
        <v>3300</v>
      </c>
      <c r="G99" s="121">
        <f t="shared" si="18"/>
        <v>3300</v>
      </c>
      <c r="H99" s="118">
        <v>0.64</v>
      </c>
      <c r="I99" s="120">
        <v>3300</v>
      </c>
      <c r="J99" s="121">
        <f t="shared" si="19"/>
        <v>2112</v>
      </c>
      <c r="K99" s="86"/>
      <c r="L99" s="86"/>
      <c r="M99" s="86">
        <f t="shared" si="20"/>
        <v>0</v>
      </c>
      <c r="N99" s="86"/>
      <c r="O99" s="86"/>
      <c r="P99" s="86">
        <f t="shared" si="21"/>
        <v>0</v>
      </c>
      <c r="Q99" s="86"/>
      <c r="R99" s="86"/>
      <c r="S99" s="86">
        <f t="shared" si="22"/>
        <v>0</v>
      </c>
      <c r="T99" s="86"/>
      <c r="U99" s="86"/>
      <c r="V99" s="86">
        <f t="shared" si="23"/>
        <v>0</v>
      </c>
      <c r="W99" s="87">
        <f t="shared" si="24"/>
        <v>3300</v>
      </c>
      <c r="X99" s="87">
        <f t="shared" si="25"/>
        <v>2112</v>
      </c>
      <c r="Y99" s="87">
        <f t="shared" si="16"/>
        <v>1188</v>
      </c>
      <c r="Z99" s="88">
        <f t="shared" si="17"/>
        <v>0.36</v>
      </c>
      <c r="AA99" s="98"/>
    </row>
    <row r="100" spans="1:27" ht="30" customHeight="1" thickBot="1" x14ac:dyDescent="0.3">
      <c r="A100" s="82" t="s">
        <v>77</v>
      </c>
      <c r="B100" s="83" t="s">
        <v>368</v>
      </c>
      <c r="C100" s="118" t="s">
        <v>436</v>
      </c>
      <c r="D100" s="119" t="s">
        <v>112</v>
      </c>
      <c r="E100" s="118">
        <v>1</v>
      </c>
      <c r="F100" s="120">
        <v>1560</v>
      </c>
      <c r="G100" s="121">
        <f t="shared" si="18"/>
        <v>1560</v>
      </c>
      <c r="H100" s="118">
        <v>1</v>
      </c>
      <c r="I100" s="120">
        <v>1560</v>
      </c>
      <c r="J100" s="121">
        <f t="shared" si="19"/>
        <v>1560</v>
      </c>
      <c r="K100" s="86"/>
      <c r="L100" s="86"/>
      <c r="M100" s="86">
        <f t="shared" si="20"/>
        <v>0</v>
      </c>
      <c r="N100" s="86"/>
      <c r="O100" s="86"/>
      <c r="P100" s="86">
        <f t="shared" si="21"/>
        <v>0</v>
      </c>
      <c r="Q100" s="86"/>
      <c r="R100" s="86"/>
      <c r="S100" s="86">
        <f t="shared" si="22"/>
        <v>0</v>
      </c>
      <c r="T100" s="86"/>
      <c r="U100" s="86"/>
      <c r="V100" s="86">
        <f t="shared" si="23"/>
        <v>0</v>
      </c>
      <c r="W100" s="87">
        <f t="shared" si="24"/>
        <v>1560</v>
      </c>
      <c r="X100" s="87">
        <f t="shared" si="25"/>
        <v>1560</v>
      </c>
      <c r="Y100" s="87">
        <f t="shared" si="16"/>
        <v>0</v>
      </c>
      <c r="Z100" s="88">
        <f t="shared" si="17"/>
        <v>0</v>
      </c>
      <c r="AA100" s="98"/>
    </row>
    <row r="101" spans="1:27" ht="30" customHeight="1" thickBot="1" x14ac:dyDescent="0.3">
      <c r="A101" s="82" t="s">
        <v>77</v>
      </c>
      <c r="B101" s="83" t="s">
        <v>369</v>
      </c>
      <c r="C101" s="118" t="s">
        <v>364</v>
      </c>
      <c r="D101" s="119" t="s">
        <v>112</v>
      </c>
      <c r="E101" s="118">
        <v>1</v>
      </c>
      <c r="F101" s="120">
        <v>1000</v>
      </c>
      <c r="G101" s="121">
        <f t="shared" si="18"/>
        <v>1000</v>
      </c>
      <c r="H101" s="118">
        <v>1</v>
      </c>
      <c r="I101" s="120">
        <v>1000</v>
      </c>
      <c r="J101" s="121">
        <f t="shared" si="19"/>
        <v>1000</v>
      </c>
      <c r="K101" s="86"/>
      <c r="L101" s="86"/>
      <c r="M101" s="86">
        <f t="shared" si="20"/>
        <v>0</v>
      </c>
      <c r="N101" s="86"/>
      <c r="O101" s="86"/>
      <c r="P101" s="86">
        <f t="shared" si="21"/>
        <v>0</v>
      </c>
      <c r="Q101" s="86"/>
      <c r="R101" s="86"/>
      <c r="S101" s="86">
        <f t="shared" si="22"/>
        <v>0</v>
      </c>
      <c r="T101" s="86"/>
      <c r="U101" s="86"/>
      <c r="V101" s="86">
        <f t="shared" si="23"/>
        <v>0</v>
      </c>
      <c r="W101" s="87">
        <f t="shared" si="24"/>
        <v>1000</v>
      </c>
      <c r="X101" s="87">
        <f t="shared" si="25"/>
        <v>1000</v>
      </c>
      <c r="Y101" s="87">
        <f t="shared" si="16"/>
        <v>0</v>
      </c>
      <c r="Z101" s="88">
        <f t="shared" si="17"/>
        <v>0</v>
      </c>
      <c r="AA101" s="98"/>
    </row>
    <row r="102" spans="1:27" ht="30" customHeight="1" thickBot="1" x14ac:dyDescent="0.3">
      <c r="A102" s="82" t="s">
        <v>77</v>
      </c>
      <c r="B102" s="83" t="s">
        <v>370</v>
      </c>
      <c r="C102" s="118" t="s">
        <v>365</v>
      </c>
      <c r="D102" s="119" t="s">
        <v>112</v>
      </c>
      <c r="E102" s="118">
        <v>10</v>
      </c>
      <c r="F102" s="122">
        <v>417</v>
      </c>
      <c r="G102" s="121">
        <f t="shared" si="18"/>
        <v>4170</v>
      </c>
      <c r="H102" s="118">
        <v>12</v>
      </c>
      <c r="I102" s="122">
        <v>417</v>
      </c>
      <c r="J102" s="121">
        <f t="shared" si="19"/>
        <v>5004</v>
      </c>
      <c r="K102" s="86"/>
      <c r="L102" s="86"/>
      <c r="M102" s="86">
        <f t="shared" si="20"/>
        <v>0</v>
      </c>
      <c r="N102" s="86"/>
      <c r="O102" s="86"/>
      <c r="P102" s="86">
        <f t="shared" si="21"/>
        <v>0</v>
      </c>
      <c r="Q102" s="86"/>
      <c r="R102" s="86"/>
      <c r="S102" s="86">
        <f t="shared" si="22"/>
        <v>0</v>
      </c>
      <c r="T102" s="86"/>
      <c r="U102" s="86"/>
      <c r="V102" s="86">
        <f t="shared" si="23"/>
        <v>0</v>
      </c>
      <c r="W102" s="87">
        <f t="shared" si="24"/>
        <v>4170</v>
      </c>
      <c r="X102" s="87">
        <f t="shared" si="25"/>
        <v>5004</v>
      </c>
      <c r="Y102" s="87">
        <f t="shared" si="16"/>
        <v>-834</v>
      </c>
      <c r="Z102" s="88">
        <f t="shared" si="17"/>
        <v>-0.2</v>
      </c>
      <c r="AA102" s="98"/>
    </row>
    <row r="103" spans="1:27" ht="30" customHeight="1" thickBot="1" x14ac:dyDescent="0.3">
      <c r="A103" s="82" t="s">
        <v>77</v>
      </c>
      <c r="B103" s="83" t="s">
        <v>371</v>
      </c>
      <c r="C103" s="118" t="s">
        <v>366</v>
      </c>
      <c r="D103" s="119" t="s">
        <v>112</v>
      </c>
      <c r="E103" s="118">
        <v>8</v>
      </c>
      <c r="F103" s="122">
        <v>417</v>
      </c>
      <c r="G103" s="121">
        <f t="shared" si="18"/>
        <v>3336</v>
      </c>
      <c r="H103" s="118">
        <v>10</v>
      </c>
      <c r="I103" s="122">
        <v>417</v>
      </c>
      <c r="J103" s="121">
        <f t="shared" si="19"/>
        <v>4170</v>
      </c>
      <c r="K103" s="86"/>
      <c r="L103" s="86"/>
      <c r="M103" s="86">
        <f t="shared" si="20"/>
        <v>0</v>
      </c>
      <c r="N103" s="86"/>
      <c r="O103" s="86"/>
      <c r="P103" s="86">
        <f t="shared" si="21"/>
        <v>0</v>
      </c>
      <c r="Q103" s="86"/>
      <c r="R103" s="86"/>
      <c r="S103" s="86">
        <f t="shared" si="22"/>
        <v>0</v>
      </c>
      <c r="T103" s="86"/>
      <c r="U103" s="86"/>
      <c r="V103" s="86">
        <f t="shared" si="23"/>
        <v>0</v>
      </c>
      <c r="W103" s="87">
        <f t="shared" si="24"/>
        <v>3336</v>
      </c>
      <c r="X103" s="87">
        <f t="shared" si="25"/>
        <v>4170</v>
      </c>
      <c r="Y103" s="87">
        <f t="shared" si="16"/>
        <v>-834</v>
      </c>
      <c r="Z103" s="88">
        <f t="shared" si="17"/>
        <v>-0.25</v>
      </c>
      <c r="AA103" s="98"/>
    </row>
    <row r="104" spans="1:27" ht="30" customHeight="1" thickBot="1" x14ac:dyDescent="0.3">
      <c r="A104" s="82" t="s">
        <v>77</v>
      </c>
      <c r="B104" s="83" t="s">
        <v>372</v>
      </c>
      <c r="C104" s="118" t="s">
        <v>367</v>
      </c>
      <c r="D104" s="119" t="s">
        <v>112</v>
      </c>
      <c r="E104" s="118">
        <v>1</v>
      </c>
      <c r="F104" s="122">
        <v>591</v>
      </c>
      <c r="G104" s="121">
        <f t="shared" si="18"/>
        <v>591</v>
      </c>
      <c r="H104" s="118">
        <v>1</v>
      </c>
      <c r="I104" s="122">
        <v>591</v>
      </c>
      <c r="J104" s="121">
        <f t="shared" si="19"/>
        <v>591</v>
      </c>
      <c r="K104" s="86"/>
      <c r="L104" s="86"/>
      <c r="M104" s="86">
        <f t="shared" si="20"/>
        <v>0</v>
      </c>
      <c r="N104" s="86"/>
      <c r="O104" s="86"/>
      <c r="P104" s="86">
        <f t="shared" si="21"/>
        <v>0</v>
      </c>
      <c r="Q104" s="86"/>
      <c r="R104" s="86"/>
      <c r="S104" s="86">
        <f t="shared" si="22"/>
        <v>0</v>
      </c>
      <c r="T104" s="86"/>
      <c r="U104" s="86"/>
      <c r="V104" s="86">
        <f t="shared" si="23"/>
        <v>0</v>
      </c>
      <c r="W104" s="87">
        <f t="shared" si="24"/>
        <v>591</v>
      </c>
      <c r="X104" s="87">
        <f t="shared" si="25"/>
        <v>591</v>
      </c>
      <c r="Y104" s="87">
        <f t="shared" si="16"/>
        <v>0</v>
      </c>
      <c r="Z104" s="88">
        <f t="shared" si="17"/>
        <v>0</v>
      </c>
      <c r="AA104" s="98"/>
    </row>
    <row r="105" spans="1:27" ht="30" customHeight="1" thickBot="1" x14ac:dyDescent="0.3">
      <c r="A105" s="82" t="s">
        <v>77</v>
      </c>
      <c r="B105" s="83" t="s">
        <v>468</v>
      </c>
      <c r="C105" s="118" t="s">
        <v>425</v>
      </c>
      <c r="D105" s="119" t="s">
        <v>112</v>
      </c>
      <c r="E105" s="118">
        <v>0</v>
      </c>
      <c r="F105" s="122">
        <v>0</v>
      </c>
      <c r="G105" s="121">
        <f t="shared" si="18"/>
        <v>0</v>
      </c>
      <c r="H105" s="118">
        <v>1</v>
      </c>
      <c r="I105" s="122">
        <v>300</v>
      </c>
      <c r="J105" s="121">
        <f t="shared" si="19"/>
        <v>300</v>
      </c>
      <c r="K105" s="86"/>
      <c r="L105" s="86"/>
      <c r="M105" s="86">
        <f t="shared" si="20"/>
        <v>0</v>
      </c>
      <c r="N105" s="86"/>
      <c r="O105" s="86"/>
      <c r="P105" s="86">
        <f t="shared" si="21"/>
        <v>0</v>
      </c>
      <c r="Q105" s="86"/>
      <c r="R105" s="86"/>
      <c r="S105" s="86">
        <f t="shared" si="22"/>
        <v>0</v>
      </c>
      <c r="T105" s="86"/>
      <c r="U105" s="86"/>
      <c r="V105" s="86">
        <f t="shared" si="23"/>
        <v>0</v>
      </c>
      <c r="W105" s="87">
        <f t="shared" si="24"/>
        <v>0</v>
      </c>
      <c r="X105" s="87">
        <f t="shared" si="25"/>
        <v>300</v>
      </c>
      <c r="Y105" s="87">
        <f t="shared" si="16"/>
        <v>-300</v>
      </c>
      <c r="Z105" s="88">
        <f>IFERROR(Y105/W105,0)</f>
        <v>0</v>
      </c>
      <c r="AA105" s="98"/>
    </row>
    <row r="106" spans="1:27" ht="30" customHeight="1" thickBot="1" x14ac:dyDescent="0.3">
      <c r="A106" s="82" t="s">
        <v>77</v>
      </c>
      <c r="B106" s="83" t="s">
        <v>373</v>
      </c>
      <c r="C106" s="118" t="s">
        <v>326</v>
      </c>
      <c r="D106" s="119" t="s">
        <v>112</v>
      </c>
      <c r="E106" s="118">
        <v>2</v>
      </c>
      <c r="F106" s="122">
        <v>176.49</v>
      </c>
      <c r="G106" s="121">
        <f t="shared" si="18"/>
        <v>352.98</v>
      </c>
      <c r="H106" s="118">
        <v>1</v>
      </c>
      <c r="I106" s="122">
        <v>176.49</v>
      </c>
      <c r="J106" s="121">
        <f t="shared" si="19"/>
        <v>176.49</v>
      </c>
      <c r="K106" s="86"/>
      <c r="L106" s="86"/>
      <c r="M106" s="86">
        <f t="shared" si="20"/>
        <v>0</v>
      </c>
      <c r="N106" s="86"/>
      <c r="O106" s="86"/>
      <c r="P106" s="86">
        <f t="shared" si="21"/>
        <v>0</v>
      </c>
      <c r="Q106" s="86"/>
      <c r="R106" s="86"/>
      <c r="S106" s="86">
        <f t="shared" si="22"/>
        <v>0</v>
      </c>
      <c r="T106" s="86"/>
      <c r="U106" s="86"/>
      <c r="V106" s="86">
        <f t="shared" si="23"/>
        <v>0</v>
      </c>
      <c r="W106" s="87">
        <f t="shared" si="24"/>
        <v>352.98</v>
      </c>
      <c r="X106" s="87">
        <f t="shared" si="25"/>
        <v>176.49</v>
      </c>
      <c r="Y106" s="87">
        <f t="shared" si="16"/>
        <v>176.49</v>
      </c>
      <c r="Z106" s="88">
        <f t="shared" ref="Z106:Z123" si="26">Y106/W106</f>
        <v>0.5</v>
      </c>
      <c r="AA106" s="98"/>
    </row>
    <row r="107" spans="1:27" ht="30" customHeight="1" thickBot="1" x14ac:dyDescent="0.3">
      <c r="A107" s="82" t="s">
        <v>77</v>
      </c>
      <c r="B107" s="83" t="s">
        <v>374</v>
      </c>
      <c r="C107" s="118" t="s">
        <v>327</v>
      </c>
      <c r="D107" s="119" t="s">
        <v>112</v>
      </c>
      <c r="E107" s="118">
        <v>2</v>
      </c>
      <c r="F107" s="122">
        <v>218.98</v>
      </c>
      <c r="G107" s="121">
        <f t="shared" si="18"/>
        <v>437.96</v>
      </c>
      <c r="H107" s="118">
        <v>1</v>
      </c>
      <c r="I107" s="122">
        <v>218.98</v>
      </c>
      <c r="J107" s="121">
        <f t="shared" si="19"/>
        <v>218.98</v>
      </c>
      <c r="K107" s="86"/>
      <c r="L107" s="86"/>
      <c r="M107" s="86">
        <f t="shared" si="20"/>
        <v>0</v>
      </c>
      <c r="N107" s="86"/>
      <c r="O107" s="86"/>
      <c r="P107" s="86">
        <f t="shared" si="21"/>
        <v>0</v>
      </c>
      <c r="Q107" s="86"/>
      <c r="R107" s="86"/>
      <c r="S107" s="86">
        <f t="shared" si="22"/>
        <v>0</v>
      </c>
      <c r="T107" s="86"/>
      <c r="U107" s="86"/>
      <c r="V107" s="86">
        <f t="shared" si="23"/>
        <v>0</v>
      </c>
      <c r="W107" s="87">
        <f t="shared" si="24"/>
        <v>437.96</v>
      </c>
      <c r="X107" s="87">
        <f t="shared" si="25"/>
        <v>218.98</v>
      </c>
      <c r="Y107" s="87">
        <f t="shared" si="16"/>
        <v>218.98</v>
      </c>
      <c r="Z107" s="88">
        <f t="shared" si="26"/>
        <v>0.5</v>
      </c>
      <c r="AA107" s="98"/>
    </row>
    <row r="108" spans="1:27" ht="39.75" customHeight="1" thickBot="1" x14ac:dyDescent="0.3">
      <c r="A108" s="82" t="s">
        <v>77</v>
      </c>
      <c r="B108" s="83" t="s">
        <v>375</v>
      </c>
      <c r="C108" s="118" t="s">
        <v>328</v>
      </c>
      <c r="D108" s="119" t="s">
        <v>112</v>
      </c>
      <c r="E108" s="118">
        <v>1</v>
      </c>
      <c r="F108" s="122">
        <v>334.53</v>
      </c>
      <c r="G108" s="121">
        <f t="shared" si="18"/>
        <v>334.53</v>
      </c>
      <c r="H108" s="118">
        <v>1</v>
      </c>
      <c r="I108" s="122">
        <v>334.53</v>
      </c>
      <c r="J108" s="121">
        <f t="shared" si="19"/>
        <v>334.53</v>
      </c>
      <c r="K108" s="86"/>
      <c r="L108" s="86"/>
      <c r="M108" s="86">
        <f t="shared" si="20"/>
        <v>0</v>
      </c>
      <c r="N108" s="86"/>
      <c r="O108" s="86"/>
      <c r="P108" s="86">
        <f t="shared" si="21"/>
        <v>0</v>
      </c>
      <c r="Q108" s="86"/>
      <c r="R108" s="86"/>
      <c r="S108" s="86">
        <f t="shared" si="22"/>
        <v>0</v>
      </c>
      <c r="T108" s="86"/>
      <c r="U108" s="86"/>
      <c r="V108" s="86">
        <f t="shared" si="23"/>
        <v>0</v>
      </c>
      <c r="W108" s="87">
        <f t="shared" si="24"/>
        <v>334.53</v>
      </c>
      <c r="X108" s="87">
        <f t="shared" si="25"/>
        <v>334.53</v>
      </c>
      <c r="Y108" s="87">
        <f t="shared" si="16"/>
        <v>0</v>
      </c>
      <c r="Z108" s="88">
        <f t="shared" si="26"/>
        <v>0</v>
      </c>
      <c r="AA108" s="98"/>
    </row>
    <row r="109" spans="1:27" ht="39.75" customHeight="1" thickBot="1" x14ac:dyDescent="0.3">
      <c r="A109" s="82" t="s">
        <v>77</v>
      </c>
      <c r="B109" s="83" t="s">
        <v>376</v>
      </c>
      <c r="C109" s="118" t="s">
        <v>329</v>
      </c>
      <c r="D109" s="119" t="s">
        <v>112</v>
      </c>
      <c r="E109" s="118">
        <v>2</v>
      </c>
      <c r="F109" s="122">
        <v>207</v>
      </c>
      <c r="G109" s="121">
        <f t="shared" si="18"/>
        <v>414</v>
      </c>
      <c r="H109" s="118">
        <v>1</v>
      </c>
      <c r="I109" s="122">
        <v>207</v>
      </c>
      <c r="J109" s="121">
        <f t="shared" si="19"/>
        <v>207</v>
      </c>
      <c r="K109" s="86"/>
      <c r="L109" s="86"/>
      <c r="M109" s="86">
        <f t="shared" si="20"/>
        <v>0</v>
      </c>
      <c r="N109" s="86"/>
      <c r="O109" s="86"/>
      <c r="P109" s="86">
        <f t="shared" si="21"/>
        <v>0</v>
      </c>
      <c r="Q109" s="86"/>
      <c r="R109" s="86"/>
      <c r="S109" s="86">
        <f t="shared" si="22"/>
        <v>0</v>
      </c>
      <c r="T109" s="86"/>
      <c r="U109" s="86"/>
      <c r="V109" s="86">
        <f t="shared" si="23"/>
        <v>0</v>
      </c>
      <c r="W109" s="87">
        <f t="shared" si="24"/>
        <v>414</v>
      </c>
      <c r="X109" s="87">
        <f t="shared" si="25"/>
        <v>207</v>
      </c>
      <c r="Y109" s="87">
        <f t="shared" si="16"/>
        <v>207</v>
      </c>
      <c r="Z109" s="88">
        <f t="shared" si="26"/>
        <v>0.5</v>
      </c>
      <c r="AA109" s="98"/>
    </row>
    <row r="110" spans="1:27" ht="30" customHeight="1" thickBot="1" x14ac:dyDescent="0.3">
      <c r="A110" s="82" t="s">
        <v>77</v>
      </c>
      <c r="B110" s="83" t="s">
        <v>377</v>
      </c>
      <c r="C110" s="118" t="s">
        <v>330</v>
      </c>
      <c r="D110" s="119" t="s">
        <v>112</v>
      </c>
      <c r="E110" s="118">
        <v>1</v>
      </c>
      <c r="F110" s="122">
        <v>177.3</v>
      </c>
      <c r="G110" s="121">
        <f t="shared" si="18"/>
        <v>177.3</v>
      </c>
      <c r="H110" s="118">
        <v>1</v>
      </c>
      <c r="I110" s="122">
        <v>177.3</v>
      </c>
      <c r="J110" s="121">
        <f t="shared" si="19"/>
        <v>177.3</v>
      </c>
      <c r="K110" s="86"/>
      <c r="L110" s="86"/>
      <c r="M110" s="86">
        <f t="shared" si="20"/>
        <v>0</v>
      </c>
      <c r="N110" s="86"/>
      <c r="O110" s="86"/>
      <c r="P110" s="86">
        <f t="shared" si="21"/>
        <v>0</v>
      </c>
      <c r="Q110" s="86"/>
      <c r="R110" s="86"/>
      <c r="S110" s="86">
        <f t="shared" si="22"/>
        <v>0</v>
      </c>
      <c r="T110" s="86"/>
      <c r="U110" s="86"/>
      <c r="V110" s="86">
        <f t="shared" si="23"/>
        <v>0</v>
      </c>
      <c r="W110" s="87">
        <f t="shared" si="24"/>
        <v>177.3</v>
      </c>
      <c r="X110" s="87">
        <f t="shared" si="25"/>
        <v>177.3</v>
      </c>
      <c r="Y110" s="87">
        <f t="shared" si="16"/>
        <v>0</v>
      </c>
      <c r="Z110" s="88">
        <f t="shared" si="26"/>
        <v>0</v>
      </c>
      <c r="AA110" s="98"/>
    </row>
    <row r="111" spans="1:27" ht="30" customHeight="1" thickBot="1" x14ac:dyDescent="0.3">
      <c r="A111" s="82" t="s">
        <v>77</v>
      </c>
      <c r="B111" s="83" t="s">
        <v>467</v>
      </c>
      <c r="C111" s="118" t="s">
        <v>331</v>
      </c>
      <c r="D111" s="119" t="s">
        <v>112</v>
      </c>
      <c r="E111" s="118">
        <v>1</v>
      </c>
      <c r="F111" s="122">
        <v>139.5</v>
      </c>
      <c r="G111" s="121">
        <f t="shared" si="18"/>
        <v>139.5</v>
      </c>
      <c r="H111" s="118">
        <v>1</v>
      </c>
      <c r="I111" s="122">
        <v>139.5</v>
      </c>
      <c r="J111" s="121">
        <f t="shared" si="19"/>
        <v>139.5</v>
      </c>
      <c r="K111" s="86"/>
      <c r="L111" s="86"/>
      <c r="M111" s="86">
        <f t="shared" si="20"/>
        <v>0</v>
      </c>
      <c r="N111" s="86"/>
      <c r="O111" s="86"/>
      <c r="P111" s="86">
        <f t="shared" si="21"/>
        <v>0</v>
      </c>
      <c r="Q111" s="86"/>
      <c r="R111" s="86"/>
      <c r="S111" s="86">
        <f t="shared" si="22"/>
        <v>0</v>
      </c>
      <c r="T111" s="86"/>
      <c r="U111" s="86"/>
      <c r="V111" s="86">
        <f t="shared" si="23"/>
        <v>0</v>
      </c>
      <c r="W111" s="87">
        <f t="shared" si="24"/>
        <v>139.5</v>
      </c>
      <c r="X111" s="87">
        <f t="shared" si="25"/>
        <v>139.5</v>
      </c>
      <c r="Y111" s="87">
        <f t="shared" si="16"/>
        <v>0</v>
      </c>
      <c r="Z111" s="88">
        <f t="shared" si="26"/>
        <v>0</v>
      </c>
      <c r="AA111" s="98"/>
    </row>
    <row r="112" spans="1:27" ht="30" customHeight="1" thickBot="1" x14ac:dyDescent="0.3">
      <c r="A112" s="82" t="s">
        <v>77</v>
      </c>
      <c r="B112" s="83" t="s">
        <v>378</v>
      </c>
      <c r="C112" s="118" t="s">
        <v>332</v>
      </c>
      <c r="D112" s="119" t="s">
        <v>112</v>
      </c>
      <c r="E112" s="118">
        <v>1</v>
      </c>
      <c r="F112" s="122">
        <v>204.67</v>
      </c>
      <c r="G112" s="121">
        <f t="shared" si="18"/>
        <v>204.67</v>
      </c>
      <c r="H112" s="118">
        <v>1</v>
      </c>
      <c r="I112" s="122">
        <v>204.67</v>
      </c>
      <c r="J112" s="121">
        <f t="shared" si="19"/>
        <v>204.67</v>
      </c>
      <c r="K112" s="86"/>
      <c r="L112" s="86"/>
      <c r="M112" s="86">
        <f t="shared" si="20"/>
        <v>0</v>
      </c>
      <c r="N112" s="86"/>
      <c r="O112" s="86"/>
      <c r="P112" s="86">
        <f t="shared" si="21"/>
        <v>0</v>
      </c>
      <c r="Q112" s="86"/>
      <c r="R112" s="86"/>
      <c r="S112" s="86">
        <f t="shared" si="22"/>
        <v>0</v>
      </c>
      <c r="T112" s="86"/>
      <c r="U112" s="86"/>
      <c r="V112" s="86">
        <f t="shared" si="23"/>
        <v>0</v>
      </c>
      <c r="W112" s="87">
        <f t="shared" si="24"/>
        <v>204.67</v>
      </c>
      <c r="X112" s="87">
        <f t="shared" si="25"/>
        <v>204.67</v>
      </c>
      <c r="Y112" s="87">
        <f t="shared" si="16"/>
        <v>0</v>
      </c>
      <c r="Z112" s="88">
        <f t="shared" si="26"/>
        <v>0</v>
      </c>
      <c r="AA112" s="98"/>
    </row>
    <row r="113" spans="1:27" ht="27" customHeight="1" thickBot="1" x14ac:dyDescent="0.3">
      <c r="A113" s="82" t="s">
        <v>77</v>
      </c>
      <c r="B113" s="83" t="s">
        <v>379</v>
      </c>
      <c r="C113" s="118" t="s">
        <v>333</v>
      </c>
      <c r="D113" s="119" t="s">
        <v>112</v>
      </c>
      <c r="E113" s="118">
        <v>1</v>
      </c>
      <c r="F113" s="122">
        <v>91.98</v>
      </c>
      <c r="G113" s="121">
        <f t="shared" si="18"/>
        <v>91.98</v>
      </c>
      <c r="H113" s="118">
        <v>1</v>
      </c>
      <c r="I113" s="122">
        <v>91.98</v>
      </c>
      <c r="J113" s="121">
        <f t="shared" si="19"/>
        <v>91.98</v>
      </c>
      <c r="K113" s="86"/>
      <c r="L113" s="86"/>
      <c r="M113" s="86">
        <f t="shared" si="20"/>
        <v>0</v>
      </c>
      <c r="N113" s="86"/>
      <c r="O113" s="86"/>
      <c r="P113" s="86">
        <f t="shared" si="21"/>
        <v>0</v>
      </c>
      <c r="Q113" s="86"/>
      <c r="R113" s="86"/>
      <c r="S113" s="86">
        <f t="shared" si="22"/>
        <v>0</v>
      </c>
      <c r="T113" s="86"/>
      <c r="U113" s="86"/>
      <c r="V113" s="86">
        <f t="shared" si="23"/>
        <v>0</v>
      </c>
      <c r="W113" s="87">
        <f t="shared" si="24"/>
        <v>91.98</v>
      </c>
      <c r="X113" s="87">
        <f t="shared" si="25"/>
        <v>91.98</v>
      </c>
      <c r="Y113" s="87">
        <f t="shared" si="16"/>
        <v>0</v>
      </c>
      <c r="Z113" s="88">
        <f t="shared" si="26"/>
        <v>0</v>
      </c>
      <c r="AA113" s="98"/>
    </row>
    <row r="114" spans="1:27" ht="30" customHeight="1" thickBot="1" x14ac:dyDescent="0.3">
      <c r="A114" s="82" t="s">
        <v>77</v>
      </c>
      <c r="B114" s="83" t="s">
        <v>370</v>
      </c>
      <c r="C114" s="118" t="s">
        <v>334</v>
      </c>
      <c r="D114" s="119" t="s">
        <v>112</v>
      </c>
      <c r="E114" s="118">
        <v>1</v>
      </c>
      <c r="F114" s="122">
        <v>185.01</v>
      </c>
      <c r="G114" s="121">
        <f t="shared" si="18"/>
        <v>185.01</v>
      </c>
      <c r="H114" s="118">
        <v>1</v>
      </c>
      <c r="I114" s="122">
        <v>185.01</v>
      </c>
      <c r="J114" s="121">
        <f t="shared" si="19"/>
        <v>185.01</v>
      </c>
      <c r="K114" s="86"/>
      <c r="L114" s="86"/>
      <c r="M114" s="86">
        <f t="shared" si="20"/>
        <v>0</v>
      </c>
      <c r="N114" s="86"/>
      <c r="O114" s="86"/>
      <c r="P114" s="86">
        <f t="shared" si="21"/>
        <v>0</v>
      </c>
      <c r="Q114" s="86"/>
      <c r="R114" s="86"/>
      <c r="S114" s="86">
        <f t="shared" si="22"/>
        <v>0</v>
      </c>
      <c r="T114" s="86"/>
      <c r="U114" s="86"/>
      <c r="V114" s="86">
        <f t="shared" si="23"/>
        <v>0</v>
      </c>
      <c r="W114" s="87">
        <f t="shared" si="24"/>
        <v>185.01</v>
      </c>
      <c r="X114" s="87">
        <f t="shared" si="25"/>
        <v>185.01</v>
      </c>
      <c r="Y114" s="87">
        <f t="shared" si="16"/>
        <v>0</v>
      </c>
      <c r="Z114" s="88">
        <f t="shared" si="26"/>
        <v>0</v>
      </c>
      <c r="AA114" s="98"/>
    </row>
    <row r="115" spans="1:27" ht="30" customHeight="1" thickBot="1" x14ac:dyDescent="0.3">
      <c r="A115" s="82" t="s">
        <v>77</v>
      </c>
      <c r="B115" s="83" t="s">
        <v>380</v>
      </c>
      <c r="C115" s="118" t="s">
        <v>335</v>
      </c>
      <c r="D115" s="119" t="s">
        <v>112</v>
      </c>
      <c r="E115" s="118">
        <v>1</v>
      </c>
      <c r="F115" s="122">
        <v>285.3</v>
      </c>
      <c r="G115" s="121">
        <f t="shared" si="18"/>
        <v>285.3</v>
      </c>
      <c r="H115" s="118">
        <v>1</v>
      </c>
      <c r="I115" s="122">
        <v>285.3</v>
      </c>
      <c r="J115" s="121">
        <f t="shared" si="19"/>
        <v>285.3</v>
      </c>
      <c r="K115" s="86"/>
      <c r="L115" s="86"/>
      <c r="M115" s="86">
        <f t="shared" si="20"/>
        <v>0</v>
      </c>
      <c r="N115" s="86"/>
      <c r="O115" s="86"/>
      <c r="P115" s="86">
        <f t="shared" si="21"/>
        <v>0</v>
      </c>
      <c r="Q115" s="86"/>
      <c r="R115" s="86"/>
      <c r="S115" s="86">
        <f t="shared" si="22"/>
        <v>0</v>
      </c>
      <c r="T115" s="86"/>
      <c r="U115" s="86"/>
      <c r="V115" s="86">
        <f t="shared" si="23"/>
        <v>0</v>
      </c>
      <c r="W115" s="87">
        <f t="shared" si="24"/>
        <v>285.3</v>
      </c>
      <c r="X115" s="87">
        <f t="shared" si="25"/>
        <v>285.3</v>
      </c>
      <c r="Y115" s="87">
        <f t="shared" si="16"/>
        <v>0</v>
      </c>
      <c r="Z115" s="88">
        <f t="shared" si="26"/>
        <v>0</v>
      </c>
      <c r="AA115" s="98"/>
    </row>
    <row r="116" spans="1:27" ht="30" customHeight="1" thickBot="1" x14ac:dyDescent="0.3">
      <c r="A116" s="82" t="s">
        <v>77</v>
      </c>
      <c r="B116" s="83" t="s">
        <v>381</v>
      </c>
      <c r="C116" s="118" t="s">
        <v>357</v>
      </c>
      <c r="D116" s="119" t="s">
        <v>112</v>
      </c>
      <c r="E116" s="118">
        <v>10</v>
      </c>
      <c r="F116" s="122">
        <v>45</v>
      </c>
      <c r="G116" s="121">
        <f t="shared" si="18"/>
        <v>450</v>
      </c>
      <c r="H116" s="118">
        <v>10</v>
      </c>
      <c r="I116" s="122">
        <v>45</v>
      </c>
      <c r="J116" s="121">
        <f t="shared" si="19"/>
        <v>450</v>
      </c>
      <c r="K116" s="86"/>
      <c r="L116" s="86"/>
      <c r="M116" s="86">
        <f t="shared" si="20"/>
        <v>0</v>
      </c>
      <c r="N116" s="86"/>
      <c r="O116" s="86"/>
      <c r="P116" s="86">
        <f t="shared" si="21"/>
        <v>0</v>
      </c>
      <c r="Q116" s="86"/>
      <c r="R116" s="86"/>
      <c r="S116" s="86">
        <f t="shared" si="22"/>
        <v>0</v>
      </c>
      <c r="T116" s="86"/>
      <c r="U116" s="86"/>
      <c r="V116" s="86">
        <f t="shared" si="23"/>
        <v>0</v>
      </c>
      <c r="W116" s="87">
        <f t="shared" si="24"/>
        <v>450</v>
      </c>
      <c r="X116" s="87">
        <f t="shared" si="25"/>
        <v>450</v>
      </c>
      <c r="Y116" s="87">
        <f t="shared" si="16"/>
        <v>0</v>
      </c>
      <c r="Z116" s="88">
        <f t="shared" si="26"/>
        <v>0</v>
      </c>
      <c r="AA116" s="98"/>
    </row>
    <row r="117" spans="1:27" ht="30" customHeight="1" thickBot="1" x14ac:dyDescent="0.3">
      <c r="A117" s="82" t="s">
        <v>77</v>
      </c>
      <c r="B117" s="83" t="s">
        <v>382</v>
      </c>
      <c r="C117" s="118" t="s">
        <v>358</v>
      </c>
      <c r="D117" s="119" t="s">
        <v>112</v>
      </c>
      <c r="E117" s="118">
        <v>1</v>
      </c>
      <c r="F117" s="122">
        <v>421</v>
      </c>
      <c r="G117" s="121">
        <f t="shared" si="18"/>
        <v>421</v>
      </c>
      <c r="H117" s="118">
        <v>1</v>
      </c>
      <c r="I117" s="122">
        <v>421</v>
      </c>
      <c r="J117" s="121">
        <f t="shared" si="19"/>
        <v>421</v>
      </c>
      <c r="K117" s="86"/>
      <c r="L117" s="86"/>
      <c r="M117" s="86">
        <f t="shared" si="20"/>
        <v>0</v>
      </c>
      <c r="N117" s="86"/>
      <c r="O117" s="86"/>
      <c r="P117" s="86">
        <f t="shared" si="21"/>
        <v>0</v>
      </c>
      <c r="Q117" s="86"/>
      <c r="R117" s="86"/>
      <c r="S117" s="86">
        <f t="shared" si="22"/>
        <v>0</v>
      </c>
      <c r="T117" s="86"/>
      <c r="U117" s="86"/>
      <c r="V117" s="86">
        <f t="shared" si="23"/>
        <v>0</v>
      </c>
      <c r="W117" s="87">
        <f t="shared" si="24"/>
        <v>421</v>
      </c>
      <c r="X117" s="87">
        <f t="shared" si="25"/>
        <v>421</v>
      </c>
      <c r="Y117" s="87">
        <f t="shared" si="16"/>
        <v>0</v>
      </c>
      <c r="Z117" s="88">
        <f t="shared" si="26"/>
        <v>0</v>
      </c>
      <c r="AA117" s="98"/>
    </row>
    <row r="118" spans="1:27" ht="30" customHeight="1" thickBot="1" x14ac:dyDescent="0.3">
      <c r="A118" s="82" t="s">
        <v>77</v>
      </c>
      <c r="B118" s="83" t="s">
        <v>383</v>
      </c>
      <c r="C118" s="118" t="s">
        <v>359</v>
      </c>
      <c r="D118" s="119" t="s">
        <v>112</v>
      </c>
      <c r="E118" s="118">
        <v>1</v>
      </c>
      <c r="F118" s="122">
        <v>355</v>
      </c>
      <c r="G118" s="121">
        <f t="shared" si="18"/>
        <v>355</v>
      </c>
      <c r="H118" s="118">
        <v>1</v>
      </c>
      <c r="I118" s="122">
        <v>355</v>
      </c>
      <c r="J118" s="121">
        <f t="shared" si="19"/>
        <v>355</v>
      </c>
      <c r="K118" s="86"/>
      <c r="L118" s="86"/>
      <c r="M118" s="86">
        <f t="shared" si="20"/>
        <v>0</v>
      </c>
      <c r="N118" s="86"/>
      <c r="O118" s="86"/>
      <c r="P118" s="86">
        <f t="shared" si="21"/>
        <v>0</v>
      </c>
      <c r="Q118" s="86"/>
      <c r="R118" s="86"/>
      <c r="S118" s="86">
        <f t="shared" si="22"/>
        <v>0</v>
      </c>
      <c r="T118" s="86"/>
      <c r="U118" s="86"/>
      <c r="V118" s="86">
        <f t="shared" si="23"/>
        <v>0</v>
      </c>
      <c r="W118" s="87">
        <f t="shared" si="24"/>
        <v>355</v>
      </c>
      <c r="X118" s="87">
        <f t="shared" si="25"/>
        <v>355</v>
      </c>
      <c r="Y118" s="87">
        <f t="shared" si="16"/>
        <v>0</v>
      </c>
      <c r="Z118" s="88">
        <f t="shared" si="26"/>
        <v>0</v>
      </c>
      <c r="AA118" s="98"/>
    </row>
    <row r="119" spans="1:27" ht="30" customHeight="1" thickBot="1" x14ac:dyDescent="0.3">
      <c r="A119" s="82" t="s">
        <v>77</v>
      </c>
      <c r="B119" s="83" t="s">
        <v>384</v>
      </c>
      <c r="C119" s="118" t="s">
        <v>360</v>
      </c>
      <c r="D119" s="119" t="s">
        <v>112</v>
      </c>
      <c r="E119" s="118">
        <v>1</v>
      </c>
      <c r="F119" s="122">
        <v>253.99</v>
      </c>
      <c r="G119" s="121">
        <f t="shared" si="18"/>
        <v>253.99</v>
      </c>
      <c r="H119" s="118">
        <v>1</v>
      </c>
      <c r="I119" s="122">
        <v>252.99</v>
      </c>
      <c r="J119" s="121">
        <f t="shared" si="19"/>
        <v>252.99</v>
      </c>
      <c r="K119" s="86"/>
      <c r="L119" s="86"/>
      <c r="M119" s="86">
        <f t="shared" si="20"/>
        <v>0</v>
      </c>
      <c r="N119" s="86"/>
      <c r="O119" s="86"/>
      <c r="P119" s="86">
        <f t="shared" si="21"/>
        <v>0</v>
      </c>
      <c r="Q119" s="86"/>
      <c r="R119" s="86"/>
      <c r="S119" s="86">
        <f t="shared" si="22"/>
        <v>0</v>
      </c>
      <c r="T119" s="86"/>
      <c r="U119" s="86"/>
      <c r="V119" s="86">
        <f t="shared" si="23"/>
        <v>0</v>
      </c>
      <c r="W119" s="87">
        <f t="shared" si="24"/>
        <v>253.99</v>
      </c>
      <c r="X119" s="87">
        <f t="shared" si="25"/>
        <v>252.99</v>
      </c>
      <c r="Y119" s="87">
        <f t="shared" si="16"/>
        <v>1</v>
      </c>
      <c r="Z119" s="88">
        <f t="shared" si="26"/>
        <v>3.9371628804283632E-3</v>
      </c>
      <c r="AA119" s="98"/>
    </row>
    <row r="120" spans="1:27" ht="30" customHeight="1" thickBot="1" x14ac:dyDescent="0.3">
      <c r="A120" s="82" t="s">
        <v>77</v>
      </c>
      <c r="B120" s="83" t="s">
        <v>385</v>
      </c>
      <c r="C120" s="118" t="s">
        <v>361</v>
      </c>
      <c r="D120" s="119" t="s">
        <v>112</v>
      </c>
      <c r="E120" s="118">
        <v>1</v>
      </c>
      <c r="F120" s="122">
        <v>29</v>
      </c>
      <c r="G120" s="121">
        <f t="shared" si="18"/>
        <v>29</v>
      </c>
      <c r="H120" s="118">
        <v>1</v>
      </c>
      <c r="I120" s="122">
        <v>29</v>
      </c>
      <c r="J120" s="121">
        <f t="shared" si="19"/>
        <v>29</v>
      </c>
      <c r="K120" s="86"/>
      <c r="L120" s="86"/>
      <c r="M120" s="86">
        <f t="shared" si="20"/>
        <v>0</v>
      </c>
      <c r="N120" s="86"/>
      <c r="O120" s="86"/>
      <c r="P120" s="86">
        <f t="shared" si="21"/>
        <v>0</v>
      </c>
      <c r="Q120" s="86"/>
      <c r="R120" s="86"/>
      <c r="S120" s="86">
        <f t="shared" si="22"/>
        <v>0</v>
      </c>
      <c r="T120" s="86"/>
      <c r="U120" s="86"/>
      <c r="V120" s="86">
        <f t="shared" si="23"/>
        <v>0</v>
      </c>
      <c r="W120" s="87">
        <f t="shared" si="24"/>
        <v>29</v>
      </c>
      <c r="X120" s="87">
        <f t="shared" si="25"/>
        <v>29</v>
      </c>
      <c r="Y120" s="87">
        <f t="shared" si="16"/>
        <v>0</v>
      </c>
      <c r="Z120" s="88">
        <f t="shared" si="26"/>
        <v>0</v>
      </c>
      <c r="AA120" s="98"/>
    </row>
    <row r="121" spans="1:27" ht="30" customHeight="1" thickBot="1" x14ac:dyDescent="0.3">
      <c r="A121" s="82" t="s">
        <v>77</v>
      </c>
      <c r="B121" s="83" t="s">
        <v>386</v>
      </c>
      <c r="C121" s="118" t="s">
        <v>362</v>
      </c>
      <c r="D121" s="119" t="s">
        <v>112</v>
      </c>
      <c r="E121" s="118">
        <v>8</v>
      </c>
      <c r="F121" s="122">
        <v>49.64</v>
      </c>
      <c r="G121" s="121">
        <f t="shared" si="18"/>
        <v>397.12</v>
      </c>
      <c r="H121" s="118">
        <v>8</v>
      </c>
      <c r="I121" s="122">
        <v>49.64</v>
      </c>
      <c r="J121" s="121">
        <v>397.15</v>
      </c>
      <c r="K121" s="86"/>
      <c r="L121" s="86"/>
      <c r="M121" s="86">
        <f t="shared" si="20"/>
        <v>0</v>
      </c>
      <c r="N121" s="86"/>
      <c r="O121" s="86"/>
      <c r="P121" s="86">
        <f t="shared" si="21"/>
        <v>0</v>
      </c>
      <c r="Q121" s="86"/>
      <c r="R121" s="86"/>
      <c r="S121" s="86">
        <f t="shared" si="22"/>
        <v>0</v>
      </c>
      <c r="T121" s="86"/>
      <c r="U121" s="86"/>
      <c r="V121" s="86">
        <f t="shared" si="23"/>
        <v>0</v>
      </c>
      <c r="W121" s="87">
        <f t="shared" si="24"/>
        <v>397.12</v>
      </c>
      <c r="X121" s="87">
        <f t="shared" si="25"/>
        <v>397.15</v>
      </c>
      <c r="Y121" s="87">
        <f t="shared" si="16"/>
        <v>-2.9999999999972715E-2</v>
      </c>
      <c r="Z121" s="88">
        <f t="shared" si="26"/>
        <v>-7.5543916196546925E-5</v>
      </c>
      <c r="AA121" s="98"/>
    </row>
    <row r="122" spans="1:27" ht="30" customHeight="1" thickBot="1" x14ac:dyDescent="0.3">
      <c r="A122" s="82" t="s">
        <v>77</v>
      </c>
      <c r="B122" s="83" t="s">
        <v>387</v>
      </c>
      <c r="C122" s="118" t="s">
        <v>437</v>
      </c>
      <c r="D122" s="119" t="s">
        <v>112</v>
      </c>
      <c r="E122" s="118">
        <v>1</v>
      </c>
      <c r="F122" s="122">
        <v>592</v>
      </c>
      <c r="G122" s="122">
        <f t="shared" si="18"/>
        <v>592</v>
      </c>
      <c r="H122" s="118">
        <v>1</v>
      </c>
      <c r="I122" s="122">
        <v>532.48</v>
      </c>
      <c r="J122" s="122">
        <f t="shared" ref="J122:J130" si="27">H122*I122</f>
        <v>532.48</v>
      </c>
      <c r="K122" s="86"/>
      <c r="L122" s="86"/>
      <c r="M122" s="86">
        <f t="shared" si="20"/>
        <v>0</v>
      </c>
      <c r="N122" s="86"/>
      <c r="O122" s="86"/>
      <c r="P122" s="86">
        <f t="shared" si="21"/>
        <v>0</v>
      </c>
      <c r="Q122" s="86"/>
      <c r="R122" s="86"/>
      <c r="S122" s="86">
        <f t="shared" si="22"/>
        <v>0</v>
      </c>
      <c r="T122" s="86"/>
      <c r="U122" s="86"/>
      <c r="V122" s="86">
        <f t="shared" si="23"/>
        <v>0</v>
      </c>
      <c r="W122" s="87">
        <f t="shared" si="24"/>
        <v>592</v>
      </c>
      <c r="X122" s="87">
        <f t="shared" si="25"/>
        <v>532.48</v>
      </c>
      <c r="Y122" s="87">
        <f t="shared" si="16"/>
        <v>59.519999999999982</v>
      </c>
      <c r="Z122" s="88">
        <f t="shared" si="26"/>
        <v>0.10054054054054051</v>
      </c>
      <c r="AA122" s="98"/>
    </row>
    <row r="123" spans="1:27" ht="30" customHeight="1" thickBot="1" x14ac:dyDescent="0.3">
      <c r="A123" s="82" t="s">
        <v>77</v>
      </c>
      <c r="B123" s="83" t="s">
        <v>388</v>
      </c>
      <c r="C123" s="118" t="s">
        <v>438</v>
      </c>
      <c r="D123" s="119" t="s">
        <v>112</v>
      </c>
      <c r="E123" s="118">
        <v>3</v>
      </c>
      <c r="F123" s="122">
        <v>270</v>
      </c>
      <c r="G123" s="122">
        <f t="shared" si="18"/>
        <v>810</v>
      </c>
      <c r="H123" s="118"/>
      <c r="I123" s="122"/>
      <c r="J123" s="122">
        <f t="shared" si="27"/>
        <v>0</v>
      </c>
      <c r="K123" s="86"/>
      <c r="L123" s="86"/>
      <c r="M123" s="86">
        <f t="shared" si="20"/>
        <v>0</v>
      </c>
      <c r="N123" s="86"/>
      <c r="O123" s="86"/>
      <c r="P123" s="86">
        <f t="shared" si="21"/>
        <v>0</v>
      </c>
      <c r="Q123" s="86"/>
      <c r="R123" s="86"/>
      <c r="S123" s="86">
        <f t="shared" si="22"/>
        <v>0</v>
      </c>
      <c r="T123" s="86"/>
      <c r="U123" s="86"/>
      <c r="V123" s="86">
        <f t="shared" si="23"/>
        <v>0</v>
      </c>
      <c r="W123" s="87">
        <f t="shared" si="24"/>
        <v>810</v>
      </c>
      <c r="X123" s="87">
        <f t="shared" si="25"/>
        <v>0</v>
      </c>
      <c r="Y123" s="87">
        <f t="shared" si="16"/>
        <v>810</v>
      </c>
      <c r="Z123" s="88">
        <f t="shared" si="26"/>
        <v>1</v>
      </c>
      <c r="AA123" s="98"/>
    </row>
    <row r="124" spans="1:27" ht="30" customHeight="1" thickBot="1" x14ac:dyDescent="0.3">
      <c r="A124" s="82" t="s">
        <v>77</v>
      </c>
      <c r="B124" s="83" t="s">
        <v>460</v>
      </c>
      <c r="C124" s="118" t="s">
        <v>426</v>
      </c>
      <c r="D124" s="119" t="s">
        <v>112</v>
      </c>
      <c r="E124" s="118">
        <v>0</v>
      </c>
      <c r="F124" s="122">
        <v>0</v>
      </c>
      <c r="G124" s="122">
        <f t="shared" si="18"/>
        <v>0</v>
      </c>
      <c r="H124" s="118">
        <v>2</v>
      </c>
      <c r="I124" s="122">
        <v>155.69999999999999</v>
      </c>
      <c r="J124" s="122">
        <f t="shared" si="27"/>
        <v>311.39999999999998</v>
      </c>
      <c r="K124" s="86"/>
      <c r="L124" s="86"/>
      <c r="M124" s="86">
        <f t="shared" si="20"/>
        <v>0</v>
      </c>
      <c r="N124" s="86"/>
      <c r="O124" s="86"/>
      <c r="P124" s="86">
        <f t="shared" si="21"/>
        <v>0</v>
      </c>
      <c r="Q124" s="86"/>
      <c r="R124" s="86"/>
      <c r="S124" s="86">
        <f t="shared" si="22"/>
        <v>0</v>
      </c>
      <c r="T124" s="86"/>
      <c r="U124" s="86"/>
      <c r="V124" s="86">
        <f t="shared" si="23"/>
        <v>0</v>
      </c>
      <c r="W124" s="87">
        <f t="shared" si="24"/>
        <v>0</v>
      </c>
      <c r="X124" s="87">
        <f t="shared" si="25"/>
        <v>311.39999999999998</v>
      </c>
      <c r="Y124" s="87">
        <f t="shared" si="16"/>
        <v>-311.39999999999998</v>
      </c>
      <c r="Z124" s="88">
        <f t="shared" ref="Z124:Z125" si="28">IFERROR(Y124/W124,0)</f>
        <v>0</v>
      </c>
      <c r="AA124" s="98"/>
    </row>
    <row r="125" spans="1:27" ht="30" customHeight="1" thickBot="1" x14ac:dyDescent="0.3">
      <c r="A125" s="82" t="s">
        <v>77</v>
      </c>
      <c r="B125" s="83" t="s">
        <v>461</v>
      </c>
      <c r="C125" s="118" t="s">
        <v>427</v>
      </c>
      <c r="D125" s="119" t="s">
        <v>112</v>
      </c>
      <c r="E125" s="118">
        <v>0</v>
      </c>
      <c r="F125" s="122">
        <v>0</v>
      </c>
      <c r="G125" s="122">
        <f t="shared" si="18"/>
        <v>0</v>
      </c>
      <c r="H125" s="118">
        <v>1</v>
      </c>
      <c r="I125" s="122">
        <v>155.69999999999999</v>
      </c>
      <c r="J125" s="122">
        <f t="shared" si="27"/>
        <v>155.69999999999999</v>
      </c>
      <c r="K125" s="86"/>
      <c r="L125" s="86"/>
      <c r="M125" s="86">
        <f t="shared" si="20"/>
        <v>0</v>
      </c>
      <c r="N125" s="86"/>
      <c r="O125" s="86"/>
      <c r="P125" s="86">
        <f t="shared" si="21"/>
        <v>0</v>
      </c>
      <c r="Q125" s="86"/>
      <c r="R125" s="86"/>
      <c r="S125" s="86">
        <f t="shared" si="22"/>
        <v>0</v>
      </c>
      <c r="T125" s="86"/>
      <c r="U125" s="86"/>
      <c r="V125" s="86">
        <f t="shared" si="23"/>
        <v>0</v>
      </c>
      <c r="W125" s="87">
        <f t="shared" si="24"/>
        <v>0</v>
      </c>
      <c r="X125" s="87">
        <f t="shared" si="25"/>
        <v>155.69999999999999</v>
      </c>
      <c r="Y125" s="87">
        <f t="shared" si="16"/>
        <v>-155.69999999999999</v>
      </c>
      <c r="Z125" s="88">
        <f t="shared" si="28"/>
        <v>0</v>
      </c>
      <c r="AA125" s="98"/>
    </row>
    <row r="126" spans="1:27" ht="30" customHeight="1" thickBot="1" x14ac:dyDescent="0.3">
      <c r="A126" s="82" t="s">
        <v>77</v>
      </c>
      <c r="B126" s="83" t="s">
        <v>389</v>
      </c>
      <c r="C126" s="118" t="s">
        <v>439</v>
      </c>
      <c r="D126" s="119" t="s">
        <v>112</v>
      </c>
      <c r="E126" s="118">
        <v>1</v>
      </c>
      <c r="F126" s="122">
        <v>600</v>
      </c>
      <c r="G126" s="122">
        <f t="shared" si="18"/>
        <v>600</v>
      </c>
      <c r="H126" s="118">
        <v>1</v>
      </c>
      <c r="I126" s="122">
        <v>660.3</v>
      </c>
      <c r="J126" s="122">
        <f t="shared" si="27"/>
        <v>660.3</v>
      </c>
      <c r="K126" s="86"/>
      <c r="L126" s="86"/>
      <c r="M126" s="86">
        <f t="shared" si="20"/>
        <v>0</v>
      </c>
      <c r="N126" s="86"/>
      <c r="O126" s="86"/>
      <c r="P126" s="86">
        <f t="shared" si="21"/>
        <v>0</v>
      </c>
      <c r="Q126" s="86"/>
      <c r="R126" s="86"/>
      <c r="S126" s="86">
        <f t="shared" si="22"/>
        <v>0</v>
      </c>
      <c r="T126" s="86"/>
      <c r="U126" s="86"/>
      <c r="V126" s="86">
        <f t="shared" si="23"/>
        <v>0</v>
      </c>
      <c r="W126" s="87">
        <f t="shared" si="24"/>
        <v>600</v>
      </c>
      <c r="X126" s="87">
        <f t="shared" si="25"/>
        <v>660.3</v>
      </c>
      <c r="Y126" s="87">
        <f t="shared" si="16"/>
        <v>-60.299999999999955</v>
      </c>
      <c r="Z126" s="88">
        <f>Y126/W126</f>
        <v>-0.10049999999999992</v>
      </c>
      <c r="AA126" s="98"/>
    </row>
    <row r="127" spans="1:27" ht="30" customHeight="1" thickBot="1" x14ac:dyDescent="0.3">
      <c r="A127" s="82" t="s">
        <v>77</v>
      </c>
      <c r="B127" s="83" t="s">
        <v>419</v>
      </c>
      <c r="C127" s="118" t="s">
        <v>440</v>
      </c>
      <c r="D127" s="119" t="s">
        <v>112</v>
      </c>
      <c r="E127" s="118">
        <v>1</v>
      </c>
      <c r="F127" s="122">
        <v>3170</v>
      </c>
      <c r="G127" s="122">
        <f t="shared" si="18"/>
        <v>3170</v>
      </c>
      <c r="H127" s="118">
        <v>1</v>
      </c>
      <c r="I127" s="122">
        <v>3171</v>
      </c>
      <c r="J127" s="122">
        <f t="shared" si="27"/>
        <v>3171</v>
      </c>
      <c r="K127" s="86"/>
      <c r="L127" s="86"/>
      <c r="M127" s="86">
        <f t="shared" si="20"/>
        <v>0</v>
      </c>
      <c r="N127" s="86"/>
      <c r="O127" s="86"/>
      <c r="P127" s="86">
        <f t="shared" si="21"/>
        <v>0</v>
      </c>
      <c r="Q127" s="86"/>
      <c r="R127" s="86"/>
      <c r="S127" s="86">
        <f t="shared" si="22"/>
        <v>0</v>
      </c>
      <c r="T127" s="86"/>
      <c r="U127" s="86"/>
      <c r="V127" s="86">
        <f t="shared" si="23"/>
        <v>0</v>
      </c>
      <c r="W127" s="87">
        <f t="shared" si="24"/>
        <v>3170</v>
      </c>
      <c r="X127" s="87">
        <f t="shared" si="25"/>
        <v>3171</v>
      </c>
      <c r="Y127" s="87">
        <f t="shared" si="16"/>
        <v>-1</v>
      </c>
      <c r="Z127" s="88">
        <f>Y127/W127</f>
        <v>-3.1545741324921138E-4</v>
      </c>
      <c r="AA127" s="98"/>
    </row>
    <row r="128" spans="1:27" ht="30" customHeight="1" thickBot="1" x14ac:dyDescent="0.3">
      <c r="A128" s="82" t="s">
        <v>77</v>
      </c>
      <c r="B128" s="83" t="s">
        <v>390</v>
      </c>
      <c r="C128" s="118" t="s">
        <v>441</v>
      </c>
      <c r="D128" s="119" t="s">
        <v>112</v>
      </c>
      <c r="E128" s="118">
        <v>6</v>
      </c>
      <c r="F128" s="122">
        <v>230</v>
      </c>
      <c r="G128" s="122">
        <f t="shared" si="18"/>
        <v>1380</v>
      </c>
      <c r="H128" s="118">
        <v>2</v>
      </c>
      <c r="I128" s="122">
        <v>214.84</v>
      </c>
      <c r="J128" s="122">
        <f t="shared" si="27"/>
        <v>429.68</v>
      </c>
      <c r="K128" s="86"/>
      <c r="L128" s="86"/>
      <c r="M128" s="86">
        <f t="shared" si="20"/>
        <v>0</v>
      </c>
      <c r="N128" s="86"/>
      <c r="O128" s="86"/>
      <c r="P128" s="86">
        <f t="shared" si="21"/>
        <v>0</v>
      </c>
      <c r="Q128" s="86"/>
      <c r="R128" s="86"/>
      <c r="S128" s="86">
        <f t="shared" si="22"/>
        <v>0</v>
      </c>
      <c r="T128" s="86"/>
      <c r="U128" s="86"/>
      <c r="V128" s="86">
        <f t="shared" si="23"/>
        <v>0</v>
      </c>
      <c r="W128" s="87">
        <f t="shared" si="24"/>
        <v>1380</v>
      </c>
      <c r="X128" s="87">
        <f t="shared" si="25"/>
        <v>429.68</v>
      </c>
      <c r="Y128" s="87">
        <f t="shared" ref="Y128:Y159" si="29">W128-X128</f>
        <v>950.31999999999994</v>
      </c>
      <c r="Z128" s="88">
        <f>Y128/W128</f>
        <v>0.68863768115942026</v>
      </c>
      <c r="AA128" s="98"/>
    </row>
    <row r="129" spans="1:27" ht="30" customHeight="1" thickBot="1" x14ac:dyDescent="0.3">
      <c r="A129" s="82" t="s">
        <v>77</v>
      </c>
      <c r="B129" s="83" t="s">
        <v>391</v>
      </c>
      <c r="C129" s="118" t="s">
        <v>442</v>
      </c>
      <c r="D129" s="119" t="s">
        <v>112</v>
      </c>
      <c r="E129" s="118">
        <v>1</v>
      </c>
      <c r="F129" s="122">
        <v>100</v>
      </c>
      <c r="G129" s="122">
        <f t="shared" si="18"/>
        <v>100</v>
      </c>
      <c r="H129" s="118"/>
      <c r="I129" s="122">
        <v>0</v>
      </c>
      <c r="J129" s="122">
        <f t="shared" si="27"/>
        <v>0</v>
      </c>
      <c r="K129" s="86"/>
      <c r="L129" s="86"/>
      <c r="M129" s="86">
        <f t="shared" ref="M129:M160" si="30">K129*L129</f>
        <v>0</v>
      </c>
      <c r="N129" s="86"/>
      <c r="O129" s="86"/>
      <c r="P129" s="86">
        <f t="shared" ref="P129:P160" si="31">N129*O129</f>
        <v>0</v>
      </c>
      <c r="Q129" s="86"/>
      <c r="R129" s="86"/>
      <c r="S129" s="86">
        <f t="shared" ref="S129:S160" si="32">Q129*R129</f>
        <v>0</v>
      </c>
      <c r="T129" s="86"/>
      <c r="U129" s="86"/>
      <c r="V129" s="86">
        <f t="shared" ref="V129:V160" si="33">T129*U129</f>
        <v>0</v>
      </c>
      <c r="W129" s="87">
        <f t="shared" ref="W129:W160" si="34">G129+M129+S129</f>
        <v>100</v>
      </c>
      <c r="X129" s="87">
        <f t="shared" ref="X129:X160" si="35">J129+P129+V129</f>
        <v>0</v>
      </c>
      <c r="Y129" s="87">
        <f t="shared" si="29"/>
        <v>100</v>
      </c>
      <c r="Z129" s="88">
        <f>Y129/W129</f>
        <v>1</v>
      </c>
      <c r="AA129" s="98"/>
    </row>
    <row r="130" spans="1:27" ht="30" customHeight="1" thickBot="1" x14ac:dyDescent="0.3">
      <c r="A130" s="82"/>
      <c r="B130" s="83" t="s">
        <v>465</v>
      </c>
      <c r="C130" s="118" t="s">
        <v>462</v>
      </c>
      <c r="D130" s="119"/>
      <c r="E130" s="118">
        <v>0</v>
      </c>
      <c r="F130" s="122">
        <v>0</v>
      </c>
      <c r="G130" s="122">
        <f t="shared" si="18"/>
        <v>0</v>
      </c>
      <c r="H130" s="118">
        <v>1</v>
      </c>
      <c r="I130" s="122">
        <v>166.47</v>
      </c>
      <c r="J130" s="122">
        <f t="shared" si="27"/>
        <v>166.47</v>
      </c>
      <c r="K130" s="86"/>
      <c r="L130" s="86"/>
      <c r="M130" s="86">
        <f t="shared" si="30"/>
        <v>0</v>
      </c>
      <c r="N130" s="86"/>
      <c r="O130" s="86"/>
      <c r="P130" s="86">
        <f t="shared" si="31"/>
        <v>0</v>
      </c>
      <c r="Q130" s="86"/>
      <c r="R130" s="86"/>
      <c r="S130" s="86">
        <f t="shared" si="32"/>
        <v>0</v>
      </c>
      <c r="T130" s="86"/>
      <c r="U130" s="86"/>
      <c r="V130" s="86">
        <f t="shared" si="33"/>
        <v>0</v>
      </c>
      <c r="W130" s="87">
        <f t="shared" si="34"/>
        <v>0</v>
      </c>
      <c r="X130" s="87">
        <f t="shared" si="35"/>
        <v>166.47</v>
      </c>
      <c r="Y130" s="87">
        <f t="shared" si="29"/>
        <v>-166.47</v>
      </c>
      <c r="Z130" s="88">
        <f>IFERROR(Y130/W130,0)</f>
        <v>0</v>
      </c>
      <c r="AA130" s="98"/>
    </row>
    <row r="131" spans="1:27" ht="30" customHeight="1" thickBot="1" x14ac:dyDescent="0.3">
      <c r="A131" s="82" t="s">
        <v>77</v>
      </c>
      <c r="B131" s="83" t="s">
        <v>392</v>
      </c>
      <c r="C131" s="118" t="s">
        <v>443</v>
      </c>
      <c r="D131" s="119" t="s">
        <v>112</v>
      </c>
      <c r="E131" s="118">
        <v>10</v>
      </c>
      <c r="F131" s="122">
        <v>45</v>
      </c>
      <c r="G131" s="122">
        <f t="shared" si="18"/>
        <v>450</v>
      </c>
      <c r="H131" s="118">
        <v>10</v>
      </c>
      <c r="I131" s="122">
        <v>44.81</v>
      </c>
      <c r="J131" s="122">
        <v>448.08</v>
      </c>
      <c r="K131" s="86"/>
      <c r="L131" s="86"/>
      <c r="M131" s="86">
        <f t="shared" si="30"/>
        <v>0</v>
      </c>
      <c r="N131" s="86"/>
      <c r="O131" s="86"/>
      <c r="P131" s="86">
        <f t="shared" si="31"/>
        <v>0</v>
      </c>
      <c r="Q131" s="86"/>
      <c r="R131" s="86"/>
      <c r="S131" s="86">
        <f t="shared" si="32"/>
        <v>0</v>
      </c>
      <c r="T131" s="86"/>
      <c r="U131" s="86"/>
      <c r="V131" s="86">
        <f t="shared" si="33"/>
        <v>0</v>
      </c>
      <c r="W131" s="87">
        <f t="shared" si="34"/>
        <v>450</v>
      </c>
      <c r="X131" s="87">
        <f t="shared" si="35"/>
        <v>448.08</v>
      </c>
      <c r="Y131" s="87">
        <f t="shared" si="29"/>
        <v>1.9200000000000159</v>
      </c>
      <c r="Z131" s="88">
        <f t="shared" ref="Z131:Z162" si="36">Y131/W131</f>
        <v>4.2666666666667024E-3</v>
      </c>
      <c r="AA131" s="98"/>
    </row>
    <row r="132" spans="1:27" ht="30" customHeight="1" thickBot="1" x14ac:dyDescent="0.3">
      <c r="A132" s="82" t="s">
        <v>77</v>
      </c>
      <c r="B132" s="83" t="s">
        <v>393</v>
      </c>
      <c r="C132" s="118" t="s">
        <v>444</v>
      </c>
      <c r="D132" s="119" t="s">
        <v>112</v>
      </c>
      <c r="E132" s="118">
        <v>1</v>
      </c>
      <c r="F132" s="122">
        <v>400</v>
      </c>
      <c r="G132" s="122">
        <f t="shared" si="18"/>
        <v>400</v>
      </c>
      <c r="H132" s="118">
        <v>1</v>
      </c>
      <c r="I132" s="122">
        <v>185.07</v>
      </c>
      <c r="J132" s="122">
        <v>185.08</v>
      </c>
      <c r="K132" s="86"/>
      <c r="L132" s="86"/>
      <c r="M132" s="86">
        <f t="shared" si="30"/>
        <v>0</v>
      </c>
      <c r="N132" s="86"/>
      <c r="O132" s="86"/>
      <c r="P132" s="86">
        <f t="shared" si="31"/>
        <v>0</v>
      </c>
      <c r="Q132" s="86"/>
      <c r="R132" s="86"/>
      <c r="S132" s="86">
        <f t="shared" si="32"/>
        <v>0</v>
      </c>
      <c r="T132" s="86"/>
      <c r="U132" s="86"/>
      <c r="V132" s="86">
        <f t="shared" si="33"/>
        <v>0</v>
      </c>
      <c r="W132" s="87">
        <f t="shared" si="34"/>
        <v>400</v>
      </c>
      <c r="X132" s="87">
        <f t="shared" si="35"/>
        <v>185.08</v>
      </c>
      <c r="Y132" s="87">
        <f t="shared" si="29"/>
        <v>214.92</v>
      </c>
      <c r="Z132" s="88">
        <f t="shared" si="36"/>
        <v>0.5373</v>
      </c>
      <c r="AA132" s="98"/>
    </row>
    <row r="133" spans="1:27" ht="30" customHeight="1" thickBot="1" x14ac:dyDescent="0.3">
      <c r="A133" s="82" t="s">
        <v>77</v>
      </c>
      <c r="B133" s="83" t="s">
        <v>394</v>
      </c>
      <c r="C133" s="118" t="s">
        <v>336</v>
      </c>
      <c r="D133" s="119" t="s">
        <v>112</v>
      </c>
      <c r="E133" s="118">
        <v>2</v>
      </c>
      <c r="F133" s="122">
        <v>125.38</v>
      </c>
      <c r="G133" s="122">
        <v>250.75</v>
      </c>
      <c r="H133" s="118">
        <v>2</v>
      </c>
      <c r="I133" s="122">
        <v>125.38</v>
      </c>
      <c r="J133" s="122">
        <v>250.75</v>
      </c>
      <c r="K133" s="86"/>
      <c r="L133" s="86"/>
      <c r="M133" s="86">
        <f t="shared" si="30"/>
        <v>0</v>
      </c>
      <c r="N133" s="86"/>
      <c r="O133" s="86"/>
      <c r="P133" s="86">
        <f t="shared" si="31"/>
        <v>0</v>
      </c>
      <c r="Q133" s="86"/>
      <c r="R133" s="86"/>
      <c r="S133" s="86">
        <f t="shared" si="32"/>
        <v>0</v>
      </c>
      <c r="T133" s="86"/>
      <c r="U133" s="86"/>
      <c r="V133" s="86">
        <f t="shared" si="33"/>
        <v>0</v>
      </c>
      <c r="W133" s="87">
        <f t="shared" si="34"/>
        <v>250.75</v>
      </c>
      <c r="X133" s="87">
        <f t="shared" si="35"/>
        <v>250.75</v>
      </c>
      <c r="Y133" s="87">
        <f t="shared" si="29"/>
        <v>0</v>
      </c>
      <c r="Z133" s="88">
        <f t="shared" si="36"/>
        <v>0</v>
      </c>
      <c r="AA133" s="98"/>
    </row>
    <row r="134" spans="1:27" ht="30" customHeight="1" thickBot="1" x14ac:dyDescent="0.3">
      <c r="A134" s="82" t="s">
        <v>77</v>
      </c>
      <c r="B134" s="83" t="s">
        <v>395</v>
      </c>
      <c r="C134" s="118" t="s">
        <v>337</v>
      </c>
      <c r="D134" s="119" t="s">
        <v>112</v>
      </c>
      <c r="E134" s="118">
        <v>1.7999999999999999E-2</v>
      </c>
      <c r="F134" s="122">
        <v>517.52</v>
      </c>
      <c r="G134" s="122">
        <v>9.31</v>
      </c>
      <c r="H134" s="118">
        <v>1.7999999999999999E-2</v>
      </c>
      <c r="I134" s="122">
        <v>517.52</v>
      </c>
      <c r="J134" s="122">
        <v>9.31</v>
      </c>
      <c r="K134" s="86"/>
      <c r="L134" s="86"/>
      <c r="M134" s="86">
        <f t="shared" si="30"/>
        <v>0</v>
      </c>
      <c r="N134" s="86"/>
      <c r="O134" s="86"/>
      <c r="P134" s="86">
        <f t="shared" si="31"/>
        <v>0</v>
      </c>
      <c r="Q134" s="86"/>
      <c r="R134" s="86"/>
      <c r="S134" s="86">
        <f t="shared" si="32"/>
        <v>0</v>
      </c>
      <c r="T134" s="86"/>
      <c r="U134" s="86"/>
      <c r="V134" s="86">
        <f t="shared" si="33"/>
        <v>0</v>
      </c>
      <c r="W134" s="87">
        <f t="shared" si="34"/>
        <v>9.31</v>
      </c>
      <c r="X134" s="87">
        <f t="shared" si="35"/>
        <v>9.31</v>
      </c>
      <c r="Y134" s="87">
        <f t="shared" si="29"/>
        <v>0</v>
      </c>
      <c r="Z134" s="88">
        <f t="shared" si="36"/>
        <v>0</v>
      </c>
      <c r="AA134" s="98"/>
    </row>
    <row r="135" spans="1:27" ht="30" customHeight="1" thickBot="1" x14ac:dyDescent="0.3">
      <c r="A135" s="82" t="s">
        <v>77</v>
      </c>
      <c r="B135" s="83" t="s">
        <v>396</v>
      </c>
      <c r="C135" s="118" t="s">
        <v>338</v>
      </c>
      <c r="D135" s="119" t="s">
        <v>112</v>
      </c>
      <c r="E135" s="118">
        <v>1</v>
      </c>
      <c r="F135" s="122">
        <v>85.45</v>
      </c>
      <c r="G135" s="122">
        <f>E135*F135</f>
        <v>85.45</v>
      </c>
      <c r="H135" s="118">
        <v>1</v>
      </c>
      <c r="I135" s="122">
        <v>85.45</v>
      </c>
      <c r="J135" s="122">
        <f>H135*I135</f>
        <v>85.45</v>
      </c>
      <c r="K135" s="86"/>
      <c r="L135" s="86"/>
      <c r="M135" s="86">
        <f t="shared" si="30"/>
        <v>0</v>
      </c>
      <c r="N135" s="86"/>
      <c r="O135" s="86"/>
      <c r="P135" s="86">
        <f t="shared" si="31"/>
        <v>0</v>
      </c>
      <c r="Q135" s="86"/>
      <c r="R135" s="86"/>
      <c r="S135" s="86">
        <f t="shared" si="32"/>
        <v>0</v>
      </c>
      <c r="T135" s="86"/>
      <c r="U135" s="86"/>
      <c r="V135" s="86">
        <f t="shared" si="33"/>
        <v>0</v>
      </c>
      <c r="W135" s="87">
        <f t="shared" si="34"/>
        <v>85.45</v>
      </c>
      <c r="X135" s="87">
        <f t="shared" si="35"/>
        <v>85.45</v>
      </c>
      <c r="Y135" s="87">
        <f t="shared" si="29"/>
        <v>0</v>
      </c>
      <c r="Z135" s="88">
        <f t="shared" si="36"/>
        <v>0</v>
      </c>
      <c r="AA135" s="98"/>
    </row>
    <row r="136" spans="1:27" ht="30" customHeight="1" thickBot="1" x14ac:dyDescent="0.3">
      <c r="A136" s="82"/>
      <c r="B136" s="83" t="s">
        <v>397</v>
      </c>
      <c r="C136" s="118" t="s">
        <v>339</v>
      </c>
      <c r="D136" s="119" t="s">
        <v>112</v>
      </c>
      <c r="E136" s="118">
        <v>1</v>
      </c>
      <c r="F136" s="122">
        <v>80.38</v>
      </c>
      <c r="G136" s="122">
        <f>E136*F136</f>
        <v>80.38</v>
      </c>
      <c r="H136" s="118">
        <v>1</v>
      </c>
      <c r="I136" s="122">
        <v>80.38</v>
      </c>
      <c r="J136" s="122">
        <f>H136*I136</f>
        <v>80.38</v>
      </c>
      <c r="K136" s="86"/>
      <c r="L136" s="86"/>
      <c r="M136" s="86">
        <f t="shared" si="30"/>
        <v>0</v>
      </c>
      <c r="N136" s="86"/>
      <c r="O136" s="86"/>
      <c r="P136" s="86">
        <f t="shared" si="31"/>
        <v>0</v>
      </c>
      <c r="Q136" s="86"/>
      <c r="R136" s="86"/>
      <c r="S136" s="86">
        <f t="shared" si="32"/>
        <v>0</v>
      </c>
      <c r="T136" s="86"/>
      <c r="U136" s="86"/>
      <c r="V136" s="86">
        <f t="shared" si="33"/>
        <v>0</v>
      </c>
      <c r="W136" s="87">
        <f t="shared" si="34"/>
        <v>80.38</v>
      </c>
      <c r="X136" s="87">
        <f t="shared" si="35"/>
        <v>80.38</v>
      </c>
      <c r="Y136" s="87">
        <f t="shared" si="29"/>
        <v>0</v>
      </c>
      <c r="Z136" s="88">
        <f t="shared" si="36"/>
        <v>0</v>
      </c>
      <c r="AA136" s="98"/>
    </row>
    <row r="137" spans="1:27" ht="30" customHeight="1" thickBot="1" x14ac:dyDescent="0.3">
      <c r="A137" s="82" t="s">
        <v>77</v>
      </c>
      <c r="B137" s="83" t="s">
        <v>452</v>
      </c>
      <c r="C137" s="118" t="s">
        <v>340</v>
      </c>
      <c r="D137" s="119" t="s">
        <v>112</v>
      </c>
      <c r="E137" s="118">
        <v>1</v>
      </c>
      <c r="F137" s="122">
        <v>35.340000000000003</v>
      </c>
      <c r="G137" s="122">
        <f>E137*F137</f>
        <v>35.340000000000003</v>
      </c>
      <c r="H137" s="118">
        <v>1</v>
      </c>
      <c r="I137" s="122">
        <v>35.340000000000003</v>
      </c>
      <c r="J137" s="122">
        <f>H137*I137</f>
        <v>35.340000000000003</v>
      </c>
      <c r="K137" s="86"/>
      <c r="L137" s="86"/>
      <c r="M137" s="86">
        <f t="shared" si="30"/>
        <v>0</v>
      </c>
      <c r="N137" s="86"/>
      <c r="O137" s="86"/>
      <c r="P137" s="86">
        <f t="shared" si="31"/>
        <v>0</v>
      </c>
      <c r="Q137" s="86"/>
      <c r="R137" s="86"/>
      <c r="S137" s="86">
        <f t="shared" si="32"/>
        <v>0</v>
      </c>
      <c r="T137" s="86"/>
      <c r="U137" s="86"/>
      <c r="V137" s="86">
        <f t="shared" si="33"/>
        <v>0</v>
      </c>
      <c r="W137" s="87">
        <f t="shared" si="34"/>
        <v>35.340000000000003</v>
      </c>
      <c r="X137" s="87">
        <f t="shared" si="35"/>
        <v>35.340000000000003</v>
      </c>
      <c r="Y137" s="87">
        <f t="shared" si="29"/>
        <v>0</v>
      </c>
      <c r="Z137" s="88">
        <f t="shared" si="36"/>
        <v>0</v>
      </c>
      <c r="AA137" s="98"/>
    </row>
    <row r="138" spans="1:27" ht="30" customHeight="1" thickBot="1" x14ac:dyDescent="0.3">
      <c r="A138" s="82" t="s">
        <v>77</v>
      </c>
      <c r="B138" s="83" t="s">
        <v>453</v>
      </c>
      <c r="C138" s="118" t="s">
        <v>341</v>
      </c>
      <c r="D138" s="119" t="s">
        <v>112</v>
      </c>
      <c r="E138" s="118">
        <v>1</v>
      </c>
      <c r="F138" s="122">
        <v>99.52</v>
      </c>
      <c r="G138" s="122">
        <f>E138*F138</f>
        <v>99.52</v>
      </c>
      <c r="H138" s="118">
        <v>1</v>
      </c>
      <c r="I138" s="122">
        <v>99.52</v>
      </c>
      <c r="J138" s="122">
        <f>H138*I138</f>
        <v>99.52</v>
      </c>
      <c r="K138" s="86"/>
      <c r="L138" s="86"/>
      <c r="M138" s="86">
        <f t="shared" si="30"/>
        <v>0</v>
      </c>
      <c r="N138" s="86"/>
      <c r="O138" s="86"/>
      <c r="P138" s="86">
        <f t="shared" si="31"/>
        <v>0</v>
      </c>
      <c r="Q138" s="86"/>
      <c r="R138" s="86"/>
      <c r="S138" s="86">
        <f t="shared" si="32"/>
        <v>0</v>
      </c>
      <c r="T138" s="86"/>
      <c r="U138" s="86"/>
      <c r="V138" s="86">
        <f t="shared" si="33"/>
        <v>0</v>
      </c>
      <c r="W138" s="87">
        <f t="shared" si="34"/>
        <v>99.52</v>
      </c>
      <c r="X138" s="87">
        <f t="shared" si="35"/>
        <v>99.52</v>
      </c>
      <c r="Y138" s="87">
        <f t="shared" si="29"/>
        <v>0</v>
      </c>
      <c r="Z138" s="88">
        <f t="shared" si="36"/>
        <v>0</v>
      </c>
      <c r="AA138" s="98"/>
    </row>
    <row r="139" spans="1:27" ht="30" customHeight="1" thickBot="1" x14ac:dyDescent="0.3">
      <c r="A139" s="82" t="s">
        <v>77</v>
      </c>
      <c r="B139" s="83" t="s">
        <v>454</v>
      </c>
      <c r="C139" s="118" t="s">
        <v>342</v>
      </c>
      <c r="D139" s="119" t="s">
        <v>112</v>
      </c>
      <c r="E139" s="118">
        <v>1</v>
      </c>
      <c r="F139" s="122">
        <v>600.78</v>
      </c>
      <c r="G139" s="122">
        <f>E139*F139</f>
        <v>600.78</v>
      </c>
      <c r="H139" s="118">
        <v>1</v>
      </c>
      <c r="I139" s="122">
        <v>600.78</v>
      </c>
      <c r="J139" s="122">
        <f>H139*I139</f>
        <v>600.78</v>
      </c>
      <c r="K139" s="86"/>
      <c r="L139" s="86"/>
      <c r="M139" s="86">
        <f t="shared" si="30"/>
        <v>0</v>
      </c>
      <c r="N139" s="86"/>
      <c r="O139" s="86"/>
      <c r="P139" s="86">
        <f t="shared" si="31"/>
        <v>0</v>
      </c>
      <c r="Q139" s="86"/>
      <c r="R139" s="86"/>
      <c r="S139" s="86">
        <f t="shared" si="32"/>
        <v>0</v>
      </c>
      <c r="T139" s="86"/>
      <c r="U139" s="86"/>
      <c r="V139" s="86">
        <f t="shared" si="33"/>
        <v>0</v>
      </c>
      <c r="W139" s="87">
        <f t="shared" si="34"/>
        <v>600.78</v>
      </c>
      <c r="X139" s="87">
        <f t="shared" si="35"/>
        <v>600.78</v>
      </c>
      <c r="Y139" s="87">
        <f t="shared" si="29"/>
        <v>0</v>
      </c>
      <c r="Z139" s="88">
        <f t="shared" si="36"/>
        <v>0</v>
      </c>
      <c r="AA139" s="98"/>
    </row>
    <row r="140" spans="1:27" ht="30" customHeight="1" thickBot="1" x14ac:dyDescent="0.3">
      <c r="A140" s="82" t="s">
        <v>77</v>
      </c>
      <c r="B140" s="83" t="s">
        <v>398</v>
      </c>
      <c r="C140" s="118" t="s">
        <v>343</v>
      </c>
      <c r="D140" s="119" t="s">
        <v>112</v>
      </c>
      <c r="E140" s="118">
        <v>10</v>
      </c>
      <c r="F140" s="122">
        <v>106.96</v>
      </c>
      <c r="G140" s="122">
        <v>1069.56</v>
      </c>
      <c r="H140" s="118">
        <v>10</v>
      </c>
      <c r="I140" s="122">
        <v>106.96</v>
      </c>
      <c r="J140" s="122">
        <v>1069.56</v>
      </c>
      <c r="K140" s="86"/>
      <c r="L140" s="86"/>
      <c r="M140" s="86">
        <f t="shared" si="30"/>
        <v>0</v>
      </c>
      <c r="N140" s="86"/>
      <c r="O140" s="86"/>
      <c r="P140" s="86">
        <f t="shared" si="31"/>
        <v>0</v>
      </c>
      <c r="Q140" s="86"/>
      <c r="R140" s="86"/>
      <c r="S140" s="86">
        <f t="shared" si="32"/>
        <v>0</v>
      </c>
      <c r="T140" s="86"/>
      <c r="U140" s="86"/>
      <c r="V140" s="86">
        <f t="shared" si="33"/>
        <v>0</v>
      </c>
      <c r="W140" s="87">
        <f t="shared" si="34"/>
        <v>1069.56</v>
      </c>
      <c r="X140" s="87">
        <f t="shared" si="35"/>
        <v>1069.56</v>
      </c>
      <c r="Y140" s="87">
        <f t="shared" si="29"/>
        <v>0</v>
      </c>
      <c r="Z140" s="88">
        <f t="shared" si="36"/>
        <v>0</v>
      </c>
      <c r="AA140" s="98"/>
    </row>
    <row r="141" spans="1:27" ht="30" customHeight="1" thickBot="1" x14ac:dyDescent="0.3">
      <c r="A141" s="82" t="s">
        <v>77</v>
      </c>
      <c r="B141" s="83" t="s">
        <v>399</v>
      </c>
      <c r="C141" s="118" t="s">
        <v>344</v>
      </c>
      <c r="D141" s="119" t="s">
        <v>112</v>
      </c>
      <c r="E141" s="118">
        <v>10</v>
      </c>
      <c r="F141" s="122">
        <v>52</v>
      </c>
      <c r="G141" s="122">
        <f>E141*F141</f>
        <v>520</v>
      </c>
      <c r="H141" s="118">
        <v>10</v>
      </c>
      <c r="I141" s="122">
        <v>52</v>
      </c>
      <c r="J141" s="122">
        <v>519.96</v>
      </c>
      <c r="K141" s="86"/>
      <c r="L141" s="86"/>
      <c r="M141" s="86">
        <f t="shared" si="30"/>
        <v>0</v>
      </c>
      <c r="N141" s="86"/>
      <c r="O141" s="86"/>
      <c r="P141" s="86">
        <f t="shared" si="31"/>
        <v>0</v>
      </c>
      <c r="Q141" s="86"/>
      <c r="R141" s="86"/>
      <c r="S141" s="86">
        <f t="shared" si="32"/>
        <v>0</v>
      </c>
      <c r="T141" s="86"/>
      <c r="U141" s="86"/>
      <c r="V141" s="86">
        <f t="shared" si="33"/>
        <v>0</v>
      </c>
      <c r="W141" s="87">
        <f t="shared" si="34"/>
        <v>520</v>
      </c>
      <c r="X141" s="87">
        <f t="shared" si="35"/>
        <v>519.96</v>
      </c>
      <c r="Y141" s="87">
        <f t="shared" si="29"/>
        <v>3.999999999996362E-2</v>
      </c>
      <c r="Z141" s="88">
        <f t="shared" si="36"/>
        <v>7.6923076923006968E-5</v>
      </c>
      <c r="AA141" s="98"/>
    </row>
    <row r="142" spans="1:27" ht="30" customHeight="1" thickBot="1" x14ac:dyDescent="0.3">
      <c r="A142" s="82" t="s">
        <v>77</v>
      </c>
      <c r="B142" s="83" t="s">
        <v>455</v>
      </c>
      <c r="C142" s="118" t="s">
        <v>345</v>
      </c>
      <c r="D142" s="119" t="s">
        <v>112</v>
      </c>
      <c r="E142" s="118">
        <v>10</v>
      </c>
      <c r="F142" s="122">
        <v>30.7</v>
      </c>
      <c r="G142" s="122">
        <v>306.95999999999998</v>
      </c>
      <c r="H142" s="118">
        <v>10</v>
      </c>
      <c r="I142" s="122">
        <v>30.7</v>
      </c>
      <c r="J142" s="122">
        <v>306.95999999999998</v>
      </c>
      <c r="K142" s="86"/>
      <c r="L142" s="86"/>
      <c r="M142" s="86">
        <f t="shared" si="30"/>
        <v>0</v>
      </c>
      <c r="N142" s="86"/>
      <c r="O142" s="86"/>
      <c r="P142" s="86">
        <f t="shared" si="31"/>
        <v>0</v>
      </c>
      <c r="Q142" s="86"/>
      <c r="R142" s="86"/>
      <c r="S142" s="86">
        <f t="shared" si="32"/>
        <v>0</v>
      </c>
      <c r="T142" s="86"/>
      <c r="U142" s="86"/>
      <c r="V142" s="86">
        <f t="shared" si="33"/>
        <v>0</v>
      </c>
      <c r="W142" s="87">
        <f t="shared" si="34"/>
        <v>306.95999999999998</v>
      </c>
      <c r="X142" s="87">
        <f t="shared" si="35"/>
        <v>306.95999999999998</v>
      </c>
      <c r="Y142" s="87">
        <f t="shared" si="29"/>
        <v>0</v>
      </c>
      <c r="Z142" s="88">
        <f t="shared" si="36"/>
        <v>0</v>
      </c>
      <c r="AA142" s="98"/>
    </row>
    <row r="143" spans="1:27" ht="30" customHeight="1" thickBot="1" x14ac:dyDescent="0.3">
      <c r="A143" s="82" t="s">
        <v>77</v>
      </c>
      <c r="B143" s="83" t="s">
        <v>400</v>
      </c>
      <c r="C143" s="118" t="s">
        <v>346</v>
      </c>
      <c r="D143" s="119" t="s">
        <v>112</v>
      </c>
      <c r="E143" s="118">
        <v>5</v>
      </c>
      <c r="F143" s="122">
        <v>26.98</v>
      </c>
      <c r="G143" s="122">
        <v>134.88</v>
      </c>
      <c r="H143" s="118">
        <v>5</v>
      </c>
      <c r="I143" s="122">
        <v>26.98</v>
      </c>
      <c r="J143" s="122">
        <v>134.88</v>
      </c>
      <c r="K143" s="86"/>
      <c r="L143" s="86"/>
      <c r="M143" s="86">
        <f t="shared" si="30"/>
        <v>0</v>
      </c>
      <c r="N143" s="86"/>
      <c r="O143" s="86"/>
      <c r="P143" s="86">
        <f t="shared" si="31"/>
        <v>0</v>
      </c>
      <c r="Q143" s="86"/>
      <c r="R143" s="86"/>
      <c r="S143" s="86">
        <f t="shared" si="32"/>
        <v>0</v>
      </c>
      <c r="T143" s="86"/>
      <c r="U143" s="86"/>
      <c r="V143" s="86">
        <f t="shared" si="33"/>
        <v>0</v>
      </c>
      <c r="W143" s="87">
        <f t="shared" si="34"/>
        <v>134.88</v>
      </c>
      <c r="X143" s="87">
        <f t="shared" si="35"/>
        <v>134.88</v>
      </c>
      <c r="Y143" s="87">
        <f t="shared" si="29"/>
        <v>0</v>
      </c>
      <c r="Z143" s="88">
        <f t="shared" si="36"/>
        <v>0</v>
      </c>
      <c r="AA143" s="98"/>
    </row>
    <row r="144" spans="1:27" ht="30" customHeight="1" thickBot="1" x14ac:dyDescent="0.3">
      <c r="A144" s="82" t="s">
        <v>77</v>
      </c>
      <c r="B144" s="83" t="s">
        <v>456</v>
      </c>
      <c r="C144" s="118" t="s">
        <v>347</v>
      </c>
      <c r="D144" s="119" t="s">
        <v>112</v>
      </c>
      <c r="E144" s="118">
        <v>4</v>
      </c>
      <c r="F144" s="122">
        <v>29.76</v>
      </c>
      <c r="G144" s="122">
        <f t="shared" ref="G144:G166" si="37">E144*F144</f>
        <v>119.04</v>
      </c>
      <c r="H144" s="118">
        <v>4</v>
      </c>
      <c r="I144" s="122">
        <v>29.76</v>
      </c>
      <c r="J144" s="122">
        <f>H144*I144</f>
        <v>119.04</v>
      </c>
      <c r="K144" s="86"/>
      <c r="L144" s="86"/>
      <c r="M144" s="86">
        <f t="shared" si="30"/>
        <v>0</v>
      </c>
      <c r="N144" s="86"/>
      <c r="O144" s="86"/>
      <c r="P144" s="86">
        <f t="shared" si="31"/>
        <v>0</v>
      </c>
      <c r="Q144" s="86"/>
      <c r="R144" s="86"/>
      <c r="S144" s="86">
        <f t="shared" si="32"/>
        <v>0</v>
      </c>
      <c r="T144" s="86"/>
      <c r="U144" s="86"/>
      <c r="V144" s="86">
        <f t="shared" si="33"/>
        <v>0</v>
      </c>
      <c r="W144" s="87">
        <f t="shared" si="34"/>
        <v>119.04</v>
      </c>
      <c r="X144" s="87">
        <f t="shared" si="35"/>
        <v>119.04</v>
      </c>
      <c r="Y144" s="87">
        <f t="shared" si="29"/>
        <v>0</v>
      </c>
      <c r="Z144" s="88">
        <f t="shared" si="36"/>
        <v>0</v>
      </c>
      <c r="AA144" s="98"/>
    </row>
    <row r="145" spans="1:27" ht="30" customHeight="1" thickBot="1" x14ac:dyDescent="0.3">
      <c r="A145" s="82" t="s">
        <v>77</v>
      </c>
      <c r="B145" s="83" t="s">
        <v>401</v>
      </c>
      <c r="C145" s="118" t="s">
        <v>348</v>
      </c>
      <c r="D145" s="119" t="s">
        <v>112</v>
      </c>
      <c r="E145" s="118">
        <v>6</v>
      </c>
      <c r="F145" s="122">
        <v>125.56</v>
      </c>
      <c r="G145" s="122">
        <f t="shared" si="37"/>
        <v>753.36</v>
      </c>
      <c r="H145" s="118">
        <v>6</v>
      </c>
      <c r="I145" s="122">
        <v>125.56</v>
      </c>
      <c r="J145" s="122">
        <v>753.35</v>
      </c>
      <c r="K145" s="86"/>
      <c r="L145" s="86"/>
      <c r="M145" s="86">
        <f t="shared" si="30"/>
        <v>0</v>
      </c>
      <c r="N145" s="86"/>
      <c r="O145" s="86"/>
      <c r="P145" s="86">
        <f t="shared" si="31"/>
        <v>0</v>
      </c>
      <c r="Q145" s="86"/>
      <c r="R145" s="86"/>
      <c r="S145" s="86">
        <f t="shared" si="32"/>
        <v>0</v>
      </c>
      <c r="T145" s="86"/>
      <c r="U145" s="86"/>
      <c r="V145" s="86">
        <f t="shared" si="33"/>
        <v>0</v>
      </c>
      <c r="W145" s="87">
        <f t="shared" si="34"/>
        <v>753.36</v>
      </c>
      <c r="X145" s="87">
        <f t="shared" si="35"/>
        <v>753.35</v>
      </c>
      <c r="Y145" s="87">
        <f t="shared" si="29"/>
        <v>9.9999999999909051E-3</v>
      </c>
      <c r="Z145" s="88">
        <f t="shared" si="36"/>
        <v>1.3273866411796359E-5</v>
      </c>
      <c r="AA145" s="98"/>
    </row>
    <row r="146" spans="1:27" ht="30" customHeight="1" thickBot="1" x14ac:dyDescent="0.3">
      <c r="A146" s="82" t="s">
        <v>77</v>
      </c>
      <c r="B146" s="83" t="s">
        <v>402</v>
      </c>
      <c r="C146" s="118" t="s">
        <v>349</v>
      </c>
      <c r="D146" s="119" t="s">
        <v>112</v>
      </c>
      <c r="E146" s="118">
        <v>15</v>
      </c>
      <c r="F146" s="122">
        <v>46.5</v>
      </c>
      <c r="G146" s="122">
        <f t="shared" si="37"/>
        <v>697.5</v>
      </c>
      <c r="H146" s="118">
        <v>15</v>
      </c>
      <c r="I146" s="122">
        <v>46.5</v>
      </c>
      <c r="J146" s="122">
        <f t="shared" ref="J146:J151" si="38">H146*I146</f>
        <v>697.5</v>
      </c>
      <c r="K146" s="86"/>
      <c r="L146" s="86"/>
      <c r="M146" s="86">
        <f t="shared" si="30"/>
        <v>0</v>
      </c>
      <c r="N146" s="86"/>
      <c r="O146" s="86"/>
      <c r="P146" s="86">
        <f t="shared" si="31"/>
        <v>0</v>
      </c>
      <c r="Q146" s="86"/>
      <c r="R146" s="86"/>
      <c r="S146" s="86">
        <f t="shared" si="32"/>
        <v>0</v>
      </c>
      <c r="T146" s="86"/>
      <c r="U146" s="86"/>
      <c r="V146" s="86">
        <f t="shared" si="33"/>
        <v>0</v>
      </c>
      <c r="W146" s="87">
        <f t="shared" si="34"/>
        <v>697.5</v>
      </c>
      <c r="X146" s="87">
        <f t="shared" si="35"/>
        <v>697.5</v>
      </c>
      <c r="Y146" s="87">
        <f t="shared" si="29"/>
        <v>0</v>
      </c>
      <c r="Z146" s="88">
        <f t="shared" si="36"/>
        <v>0</v>
      </c>
      <c r="AA146" s="98"/>
    </row>
    <row r="147" spans="1:27" ht="30" customHeight="1" thickBot="1" x14ac:dyDescent="0.3">
      <c r="A147" s="82" t="s">
        <v>77</v>
      </c>
      <c r="B147" s="83" t="s">
        <v>403</v>
      </c>
      <c r="C147" s="118" t="s">
        <v>350</v>
      </c>
      <c r="D147" s="119" t="s">
        <v>112</v>
      </c>
      <c r="E147" s="118">
        <v>6</v>
      </c>
      <c r="F147" s="122">
        <v>106.96</v>
      </c>
      <c r="G147" s="122">
        <f t="shared" si="37"/>
        <v>641.76</v>
      </c>
      <c r="H147" s="118">
        <v>6</v>
      </c>
      <c r="I147" s="122">
        <v>106.96</v>
      </c>
      <c r="J147" s="122">
        <f t="shared" si="38"/>
        <v>641.76</v>
      </c>
      <c r="K147" s="86"/>
      <c r="L147" s="86"/>
      <c r="M147" s="86">
        <f t="shared" si="30"/>
        <v>0</v>
      </c>
      <c r="N147" s="86"/>
      <c r="O147" s="86"/>
      <c r="P147" s="86">
        <f t="shared" si="31"/>
        <v>0</v>
      </c>
      <c r="Q147" s="86"/>
      <c r="R147" s="86"/>
      <c r="S147" s="86">
        <f t="shared" si="32"/>
        <v>0</v>
      </c>
      <c r="T147" s="86"/>
      <c r="U147" s="86"/>
      <c r="V147" s="86">
        <f t="shared" si="33"/>
        <v>0</v>
      </c>
      <c r="W147" s="87">
        <f t="shared" si="34"/>
        <v>641.76</v>
      </c>
      <c r="X147" s="87">
        <f t="shared" si="35"/>
        <v>641.76</v>
      </c>
      <c r="Y147" s="87">
        <f t="shared" si="29"/>
        <v>0</v>
      </c>
      <c r="Z147" s="88">
        <f t="shared" si="36"/>
        <v>0</v>
      </c>
      <c r="AA147" s="98"/>
    </row>
    <row r="148" spans="1:27" ht="30" customHeight="1" thickBot="1" x14ac:dyDescent="0.3">
      <c r="A148" s="82" t="s">
        <v>77</v>
      </c>
      <c r="B148" s="83" t="s">
        <v>404</v>
      </c>
      <c r="C148" s="118" t="s">
        <v>351</v>
      </c>
      <c r="D148" s="119" t="s">
        <v>112</v>
      </c>
      <c r="E148" s="118">
        <v>1</v>
      </c>
      <c r="F148" s="122">
        <v>242.26</v>
      </c>
      <c r="G148" s="122">
        <f t="shared" si="37"/>
        <v>242.26</v>
      </c>
      <c r="H148" s="118">
        <v>1</v>
      </c>
      <c r="I148" s="122">
        <v>242.26</v>
      </c>
      <c r="J148" s="122">
        <f t="shared" si="38"/>
        <v>242.26</v>
      </c>
      <c r="K148" s="86"/>
      <c r="L148" s="86"/>
      <c r="M148" s="86">
        <f t="shared" si="30"/>
        <v>0</v>
      </c>
      <c r="N148" s="86"/>
      <c r="O148" s="86"/>
      <c r="P148" s="86">
        <f t="shared" si="31"/>
        <v>0</v>
      </c>
      <c r="Q148" s="86"/>
      <c r="R148" s="86"/>
      <c r="S148" s="86">
        <f t="shared" si="32"/>
        <v>0</v>
      </c>
      <c r="T148" s="86"/>
      <c r="U148" s="86"/>
      <c r="V148" s="86">
        <f t="shared" si="33"/>
        <v>0</v>
      </c>
      <c r="W148" s="87">
        <f t="shared" si="34"/>
        <v>242.26</v>
      </c>
      <c r="X148" s="87">
        <f t="shared" si="35"/>
        <v>242.26</v>
      </c>
      <c r="Y148" s="87">
        <f t="shared" si="29"/>
        <v>0</v>
      </c>
      <c r="Z148" s="88">
        <f t="shared" si="36"/>
        <v>0</v>
      </c>
      <c r="AA148" s="98"/>
    </row>
    <row r="149" spans="1:27" ht="30" customHeight="1" thickBot="1" x14ac:dyDescent="0.3">
      <c r="A149" s="82" t="s">
        <v>77</v>
      </c>
      <c r="B149" s="83" t="s">
        <v>405</v>
      </c>
      <c r="C149" s="118" t="s">
        <v>352</v>
      </c>
      <c r="D149" s="119" t="s">
        <v>112</v>
      </c>
      <c r="E149" s="118">
        <v>2</v>
      </c>
      <c r="F149" s="122">
        <v>119.7</v>
      </c>
      <c r="G149" s="122">
        <f t="shared" si="37"/>
        <v>239.4</v>
      </c>
      <c r="H149" s="118">
        <v>2</v>
      </c>
      <c r="I149" s="122">
        <v>119.7</v>
      </c>
      <c r="J149" s="122">
        <f t="shared" si="38"/>
        <v>239.4</v>
      </c>
      <c r="K149" s="86"/>
      <c r="L149" s="86"/>
      <c r="M149" s="86">
        <f t="shared" si="30"/>
        <v>0</v>
      </c>
      <c r="N149" s="86"/>
      <c r="O149" s="86"/>
      <c r="P149" s="86">
        <f t="shared" si="31"/>
        <v>0</v>
      </c>
      <c r="Q149" s="86"/>
      <c r="R149" s="86"/>
      <c r="S149" s="86">
        <f t="shared" si="32"/>
        <v>0</v>
      </c>
      <c r="T149" s="86"/>
      <c r="U149" s="86"/>
      <c r="V149" s="86">
        <f t="shared" si="33"/>
        <v>0</v>
      </c>
      <c r="W149" s="87">
        <f t="shared" si="34"/>
        <v>239.4</v>
      </c>
      <c r="X149" s="87">
        <f t="shared" si="35"/>
        <v>239.4</v>
      </c>
      <c r="Y149" s="87">
        <f t="shared" si="29"/>
        <v>0</v>
      </c>
      <c r="Z149" s="88">
        <f t="shared" si="36"/>
        <v>0</v>
      </c>
      <c r="AA149" s="98"/>
    </row>
    <row r="150" spans="1:27" ht="30" customHeight="1" thickBot="1" x14ac:dyDescent="0.3">
      <c r="A150" s="82" t="s">
        <v>77</v>
      </c>
      <c r="B150" s="83" t="s">
        <v>406</v>
      </c>
      <c r="C150" s="118" t="s">
        <v>353</v>
      </c>
      <c r="D150" s="119" t="s">
        <v>112</v>
      </c>
      <c r="E150" s="118">
        <v>1</v>
      </c>
      <c r="F150" s="122">
        <v>171</v>
      </c>
      <c r="G150" s="122">
        <f t="shared" si="37"/>
        <v>171</v>
      </c>
      <c r="H150" s="118">
        <v>1</v>
      </c>
      <c r="I150" s="122">
        <v>171</v>
      </c>
      <c r="J150" s="122">
        <f t="shared" si="38"/>
        <v>171</v>
      </c>
      <c r="K150" s="86"/>
      <c r="L150" s="86"/>
      <c r="M150" s="86">
        <f t="shared" si="30"/>
        <v>0</v>
      </c>
      <c r="N150" s="86"/>
      <c r="O150" s="86"/>
      <c r="P150" s="86">
        <f t="shared" si="31"/>
        <v>0</v>
      </c>
      <c r="Q150" s="86"/>
      <c r="R150" s="86"/>
      <c r="S150" s="86">
        <f t="shared" si="32"/>
        <v>0</v>
      </c>
      <c r="T150" s="86"/>
      <c r="U150" s="86"/>
      <c r="V150" s="86">
        <f t="shared" si="33"/>
        <v>0</v>
      </c>
      <c r="W150" s="87">
        <f t="shared" si="34"/>
        <v>171</v>
      </c>
      <c r="X150" s="87">
        <f t="shared" si="35"/>
        <v>171</v>
      </c>
      <c r="Y150" s="87">
        <f t="shared" si="29"/>
        <v>0</v>
      </c>
      <c r="Z150" s="88">
        <f t="shared" si="36"/>
        <v>0</v>
      </c>
      <c r="AA150" s="98"/>
    </row>
    <row r="151" spans="1:27" ht="30" customHeight="1" thickBot="1" x14ac:dyDescent="0.3">
      <c r="A151" s="82" t="s">
        <v>77</v>
      </c>
      <c r="B151" s="83" t="s">
        <v>407</v>
      </c>
      <c r="C151" s="118" t="s">
        <v>354</v>
      </c>
      <c r="D151" s="119" t="s">
        <v>112</v>
      </c>
      <c r="E151" s="118">
        <v>4</v>
      </c>
      <c r="F151" s="122">
        <v>214.84</v>
      </c>
      <c r="G151" s="122">
        <f t="shared" si="37"/>
        <v>859.36</v>
      </c>
      <c r="H151" s="118">
        <v>2</v>
      </c>
      <c r="I151" s="122">
        <v>214.84</v>
      </c>
      <c r="J151" s="122">
        <f t="shared" si="38"/>
        <v>429.68</v>
      </c>
      <c r="K151" s="86"/>
      <c r="L151" s="86"/>
      <c r="M151" s="86">
        <f t="shared" si="30"/>
        <v>0</v>
      </c>
      <c r="N151" s="86"/>
      <c r="O151" s="86"/>
      <c r="P151" s="86">
        <f t="shared" si="31"/>
        <v>0</v>
      </c>
      <c r="Q151" s="86"/>
      <c r="R151" s="86"/>
      <c r="S151" s="86">
        <f t="shared" si="32"/>
        <v>0</v>
      </c>
      <c r="T151" s="86"/>
      <c r="U151" s="86"/>
      <c r="V151" s="86">
        <f t="shared" si="33"/>
        <v>0</v>
      </c>
      <c r="W151" s="87">
        <f t="shared" si="34"/>
        <v>859.36</v>
      </c>
      <c r="X151" s="87">
        <f t="shared" si="35"/>
        <v>429.68</v>
      </c>
      <c r="Y151" s="87">
        <f t="shared" si="29"/>
        <v>429.68</v>
      </c>
      <c r="Z151" s="88">
        <f t="shared" si="36"/>
        <v>0.5</v>
      </c>
      <c r="AA151" s="98"/>
    </row>
    <row r="152" spans="1:27" ht="30" customHeight="1" thickBot="1" x14ac:dyDescent="0.3">
      <c r="A152" s="82" t="s">
        <v>77</v>
      </c>
      <c r="B152" s="83" t="s">
        <v>408</v>
      </c>
      <c r="C152" s="118" t="s">
        <v>355</v>
      </c>
      <c r="D152" s="119" t="s">
        <v>112</v>
      </c>
      <c r="E152" s="118">
        <v>6</v>
      </c>
      <c r="F152" s="122">
        <v>150.46</v>
      </c>
      <c r="G152" s="122">
        <f t="shared" si="37"/>
        <v>902.76</v>
      </c>
      <c r="H152" s="118">
        <v>6</v>
      </c>
      <c r="I152" s="122">
        <v>150.46</v>
      </c>
      <c r="J152" s="122">
        <v>902.73</v>
      </c>
      <c r="K152" s="86"/>
      <c r="L152" s="86"/>
      <c r="M152" s="86">
        <f t="shared" si="30"/>
        <v>0</v>
      </c>
      <c r="N152" s="86"/>
      <c r="O152" s="86"/>
      <c r="P152" s="86">
        <f t="shared" si="31"/>
        <v>0</v>
      </c>
      <c r="Q152" s="86"/>
      <c r="R152" s="86"/>
      <c r="S152" s="86">
        <f t="shared" si="32"/>
        <v>0</v>
      </c>
      <c r="T152" s="86"/>
      <c r="U152" s="86"/>
      <c r="V152" s="86">
        <f t="shared" si="33"/>
        <v>0</v>
      </c>
      <c r="W152" s="87">
        <f t="shared" si="34"/>
        <v>902.76</v>
      </c>
      <c r="X152" s="87">
        <f t="shared" si="35"/>
        <v>902.73</v>
      </c>
      <c r="Y152" s="87">
        <f t="shared" si="29"/>
        <v>2.9999999999972715E-2</v>
      </c>
      <c r="Z152" s="88">
        <f t="shared" si="36"/>
        <v>3.3231423634158265E-5</v>
      </c>
      <c r="AA152" s="98"/>
    </row>
    <row r="153" spans="1:27" ht="30" customHeight="1" thickBot="1" x14ac:dyDescent="0.3">
      <c r="A153" s="82" t="s">
        <v>77</v>
      </c>
      <c r="B153" s="83" t="s">
        <v>409</v>
      </c>
      <c r="C153" s="118" t="s">
        <v>356</v>
      </c>
      <c r="D153" s="119" t="s">
        <v>112</v>
      </c>
      <c r="E153" s="118">
        <v>1</v>
      </c>
      <c r="F153" s="122">
        <v>379.8</v>
      </c>
      <c r="G153" s="122">
        <f t="shared" si="37"/>
        <v>379.8</v>
      </c>
      <c r="H153" s="118">
        <v>1</v>
      </c>
      <c r="I153" s="122">
        <v>379.8</v>
      </c>
      <c r="J153" s="122">
        <f>H153*I153</f>
        <v>379.8</v>
      </c>
      <c r="K153" s="86"/>
      <c r="L153" s="86"/>
      <c r="M153" s="86">
        <f t="shared" si="30"/>
        <v>0</v>
      </c>
      <c r="N153" s="86"/>
      <c r="O153" s="86"/>
      <c r="P153" s="86">
        <f t="shared" si="31"/>
        <v>0</v>
      </c>
      <c r="Q153" s="86"/>
      <c r="R153" s="86"/>
      <c r="S153" s="86">
        <f t="shared" si="32"/>
        <v>0</v>
      </c>
      <c r="T153" s="86"/>
      <c r="U153" s="86"/>
      <c r="V153" s="86">
        <f t="shared" si="33"/>
        <v>0</v>
      </c>
      <c r="W153" s="87">
        <f t="shared" si="34"/>
        <v>379.8</v>
      </c>
      <c r="X153" s="87">
        <f t="shared" si="35"/>
        <v>379.8</v>
      </c>
      <c r="Y153" s="87">
        <f t="shared" si="29"/>
        <v>0</v>
      </c>
      <c r="Z153" s="88">
        <f t="shared" si="36"/>
        <v>0</v>
      </c>
      <c r="AA153" s="98"/>
    </row>
    <row r="154" spans="1:27" ht="30" customHeight="1" thickBot="1" x14ac:dyDescent="0.3">
      <c r="A154" s="82" t="s">
        <v>77</v>
      </c>
      <c r="B154" s="83" t="s">
        <v>410</v>
      </c>
      <c r="C154" s="118" t="s">
        <v>424</v>
      </c>
      <c r="D154" s="119" t="s">
        <v>112</v>
      </c>
      <c r="E154" s="118">
        <v>18</v>
      </c>
      <c r="F154" s="122">
        <v>29.86</v>
      </c>
      <c r="G154" s="122">
        <f t="shared" si="37"/>
        <v>537.48</v>
      </c>
      <c r="H154" s="118">
        <v>18</v>
      </c>
      <c r="I154" s="122">
        <v>28.96</v>
      </c>
      <c r="J154" s="122">
        <v>537.35</v>
      </c>
      <c r="K154" s="86"/>
      <c r="L154" s="86"/>
      <c r="M154" s="86">
        <f t="shared" si="30"/>
        <v>0</v>
      </c>
      <c r="N154" s="86"/>
      <c r="O154" s="86"/>
      <c r="P154" s="86">
        <f t="shared" si="31"/>
        <v>0</v>
      </c>
      <c r="Q154" s="86"/>
      <c r="R154" s="86"/>
      <c r="S154" s="86">
        <f t="shared" si="32"/>
        <v>0</v>
      </c>
      <c r="T154" s="86"/>
      <c r="U154" s="86"/>
      <c r="V154" s="86">
        <f t="shared" si="33"/>
        <v>0</v>
      </c>
      <c r="W154" s="87">
        <f t="shared" si="34"/>
        <v>537.48</v>
      </c>
      <c r="X154" s="87">
        <f t="shared" si="35"/>
        <v>537.35</v>
      </c>
      <c r="Y154" s="87">
        <f t="shared" si="29"/>
        <v>0.12999999999999545</v>
      </c>
      <c r="Z154" s="88">
        <f t="shared" si="36"/>
        <v>2.4186946491031378E-4</v>
      </c>
      <c r="AA154" s="98"/>
    </row>
    <row r="155" spans="1:27" ht="30" customHeight="1" thickBot="1" x14ac:dyDescent="0.3">
      <c r="A155" s="82" t="s">
        <v>77</v>
      </c>
      <c r="B155" s="83" t="s">
        <v>411</v>
      </c>
      <c r="C155" s="118" t="s">
        <v>445</v>
      </c>
      <c r="D155" s="119" t="s">
        <v>112</v>
      </c>
      <c r="E155" s="118">
        <v>50</v>
      </c>
      <c r="F155" s="122">
        <v>272</v>
      </c>
      <c r="G155" s="122">
        <f t="shared" si="37"/>
        <v>13600</v>
      </c>
      <c r="H155" s="118">
        <v>50</v>
      </c>
      <c r="I155" s="122">
        <v>272</v>
      </c>
      <c r="J155" s="122">
        <f t="shared" ref="J155:J166" si="39">H155*I155</f>
        <v>13600</v>
      </c>
      <c r="K155" s="86"/>
      <c r="L155" s="86"/>
      <c r="M155" s="86">
        <f t="shared" si="30"/>
        <v>0</v>
      </c>
      <c r="N155" s="86"/>
      <c r="O155" s="86"/>
      <c r="P155" s="86">
        <f t="shared" si="31"/>
        <v>0</v>
      </c>
      <c r="Q155" s="86"/>
      <c r="R155" s="86"/>
      <c r="S155" s="86">
        <f t="shared" si="32"/>
        <v>0</v>
      </c>
      <c r="T155" s="86"/>
      <c r="U155" s="86"/>
      <c r="V155" s="86">
        <f t="shared" si="33"/>
        <v>0</v>
      </c>
      <c r="W155" s="87">
        <f t="shared" si="34"/>
        <v>13600</v>
      </c>
      <c r="X155" s="87">
        <f t="shared" si="35"/>
        <v>13600</v>
      </c>
      <c r="Y155" s="87">
        <f t="shared" si="29"/>
        <v>0</v>
      </c>
      <c r="Z155" s="88">
        <f t="shared" si="36"/>
        <v>0</v>
      </c>
      <c r="AA155" s="98"/>
    </row>
    <row r="156" spans="1:27" ht="30" customHeight="1" thickBot="1" x14ac:dyDescent="0.3">
      <c r="A156" s="82" t="s">
        <v>77</v>
      </c>
      <c r="B156" s="83" t="s">
        <v>412</v>
      </c>
      <c r="C156" s="118" t="s">
        <v>363</v>
      </c>
      <c r="D156" s="119" t="s">
        <v>112</v>
      </c>
      <c r="E156" s="118">
        <v>5</v>
      </c>
      <c r="F156" s="122">
        <v>204.42</v>
      </c>
      <c r="G156" s="122">
        <f t="shared" si="37"/>
        <v>1022.0999999999999</v>
      </c>
      <c r="H156" s="118">
        <v>5</v>
      </c>
      <c r="I156" s="122">
        <v>204.42</v>
      </c>
      <c r="J156" s="122">
        <f t="shared" si="39"/>
        <v>1022.0999999999999</v>
      </c>
      <c r="K156" s="86"/>
      <c r="L156" s="86"/>
      <c r="M156" s="86">
        <f t="shared" si="30"/>
        <v>0</v>
      </c>
      <c r="N156" s="86"/>
      <c r="O156" s="86"/>
      <c r="P156" s="86">
        <f t="shared" si="31"/>
        <v>0</v>
      </c>
      <c r="Q156" s="86"/>
      <c r="R156" s="86"/>
      <c r="S156" s="86">
        <f t="shared" si="32"/>
        <v>0</v>
      </c>
      <c r="T156" s="86"/>
      <c r="U156" s="86"/>
      <c r="V156" s="86">
        <f t="shared" si="33"/>
        <v>0</v>
      </c>
      <c r="W156" s="87">
        <f t="shared" si="34"/>
        <v>1022.0999999999999</v>
      </c>
      <c r="X156" s="87">
        <f t="shared" si="35"/>
        <v>1022.0999999999999</v>
      </c>
      <c r="Y156" s="87">
        <f t="shared" si="29"/>
        <v>0</v>
      </c>
      <c r="Z156" s="88">
        <f t="shared" si="36"/>
        <v>0</v>
      </c>
      <c r="AA156" s="98"/>
    </row>
    <row r="157" spans="1:27" ht="30" customHeight="1" thickBot="1" x14ac:dyDescent="0.3">
      <c r="A157" s="82" t="s">
        <v>77</v>
      </c>
      <c r="B157" s="83" t="s">
        <v>413</v>
      </c>
      <c r="C157" s="118" t="s">
        <v>446</v>
      </c>
      <c r="D157" s="119" t="s">
        <v>112</v>
      </c>
      <c r="E157" s="118">
        <v>1</v>
      </c>
      <c r="F157" s="122">
        <v>401.54</v>
      </c>
      <c r="G157" s="122">
        <f t="shared" si="37"/>
        <v>401.54</v>
      </c>
      <c r="H157" s="118">
        <v>1</v>
      </c>
      <c r="I157" s="122">
        <v>401.54</v>
      </c>
      <c r="J157" s="122">
        <f t="shared" si="39"/>
        <v>401.54</v>
      </c>
      <c r="K157" s="86"/>
      <c r="L157" s="86"/>
      <c r="M157" s="86">
        <f t="shared" si="30"/>
        <v>0</v>
      </c>
      <c r="N157" s="86"/>
      <c r="O157" s="86"/>
      <c r="P157" s="86">
        <f t="shared" si="31"/>
        <v>0</v>
      </c>
      <c r="Q157" s="86"/>
      <c r="R157" s="86"/>
      <c r="S157" s="86">
        <f t="shared" si="32"/>
        <v>0</v>
      </c>
      <c r="T157" s="86"/>
      <c r="U157" s="86"/>
      <c r="V157" s="86">
        <f t="shared" si="33"/>
        <v>0</v>
      </c>
      <c r="W157" s="87">
        <f t="shared" si="34"/>
        <v>401.54</v>
      </c>
      <c r="X157" s="87">
        <f t="shared" si="35"/>
        <v>401.54</v>
      </c>
      <c r="Y157" s="87">
        <f t="shared" si="29"/>
        <v>0</v>
      </c>
      <c r="Z157" s="88">
        <f t="shared" si="36"/>
        <v>0</v>
      </c>
      <c r="AA157" s="98"/>
    </row>
    <row r="158" spans="1:27" ht="30" customHeight="1" thickBot="1" x14ac:dyDescent="0.3">
      <c r="A158" s="82" t="s">
        <v>77</v>
      </c>
      <c r="B158" s="83" t="s">
        <v>414</v>
      </c>
      <c r="C158" s="118" t="s">
        <v>447</v>
      </c>
      <c r="D158" s="119" t="s">
        <v>112</v>
      </c>
      <c r="E158" s="118">
        <v>1</v>
      </c>
      <c r="F158" s="122">
        <v>25.77</v>
      </c>
      <c r="G158" s="122">
        <f t="shared" si="37"/>
        <v>25.77</v>
      </c>
      <c r="H158" s="118">
        <v>1</v>
      </c>
      <c r="I158" s="122">
        <v>25</v>
      </c>
      <c r="J158" s="122">
        <f t="shared" si="39"/>
        <v>25</v>
      </c>
      <c r="K158" s="86"/>
      <c r="L158" s="86"/>
      <c r="M158" s="86">
        <f t="shared" si="30"/>
        <v>0</v>
      </c>
      <c r="N158" s="86"/>
      <c r="O158" s="86"/>
      <c r="P158" s="86">
        <f t="shared" si="31"/>
        <v>0</v>
      </c>
      <c r="Q158" s="86"/>
      <c r="R158" s="86"/>
      <c r="S158" s="86">
        <f t="shared" si="32"/>
        <v>0</v>
      </c>
      <c r="T158" s="86"/>
      <c r="U158" s="86"/>
      <c r="V158" s="86">
        <f t="shared" si="33"/>
        <v>0</v>
      </c>
      <c r="W158" s="87">
        <f t="shared" si="34"/>
        <v>25.77</v>
      </c>
      <c r="X158" s="87">
        <f t="shared" si="35"/>
        <v>25</v>
      </c>
      <c r="Y158" s="87">
        <f t="shared" si="29"/>
        <v>0.76999999999999957</v>
      </c>
      <c r="Z158" s="88">
        <f t="shared" si="36"/>
        <v>2.9879705083430328E-2</v>
      </c>
      <c r="AA158" s="98"/>
    </row>
    <row r="159" spans="1:27" ht="30" customHeight="1" thickBot="1" x14ac:dyDescent="0.3">
      <c r="A159" s="82" t="s">
        <v>77</v>
      </c>
      <c r="B159" s="83" t="s">
        <v>415</v>
      </c>
      <c r="C159" s="118" t="s">
        <v>448</v>
      </c>
      <c r="D159" s="119" t="s">
        <v>112</v>
      </c>
      <c r="E159" s="118">
        <v>1</v>
      </c>
      <c r="F159" s="122">
        <v>1656</v>
      </c>
      <c r="G159" s="122">
        <f t="shared" si="37"/>
        <v>1656</v>
      </c>
      <c r="H159" s="118"/>
      <c r="I159" s="122"/>
      <c r="J159" s="122">
        <f t="shared" si="39"/>
        <v>0</v>
      </c>
      <c r="K159" s="86"/>
      <c r="L159" s="86"/>
      <c r="M159" s="86">
        <f t="shared" si="30"/>
        <v>0</v>
      </c>
      <c r="N159" s="86"/>
      <c r="O159" s="86"/>
      <c r="P159" s="86">
        <f t="shared" si="31"/>
        <v>0</v>
      </c>
      <c r="Q159" s="86"/>
      <c r="R159" s="86"/>
      <c r="S159" s="86">
        <f t="shared" si="32"/>
        <v>0</v>
      </c>
      <c r="T159" s="86"/>
      <c r="U159" s="86"/>
      <c r="V159" s="86">
        <f t="shared" si="33"/>
        <v>0</v>
      </c>
      <c r="W159" s="87">
        <f t="shared" si="34"/>
        <v>1656</v>
      </c>
      <c r="X159" s="87">
        <f t="shared" si="35"/>
        <v>0</v>
      </c>
      <c r="Y159" s="87">
        <f t="shared" si="29"/>
        <v>1656</v>
      </c>
      <c r="Z159" s="88">
        <f t="shared" si="36"/>
        <v>1</v>
      </c>
      <c r="AA159" s="98"/>
    </row>
    <row r="160" spans="1:27" ht="30" customHeight="1" thickBot="1" x14ac:dyDescent="0.3">
      <c r="A160" s="82" t="s">
        <v>77</v>
      </c>
      <c r="B160" s="83" t="s">
        <v>416</v>
      </c>
      <c r="C160" s="118" t="s">
        <v>449</v>
      </c>
      <c r="D160" s="119" t="s">
        <v>112</v>
      </c>
      <c r="E160" s="118">
        <v>1.875</v>
      </c>
      <c r="F160" s="122">
        <v>160</v>
      </c>
      <c r="G160" s="122">
        <f t="shared" si="37"/>
        <v>300</v>
      </c>
      <c r="H160" s="118">
        <v>1.875</v>
      </c>
      <c r="I160" s="122">
        <v>160</v>
      </c>
      <c r="J160" s="122">
        <f t="shared" si="39"/>
        <v>300</v>
      </c>
      <c r="K160" s="86"/>
      <c r="L160" s="86"/>
      <c r="M160" s="86">
        <f t="shared" si="30"/>
        <v>0</v>
      </c>
      <c r="N160" s="86"/>
      <c r="O160" s="86"/>
      <c r="P160" s="86">
        <f t="shared" si="31"/>
        <v>0</v>
      </c>
      <c r="Q160" s="86"/>
      <c r="R160" s="86"/>
      <c r="S160" s="86">
        <f t="shared" si="32"/>
        <v>0</v>
      </c>
      <c r="T160" s="86"/>
      <c r="U160" s="86"/>
      <c r="V160" s="86">
        <f t="shared" si="33"/>
        <v>0</v>
      </c>
      <c r="W160" s="87">
        <f t="shared" si="34"/>
        <v>300</v>
      </c>
      <c r="X160" s="87">
        <f t="shared" si="35"/>
        <v>300</v>
      </c>
      <c r="Y160" s="87">
        <f t="shared" ref="Y160:Y175" si="40">W160-X160</f>
        <v>0</v>
      </c>
      <c r="Z160" s="88">
        <f t="shared" si="36"/>
        <v>0</v>
      </c>
      <c r="AA160" s="98"/>
    </row>
    <row r="161" spans="1:27" ht="30" customHeight="1" thickBot="1" x14ac:dyDescent="0.3">
      <c r="A161" s="82" t="s">
        <v>77</v>
      </c>
      <c r="B161" s="83" t="s">
        <v>417</v>
      </c>
      <c r="C161" s="118" t="s">
        <v>450</v>
      </c>
      <c r="D161" s="119" t="s">
        <v>112</v>
      </c>
      <c r="E161" s="118">
        <v>10</v>
      </c>
      <c r="F161" s="122">
        <v>118.56</v>
      </c>
      <c r="G161" s="122">
        <f t="shared" si="37"/>
        <v>1185.5999999999999</v>
      </c>
      <c r="H161" s="118"/>
      <c r="I161" s="122"/>
      <c r="J161" s="122">
        <f t="shared" si="39"/>
        <v>0</v>
      </c>
      <c r="K161" s="86"/>
      <c r="L161" s="86"/>
      <c r="M161" s="86">
        <f t="shared" ref="M161:M166" si="41">K161*L161</f>
        <v>0</v>
      </c>
      <c r="N161" s="86"/>
      <c r="O161" s="86"/>
      <c r="P161" s="86">
        <f t="shared" ref="P161:P166" si="42">N161*O161</f>
        <v>0</v>
      </c>
      <c r="Q161" s="86"/>
      <c r="R161" s="86"/>
      <c r="S161" s="86">
        <f t="shared" ref="S161:S166" si="43">Q161*R161</f>
        <v>0</v>
      </c>
      <c r="T161" s="86"/>
      <c r="U161" s="86"/>
      <c r="V161" s="86">
        <f t="shared" ref="V161:V166" si="44">T161*U161</f>
        <v>0</v>
      </c>
      <c r="W161" s="87">
        <f t="shared" ref="W161:W166" si="45">G161+M161+S161</f>
        <v>1185.5999999999999</v>
      </c>
      <c r="X161" s="87">
        <f t="shared" ref="X161:X166" si="46">J161+P161+V161</f>
        <v>0</v>
      </c>
      <c r="Y161" s="87">
        <f t="shared" si="40"/>
        <v>1185.5999999999999</v>
      </c>
      <c r="Z161" s="88">
        <f t="shared" si="36"/>
        <v>1</v>
      </c>
      <c r="AA161" s="98"/>
    </row>
    <row r="162" spans="1:27" ht="30" customHeight="1" thickBot="1" x14ac:dyDescent="0.3">
      <c r="A162" s="82" t="s">
        <v>77</v>
      </c>
      <c r="B162" s="83" t="s">
        <v>457</v>
      </c>
      <c r="C162" s="118" t="s">
        <v>451</v>
      </c>
      <c r="D162" s="119" t="s">
        <v>112</v>
      </c>
      <c r="E162" s="121">
        <v>6</v>
      </c>
      <c r="F162" s="121">
        <v>334</v>
      </c>
      <c r="G162" s="122">
        <f t="shared" si="37"/>
        <v>2004</v>
      </c>
      <c r="H162" s="121"/>
      <c r="I162" s="121"/>
      <c r="J162" s="122">
        <f t="shared" si="39"/>
        <v>0</v>
      </c>
      <c r="K162" s="86"/>
      <c r="L162" s="86"/>
      <c r="M162" s="86">
        <f t="shared" si="41"/>
        <v>0</v>
      </c>
      <c r="N162" s="86"/>
      <c r="O162" s="86"/>
      <c r="P162" s="86">
        <f t="shared" si="42"/>
        <v>0</v>
      </c>
      <c r="Q162" s="86"/>
      <c r="R162" s="86"/>
      <c r="S162" s="86">
        <f t="shared" si="43"/>
        <v>0</v>
      </c>
      <c r="T162" s="86"/>
      <c r="U162" s="86"/>
      <c r="V162" s="86">
        <f t="shared" si="44"/>
        <v>0</v>
      </c>
      <c r="W162" s="87">
        <f t="shared" si="45"/>
        <v>2004</v>
      </c>
      <c r="X162" s="87">
        <f t="shared" si="46"/>
        <v>0</v>
      </c>
      <c r="Y162" s="87">
        <f t="shared" si="40"/>
        <v>2004</v>
      </c>
      <c r="Z162" s="88">
        <f t="shared" si="36"/>
        <v>1</v>
      </c>
      <c r="AA162" s="98"/>
    </row>
    <row r="163" spans="1:27" ht="30" customHeight="1" thickBot="1" x14ac:dyDescent="0.3">
      <c r="A163" s="82" t="s">
        <v>77</v>
      </c>
      <c r="B163" s="83" t="s">
        <v>463</v>
      </c>
      <c r="C163" s="123" t="s">
        <v>480</v>
      </c>
      <c r="D163" s="85" t="s">
        <v>112</v>
      </c>
      <c r="E163" s="86">
        <v>0</v>
      </c>
      <c r="F163" s="86">
        <v>0</v>
      </c>
      <c r="G163" s="86">
        <f t="shared" si="37"/>
        <v>0</v>
      </c>
      <c r="H163" s="86">
        <v>1</v>
      </c>
      <c r="I163" s="86">
        <v>1075</v>
      </c>
      <c r="J163" s="122">
        <f t="shared" si="39"/>
        <v>1075</v>
      </c>
      <c r="K163" s="86"/>
      <c r="L163" s="86"/>
      <c r="M163" s="86">
        <f t="shared" si="41"/>
        <v>0</v>
      </c>
      <c r="N163" s="86"/>
      <c r="O163" s="86"/>
      <c r="P163" s="86">
        <f t="shared" si="42"/>
        <v>0</v>
      </c>
      <c r="Q163" s="86"/>
      <c r="R163" s="86"/>
      <c r="S163" s="86">
        <f t="shared" si="43"/>
        <v>0</v>
      </c>
      <c r="T163" s="86"/>
      <c r="U163" s="86"/>
      <c r="V163" s="86">
        <f t="shared" si="44"/>
        <v>0</v>
      </c>
      <c r="W163" s="87">
        <f t="shared" si="45"/>
        <v>0</v>
      </c>
      <c r="X163" s="87">
        <f t="shared" si="46"/>
        <v>1075</v>
      </c>
      <c r="Y163" s="87">
        <f t="shared" si="40"/>
        <v>-1075</v>
      </c>
      <c r="Z163" s="88">
        <f t="shared" ref="Z163:Z166" si="47">IFERROR(Y163/W163,0)</f>
        <v>0</v>
      </c>
      <c r="AA163" s="98"/>
    </row>
    <row r="164" spans="1:27" ht="30" customHeight="1" thickBot="1" x14ac:dyDescent="0.3">
      <c r="A164" s="82" t="s">
        <v>77</v>
      </c>
      <c r="B164" s="83" t="s">
        <v>464</v>
      </c>
      <c r="C164" s="89" t="s">
        <v>459</v>
      </c>
      <c r="D164" s="85" t="s">
        <v>112</v>
      </c>
      <c r="E164" s="86">
        <v>0</v>
      </c>
      <c r="F164" s="86">
        <v>0</v>
      </c>
      <c r="G164" s="86">
        <f t="shared" si="37"/>
        <v>0</v>
      </c>
      <c r="H164" s="86">
        <v>1</v>
      </c>
      <c r="I164" s="86">
        <v>575</v>
      </c>
      <c r="J164" s="122">
        <f t="shared" si="39"/>
        <v>575</v>
      </c>
      <c r="K164" s="86"/>
      <c r="L164" s="86"/>
      <c r="M164" s="86">
        <f t="shared" si="41"/>
        <v>0</v>
      </c>
      <c r="N164" s="86"/>
      <c r="O164" s="86"/>
      <c r="P164" s="86">
        <f t="shared" si="42"/>
        <v>0</v>
      </c>
      <c r="Q164" s="86"/>
      <c r="R164" s="86"/>
      <c r="S164" s="86">
        <f t="shared" si="43"/>
        <v>0</v>
      </c>
      <c r="T164" s="86"/>
      <c r="U164" s="86"/>
      <c r="V164" s="86">
        <f t="shared" si="44"/>
        <v>0</v>
      </c>
      <c r="W164" s="87">
        <f t="shared" si="45"/>
        <v>0</v>
      </c>
      <c r="X164" s="87">
        <f t="shared" si="46"/>
        <v>575</v>
      </c>
      <c r="Y164" s="87">
        <f t="shared" si="40"/>
        <v>-575</v>
      </c>
      <c r="Z164" s="88">
        <f t="shared" si="47"/>
        <v>0</v>
      </c>
      <c r="AA164" s="98"/>
    </row>
    <row r="165" spans="1:27" ht="30" customHeight="1" thickBot="1" x14ac:dyDescent="0.3">
      <c r="A165" s="82" t="s">
        <v>77</v>
      </c>
      <c r="B165" s="83" t="s">
        <v>416</v>
      </c>
      <c r="C165" s="89"/>
      <c r="D165" s="85" t="s">
        <v>112</v>
      </c>
      <c r="E165" s="86"/>
      <c r="F165" s="86"/>
      <c r="G165" s="86">
        <f t="shared" si="37"/>
        <v>0</v>
      </c>
      <c r="H165" s="86"/>
      <c r="I165" s="86"/>
      <c r="J165" s="86">
        <f t="shared" si="39"/>
        <v>0</v>
      </c>
      <c r="K165" s="86"/>
      <c r="L165" s="86"/>
      <c r="M165" s="86">
        <f t="shared" si="41"/>
        <v>0</v>
      </c>
      <c r="N165" s="86"/>
      <c r="O165" s="86"/>
      <c r="P165" s="86">
        <f t="shared" si="42"/>
        <v>0</v>
      </c>
      <c r="Q165" s="86"/>
      <c r="R165" s="86"/>
      <c r="S165" s="86">
        <f t="shared" si="43"/>
        <v>0</v>
      </c>
      <c r="T165" s="86"/>
      <c r="U165" s="86"/>
      <c r="V165" s="86">
        <f t="shared" si="44"/>
        <v>0</v>
      </c>
      <c r="W165" s="87">
        <f t="shared" si="45"/>
        <v>0</v>
      </c>
      <c r="X165" s="87">
        <f t="shared" si="46"/>
        <v>0</v>
      </c>
      <c r="Y165" s="87">
        <f t="shared" si="40"/>
        <v>0</v>
      </c>
      <c r="Z165" s="88">
        <f t="shared" si="47"/>
        <v>0</v>
      </c>
      <c r="AA165" s="98"/>
    </row>
    <row r="166" spans="1:27" ht="30" customHeight="1" thickBot="1" x14ac:dyDescent="0.3">
      <c r="A166" s="82" t="s">
        <v>77</v>
      </c>
      <c r="B166" s="83" t="s">
        <v>416</v>
      </c>
      <c r="C166" s="89"/>
      <c r="D166" s="85" t="s">
        <v>112</v>
      </c>
      <c r="E166" s="86"/>
      <c r="F166" s="86"/>
      <c r="G166" s="86">
        <f t="shared" si="37"/>
        <v>0</v>
      </c>
      <c r="H166" s="86"/>
      <c r="I166" s="86"/>
      <c r="J166" s="86">
        <f t="shared" si="39"/>
        <v>0</v>
      </c>
      <c r="K166" s="86"/>
      <c r="L166" s="86"/>
      <c r="M166" s="86">
        <f t="shared" si="41"/>
        <v>0</v>
      </c>
      <c r="N166" s="86"/>
      <c r="O166" s="86"/>
      <c r="P166" s="86">
        <f t="shared" si="42"/>
        <v>0</v>
      </c>
      <c r="Q166" s="86"/>
      <c r="R166" s="86"/>
      <c r="S166" s="86">
        <f t="shared" si="43"/>
        <v>0</v>
      </c>
      <c r="T166" s="86"/>
      <c r="U166" s="86"/>
      <c r="V166" s="86">
        <f t="shared" si="44"/>
        <v>0</v>
      </c>
      <c r="W166" s="87">
        <f t="shared" si="45"/>
        <v>0</v>
      </c>
      <c r="X166" s="87">
        <f t="shared" si="46"/>
        <v>0</v>
      </c>
      <c r="Y166" s="87">
        <f t="shared" si="40"/>
        <v>0</v>
      </c>
      <c r="Z166" s="88">
        <f t="shared" si="47"/>
        <v>0</v>
      </c>
      <c r="AA166" s="98"/>
    </row>
    <row r="167" spans="1:27" ht="30" customHeight="1" thickBot="1" x14ac:dyDescent="0.3">
      <c r="A167" s="74" t="s">
        <v>72</v>
      </c>
      <c r="B167" s="96" t="s">
        <v>209</v>
      </c>
      <c r="C167" s="117" t="s">
        <v>210</v>
      </c>
      <c r="D167" s="77"/>
      <c r="E167" s="28">
        <f>SUM(E168:E170)</f>
        <v>0</v>
      </c>
      <c r="F167" s="28"/>
      <c r="G167" s="28">
        <f>SUM(G168:G170)</f>
        <v>0</v>
      </c>
      <c r="H167" s="28">
        <f>SUM(H168:H170)</f>
        <v>0</v>
      </c>
      <c r="I167" s="28"/>
      <c r="J167" s="124">
        <f>SUM(J168:J170)</f>
        <v>0</v>
      </c>
      <c r="K167" s="28">
        <f>SUM(K168:K170)</f>
        <v>0</v>
      </c>
      <c r="L167" s="28"/>
      <c r="M167" s="28">
        <f>SUM(M168:M170)</f>
        <v>0</v>
      </c>
      <c r="N167" s="28">
        <f>SUM(N168:N170)</f>
        <v>0</v>
      </c>
      <c r="O167" s="28"/>
      <c r="P167" s="28">
        <f>SUM(P168:P170)</f>
        <v>0</v>
      </c>
      <c r="Q167" s="28">
        <f>SUM(Q168:Q170)</f>
        <v>0</v>
      </c>
      <c r="R167" s="28"/>
      <c r="S167" s="28">
        <f>SUM(S168:S170)</f>
        <v>0</v>
      </c>
      <c r="T167" s="28">
        <f>SUM(T168:T170)</f>
        <v>0</v>
      </c>
      <c r="U167" s="28"/>
      <c r="V167" s="28">
        <f>SUM(V168:V170)</f>
        <v>0</v>
      </c>
      <c r="W167" s="28">
        <f>SUM(W168:W170)</f>
        <v>0</v>
      </c>
      <c r="X167" s="28">
        <f>SUM(X168:X170)</f>
        <v>0</v>
      </c>
      <c r="Y167" s="28">
        <f t="shared" si="40"/>
        <v>0</v>
      </c>
      <c r="Z167" s="28">
        <f>IFERROR(Y167/W167,0)</f>
        <v>0</v>
      </c>
      <c r="AA167" s="98"/>
    </row>
    <row r="168" spans="1:27" ht="30" customHeight="1" thickBot="1" x14ac:dyDescent="0.3">
      <c r="A168" s="82" t="s">
        <v>77</v>
      </c>
      <c r="B168" s="83" t="s">
        <v>211</v>
      </c>
      <c r="C168" s="89" t="s">
        <v>206</v>
      </c>
      <c r="D168" s="85" t="s">
        <v>112</v>
      </c>
      <c r="E168" s="86"/>
      <c r="F168" s="86"/>
      <c r="G168" s="86">
        <f>E168*F168</f>
        <v>0</v>
      </c>
      <c r="H168" s="86"/>
      <c r="I168" s="86"/>
      <c r="J168" s="86">
        <f>H168*I168</f>
        <v>0</v>
      </c>
      <c r="K168" s="86"/>
      <c r="L168" s="86"/>
      <c r="M168" s="86">
        <f>K168*L168</f>
        <v>0</v>
      </c>
      <c r="N168" s="86"/>
      <c r="O168" s="86"/>
      <c r="P168" s="86">
        <f>N168*O168</f>
        <v>0</v>
      </c>
      <c r="Q168" s="86"/>
      <c r="R168" s="86"/>
      <c r="S168" s="86">
        <f>Q168*R168</f>
        <v>0</v>
      </c>
      <c r="T168" s="86"/>
      <c r="U168" s="86"/>
      <c r="V168" s="86">
        <f>T168*U168</f>
        <v>0</v>
      </c>
      <c r="W168" s="87">
        <f>G168+M168+S168</f>
        <v>0</v>
      </c>
      <c r="X168" s="87">
        <f>J168+P168+V168</f>
        <v>0</v>
      </c>
      <c r="Y168" s="87">
        <f t="shared" si="40"/>
        <v>0</v>
      </c>
      <c r="Z168" s="88">
        <f t="shared" ref="Z168:Z170" si="48">IFERROR(Y168/W168,0)</f>
        <v>0</v>
      </c>
      <c r="AA168" s="98"/>
    </row>
    <row r="169" spans="1:27" ht="30" customHeight="1" thickBot="1" x14ac:dyDescent="0.3">
      <c r="A169" s="82" t="s">
        <v>77</v>
      </c>
      <c r="B169" s="83" t="s">
        <v>212</v>
      </c>
      <c r="C169" s="89" t="s">
        <v>206</v>
      </c>
      <c r="D169" s="85" t="s">
        <v>112</v>
      </c>
      <c r="E169" s="86"/>
      <c r="F169" s="86"/>
      <c r="G169" s="86">
        <f>E169*F169</f>
        <v>0</v>
      </c>
      <c r="H169" s="86"/>
      <c r="I169" s="86"/>
      <c r="J169" s="86">
        <f>H169*I169</f>
        <v>0</v>
      </c>
      <c r="K169" s="86"/>
      <c r="L169" s="86"/>
      <c r="M169" s="86">
        <f>K169*L169</f>
        <v>0</v>
      </c>
      <c r="N169" s="86"/>
      <c r="O169" s="86"/>
      <c r="P169" s="86">
        <f>N169*O169</f>
        <v>0</v>
      </c>
      <c r="Q169" s="86"/>
      <c r="R169" s="86"/>
      <c r="S169" s="86">
        <f>Q169*R169</f>
        <v>0</v>
      </c>
      <c r="T169" s="86"/>
      <c r="U169" s="86"/>
      <c r="V169" s="86">
        <f>T169*U169</f>
        <v>0</v>
      </c>
      <c r="W169" s="87">
        <f>G169+M169+S169</f>
        <v>0</v>
      </c>
      <c r="X169" s="87">
        <f>J169+P169+V169</f>
        <v>0</v>
      </c>
      <c r="Y169" s="87">
        <f t="shared" si="40"/>
        <v>0</v>
      </c>
      <c r="Z169" s="88">
        <f t="shared" si="48"/>
        <v>0</v>
      </c>
      <c r="AA169" s="98"/>
    </row>
    <row r="170" spans="1:27" ht="30" customHeight="1" thickBot="1" x14ac:dyDescent="0.3">
      <c r="A170" s="82" t="s">
        <v>77</v>
      </c>
      <c r="B170" s="83" t="s">
        <v>213</v>
      </c>
      <c r="C170" s="89" t="s">
        <v>206</v>
      </c>
      <c r="D170" s="85" t="s">
        <v>112</v>
      </c>
      <c r="E170" s="86"/>
      <c r="F170" s="86"/>
      <c r="G170" s="86">
        <f>E170*F170</f>
        <v>0</v>
      </c>
      <c r="H170" s="86"/>
      <c r="I170" s="86"/>
      <c r="J170" s="86">
        <f>H170*I170</f>
        <v>0</v>
      </c>
      <c r="K170" s="86"/>
      <c r="L170" s="86"/>
      <c r="M170" s="86">
        <f>K170*L170</f>
        <v>0</v>
      </c>
      <c r="N170" s="86"/>
      <c r="O170" s="86"/>
      <c r="P170" s="86">
        <f>N170*O170</f>
        <v>0</v>
      </c>
      <c r="Q170" s="86"/>
      <c r="R170" s="86"/>
      <c r="S170" s="86">
        <f>Q170*R170</f>
        <v>0</v>
      </c>
      <c r="T170" s="86"/>
      <c r="U170" s="86"/>
      <c r="V170" s="86">
        <f>T170*U170</f>
        <v>0</v>
      </c>
      <c r="W170" s="87">
        <f>G170+M170+S170</f>
        <v>0</v>
      </c>
      <c r="X170" s="87">
        <f>J170+P170+V170</f>
        <v>0</v>
      </c>
      <c r="Y170" s="87">
        <f t="shared" si="40"/>
        <v>0</v>
      </c>
      <c r="Z170" s="88">
        <f t="shared" si="48"/>
        <v>0</v>
      </c>
      <c r="AA170" s="98"/>
    </row>
    <row r="171" spans="1:27" ht="30" customHeight="1" thickBot="1" x14ac:dyDescent="0.3">
      <c r="A171" s="74" t="s">
        <v>72</v>
      </c>
      <c r="B171" s="96" t="s">
        <v>214</v>
      </c>
      <c r="C171" s="125" t="s">
        <v>215</v>
      </c>
      <c r="D171" s="77"/>
      <c r="E171" s="28">
        <f>SUM(E172:E174)</f>
        <v>0</v>
      </c>
      <c r="F171" s="28"/>
      <c r="G171" s="28">
        <f>SUM(G172:G174)</f>
        <v>0</v>
      </c>
      <c r="H171" s="28">
        <f>SUM(H172:H174)</f>
        <v>0</v>
      </c>
      <c r="I171" s="28"/>
      <c r="J171" s="124">
        <f>SUM(J172:J174)</f>
        <v>0</v>
      </c>
      <c r="K171" s="28">
        <f>SUM(K172:K174)</f>
        <v>0</v>
      </c>
      <c r="L171" s="28"/>
      <c r="M171" s="28">
        <f>SUM(M172:M174)</f>
        <v>0</v>
      </c>
      <c r="N171" s="28">
        <f>SUM(N172:N174)</f>
        <v>0</v>
      </c>
      <c r="O171" s="28"/>
      <c r="P171" s="28">
        <f>SUM(P172:P174)</f>
        <v>0</v>
      </c>
      <c r="Q171" s="28">
        <f>SUM(Q172:Q174)</f>
        <v>0</v>
      </c>
      <c r="R171" s="28"/>
      <c r="S171" s="28">
        <f>SUM(S172:S174)</f>
        <v>0</v>
      </c>
      <c r="T171" s="28">
        <f>SUM(T172:T174)</f>
        <v>0</v>
      </c>
      <c r="U171" s="28"/>
      <c r="V171" s="28">
        <f>SUM(V172:V174)</f>
        <v>0</v>
      </c>
      <c r="W171" s="28">
        <f>SUM(W172:W174)</f>
        <v>0</v>
      </c>
      <c r="X171" s="28">
        <f>SUM(X172:X174)</f>
        <v>0</v>
      </c>
      <c r="Y171" s="28">
        <f t="shared" si="40"/>
        <v>0</v>
      </c>
      <c r="Z171" s="28">
        <f>IFERROR(Y171/W171,0)</f>
        <v>0</v>
      </c>
      <c r="AA171" s="98"/>
    </row>
    <row r="172" spans="1:27" ht="30" customHeight="1" thickBot="1" x14ac:dyDescent="0.3">
      <c r="A172" s="82" t="s">
        <v>77</v>
      </c>
      <c r="B172" s="83" t="s">
        <v>216</v>
      </c>
      <c r="C172" s="89" t="s">
        <v>206</v>
      </c>
      <c r="D172" s="85" t="s">
        <v>112</v>
      </c>
      <c r="E172" s="86"/>
      <c r="F172" s="86"/>
      <c r="G172" s="86">
        <f>E172*F172</f>
        <v>0</v>
      </c>
      <c r="H172" s="86"/>
      <c r="I172" s="86"/>
      <c r="J172" s="86">
        <f>H172*I172</f>
        <v>0</v>
      </c>
      <c r="K172" s="86"/>
      <c r="L172" s="86"/>
      <c r="M172" s="86">
        <f>K172*L172</f>
        <v>0</v>
      </c>
      <c r="N172" s="86"/>
      <c r="O172" s="86"/>
      <c r="P172" s="86">
        <f>N172*O172</f>
        <v>0</v>
      </c>
      <c r="Q172" s="86"/>
      <c r="R172" s="86"/>
      <c r="S172" s="86">
        <f>Q172*R172</f>
        <v>0</v>
      </c>
      <c r="T172" s="86"/>
      <c r="U172" s="86"/>
      <c r="V172" s="86">
        <f>T172*U172</f>
        <v>0</v>
      </c>
      <c r="W172" s="87">
        <f>G172+M172+S172</f>
        <v>0</v>
      </c>
      <c r="X172" s="87">
        <f>J172+P172+V172</f>
        <v>0</v>
      </c>
      <c r="Y172" s="87">
        <f t="shared" si="40"/>
        <v>0</v>
      </c>
      <c r="Z172" s="88">
        <f>IFERROR(Y172/W172,0)</f>
        <v>0</v>
      </c>
      <c r="AA172" s="98"/>
    </row>
    <row r="173" spans="1:27" ht="30" customHeight="1" thickBot="1" x14ac:dyDescent="0.3">
      <c r="A173" s="82" t="s">
        <v>77</v>
      </c>
      <c r="B173" s="83" t="s">
        <v>217</v>
      </c>
      <c r="C173" s="89" t="s">
        <v>206</v>
      </c>
      <c r="D173" s="85" t="s">
        <v>112</v>
      </c>
      <c r="E173" s="86"/>
      <c r="F173" s="86"/>
      <c r="G173" s="86">
        <f>E173*F173</f>
        <v>0</v>
      </c>
      <c r="H173" s="86"/>
      <c r="I173" s="86"/>
      <c r="J173" s="86">
        <f>H173*I173</f>
        <v>0</v>
      </c>
      <c r="K173" s="86"/>
      <c r="L173" s="86"/>
      <c r="M173" s="86">
        <f>K173*L173</f>
        <v>0</v>
      </c>
      <c r="N173" s="86"/>
      <c r="O173" s="86"/>
      <c r="P173" s="86">
        <f>N173*O173</f>
        <v>0</v>
      </c>
      <c r="Q173" s="86"/>
      <c r="R173" s="86"/>
      <c r="S173" s="86">
        <f>Q173*R173</f>
        <v>0</v>
      </c>
      <c r="T173" s="86"/>
      <c r="U173" s="86"/>
      <c r="V173" s="86">
        <f>T173*U173</f>
        <v>0</v>
      </c>
      <c r="W173" s="87">
        <f>G173+M173+S173</f>
        <v>0</v>
      </c>
      <c r="X173" s="87">
        <f>J173+P173+V173</f>
        <v>0</v>
      </c>
      <c r="Y173" s="87">
        <f t="shared" si="40"/>
        <v>0</v>
      </c>
      <c r="Z173" s="88">
        <f t="shared" ref="Z173:Z174" si="49">IFERROR(Y173/W173,0)</f>
        <v>0</v>
      </c>
      <c r="AA173" s="98"/>
    </row>
    <row r="174" spans="1:27" ht="30" customHeight="1" thickBot="1" x14ac:dyDescent="0.3">
      <c r="A174" s="82" t="s">
        <v>77</v>
      </c>
      <c r="B174" s="83" t="s">
        <v>218</v>
      </c>
      <c r="C174" s="89" t="s">
        <v>206</v>
      </c>
      <c r="D174" s="85" t="s">
        <v>112</v>
      </c>
      <c r="E174" s="86"/>
      <c r="F174" s="86"/>
      <c r="G174" s="86">
        <f>E174*F174</f>
        <v>0</v>
      </c>
      <c r="H174" s="86"/>
      <c r="I174" s="86"/>
      <c r="J174" s="86">
        <f>H174*I174</f>
        <v>0</v>
      </c>
      <c r="K174" s="86"/>
      <c r="L174" s="86"/>
      <c r="M174" s="86">
        <f>K174*L174</f>
        <v>0</v>
      </c>
      <c r="N174" s="86"/>
      <c r="O174" s="86"/>
      <c r="P174" s="86">
        <f>N174*O174</f>
        <v>0</v>
      </c>
      <c r="Q174" s="86"/>
      <c r="R174" s="86"/>
      <c r="S174" s="86">
        <f>Q174*R174</f>
        <v>0</v>
      </c>
      <c r="T174" s="86"/>
      <c r="U174" s="86"/>
      <c r="V174" s="86">
        <f>T174*U174</f>
        <v>0</v>
      </c>
      <c r="W174" s="87">
        <f>G174+M174+S174</f>
        <v>0</v>
      </c>
      <c r="X174" s="87">
        <f>J174+P174+V174</f>
        <v>0</v>
      </c>
      <c r="Y174" s="87">
        <f t="shared" si="40"/>
        <v>0</v>
      </c>
      <c r="Z174" s="88">
        <f t="shared" si="49"/>
        <v>0</v>
      </c>
      <c r="AA174" s="98"/>
    </row>
    <row r="175" spans="1:27" ht="30" customHeight="1" thickBot="1" x14ac:dyDescent="0.3">
      <c r="A175" s="99" t="s">
        <v>219</v>
      </c>
      <c r="B175" s="100"/>
      <c r="C175" s="101"/>
      <c r="D175" s="102"/>
      <c r="E175" s="104">
        <f>E171+E167+E96</f>
        <v>267.89300000000003</v>
      </c>
      <c r="F175" s="104"/>
      <c r="G175" s="104">
        <f>G171+G167+G96</f>
        <v>64404.999999999985</v>
      </c>
      <c r="H175" s="104">
        <f>H171+H167+H96</f>
        <v>248.63299999999998</v>
      </c>
      <c r="I175" s="104"/>
      <c r="J175" s="126">
        <f>J171+J167+J96</f>
        <v>59897.989999999991</v>
      </c>
      <c r="K175" s="104">
        <f>K171+K167+K96</f>
        <v>0</v>
      </c>
      <c r="L175" s="104"/>
      <c r="M175" s="104">
        <f>M171+M167+M96</f>
        <v>0</v>
      </c>
      <c r="N175" s="104">
        <f>N171+N167+N96</f>
        <v>0</v>
      </c>
      <c r="O175" s="104"/>
      <c r="P175" s="104">
        <f>P171+P167+P96</f>
        <v>0</v>
      </c>
      <c r="Q175" s="104">
        <f>Q171+Q167+Q96</f>
        <v>0</v>
      </c>
      <c r="R175" s="104"/>
      <c r="S175" s="104">
        <f>S171+S167+S96</f>
        <v>0</v>
      </c>
      <c r="T175" s="104">
        <f>T171+T167+T96</f>
        <v>0</v>
      </c>
      <c r="U175" s="104"/>
      <c r="V175" s="104">
        <f>V171+V167+V96</f>
        <v>0</v>
      </c>
      <c r="W175" s="115">
        <f>W171+W167+W96</f>
        <v>64404.999999999985</v>
      </c>
      <c r="X175" s="115">
        <f>X171+X167+X96</f>
        <v>59897.989999999991</v>
      </c>
      <c r="Y175" s="115">
        <f t="shared" si="40"/>
        <v>4507.0099999999948</v>
      </c>
      <c r="Z175" s="115">
        <f>Y175/W175</f>
        <v>6.9979194161943883E-2</v>
      </c>
      <c r="AA175" s="98"/>
    </row>
    <row r="176" spans="1:27" ht="30" customHeight="1" thickBot="1" x14ac:dyDescent="0.3">
      <c r="A176" s="106" t="s">
        <v>72</v>
      </c>
      <c r="B176" s="107">
        <v>7</v>
      </c>
      <c r="C176" s="239" t="s">
        <v>220</v>
      </c>
      <c r="D176" s="240"/>
      <c r="E176" s="240"/>
      <c r="F176" s="240"/>
      <c r="G176" s="240"/>
      <c r="H176" s="240"/>
      <c r="I176" s="240"/>
      <c r="J176" s="240"/>
      <c r="K176" s="240"/>
      <c r="L176" s="240"/>
      <c r="M176" s="240"/>
      <c r="N176" s="240"/>
      <c r="O176" s="240"/>
      <c r="P176" s="240"/>
      <c r="Q176" s="240"/>
      <c r="R176" s="240"/>
      <c r="S176" s="240"/>
      <c r="T176" s="240"/>
      <c r="U176" s="240"/>
      <c r="V176" s="240"/>
      <c r="W176" s="240"/>
      <c r="X176" s="240"/>
      <c r="Y176" s="240"/>
      <c r="Z176" s="240"/>
      <c r="AA176" s="241"/>
    </row>
    <row r="177" spans="1:27" ht="30" customHeight="1" thickBot="1" x14ac:dyDescent="0.3">
      <c r="A177" s="82" t="s">
        <v>77</v>
      </c>
      <c r="B177" s="83" t="s">
        <v>221</v>
      </c>
      <c r="C177" s="89" t="s">
        <v>222</v>
      </c>
      <c r="D177" s="85" t="s">
        <v>112</v>
      </c>
      <c r="E177" s="86">
        <v>4</v>
      </c>
      <c r="F177" s="86">
        <v>1300</v>
      </c>
      <c r="G177" s="86">
        <f t="shared" ref="G177:G187" si="50">E177*F177</f>
        <v>5200</v>
      </c>
      <c r="H177" s="86">
        <v>4</v>
      </c>
      <c r="I177" s="86">
        <v>1300</v>
      </c>
      <c r="J177" s="86">
        <f t="shared" ref="J177:J187" si="51">H177*I177</f>
        <v>5200</v>
      </c>
      <c r="K177" s="86"/>
      <c r="L177" s="86"/>
      <c r="M177" s="86">
        <f t="shared" ref="M177:M187" si="52">K177*L177</f>
        <v>0</v>
      </c>
      <c r="N177" s="86"/>
      <c r="O177" s="86"/>
      <c r="P177" s="86">
        <f t="shared" ref="P177:P187" si="53">N177*O177</f>
        <v>0</v>
      </c>
      <c r="Q177" s="86"/>
      <c r="R177" s="86"/>
      <c r="S177" s="86">
        <f t="shared" ref="S177:S187" si="54">Q177*R177</f>
        <v>0</v>
      </c>
      <c r="T177" s="86"/>
      <c r="U177" s="86"/>
      <c r="V177" s="86">
        <f t="shared" ref="V177:V187" si="55">T177*U177</f>
        <v>0</v>
      </c>
      <c r="W177" s="87">
        <f t="shared" ref="W177:W187" si="56">G177+M177+S177</f>
        <v>5200</v>
      </c>
      <c r="X177" s="87">
        <f t="shared" ref="X177:X187" si="57">J177+P177+V177</f>
        <v>5200</v>
      </c>
      <c r="Y177" s="87">
        <f t="shared" ref="Y177:Y188" si="58">W177-X177</f>
        <v>0</v>
      </c>
      <c r="Z177" s="88">
        <f>Y177/W177</f>
        <v>0</v>
      </c>
      <c r="AA177" s="98"/>
    </row>
    <row r="178" spans="1:27" ht="30" customHeight="1" thickBot="1" x14ac:dyDescent="0.3">
      <c r="A178" s="82" t="s">
        <v>77</v>
      </c>
      <c r="B178" s="83" t="s">
        <v>223</v>
      </c>
      <c r="C178" s="89" t="s">
        <v>224</v>
      </c>
      <c r="D178" s="85" t="s">
        <v>112</v>
      </c>
      <c r="E178" s="86"/>
      <c r="F178" s="86"/>
      <c r="G178" s="86">
        <f t="shared" si="50"/>
        <v>0</v>
      </c>
      <c r="H178" s="86"/>
      <c r="I178" s="86"/>
      <c r="J178" s="86">
        <f t="shared" si="51"/>
        <v>0</v>
      </c>
      <c r="K178" s="86"/>
      <c r="L178" s="86"/>
      <c r="M178" s="86">
        <f t="shared" si="52"/>
        <v>0</v>
      </c>
      <c r="N178" s="86"/>
      <c r="O178" s="86"/>
      <c r="P178" s="86">
        <f t="shared" si="53"/>
        <v>0</v>
      </c>
      <c r="Q178" s="86"/>
      <c r="R178" s="86"/>
      <c r="S178" s="86">
        <f t="shared" si="54"/>
        <v>0</v>
      </c>
      <c r="T178" s="86"/>
      <c r="U178" s="86"/>
      <c r="V178" s="86">
        <f t="shared" si="55"/>
        <v>0</v>
      </c>
      <c r="W178" s="87">
        <f t="shared" si="56"/>
        <v>0</v>
      </c>
      <c r="X178" s="87">
        <f t="shared" si="57"/>
        <v>0</v>
      </c>
      <c r="Y178" s="87">
        <f t="shared" si="58"/>
        <v>0</v>
      </c>
      <c r="Z178" s="88">
        <f t="shared" ref="Z178:Z179" si="59">IFERROR(Y178/W178,0)</f>
        <v>0</v>
      </c>
      <c r="AA178" s="98"/>
    </row>
    <row r="179" spans="1:27" ht="30" customHeight="1" thickBot="1" x14ac:dyDescent="0.3">
      <c r="A179" s="82" t="s">
        <v>77</v>
      </c>
      <c r="B179" s="83" t="s">
        <v>225</v>
      </c>
      <c r="C179" s="89" t="s">
        <v>226</v>
      </c>
      <c r="D179" s="85" t="s">
        <v>112</v>
      </c>
      <c r="E179" s="86"/>
      <c r="F179" s="86"/>
      <c r="G179" s="86">
        <f t="shared" si="50"/>
        <v>0</v>
      </c>
      <c r="H179" s="86"/>
      <c r="I179" s="86"/>
      <c r="J179" s="86">
        <f t="shared" si="51"/>
        <v>0</v>
      </c>
      <c r="K179" s="86"/>
      <c r="L179" s="86"/>
      <c r="M179" s="86">
        <f t="shared" si="52"/>
        <v>0</v>
      </c>
      <c r="N179" s="86"/>
      <c r="O179" s="86"/>
      <c r="P179" s="86">
        <f t="shared" si="53"/>
        <v>0</v>
      </c>
      <c r="Q179" s="86"/>
      <c r="R179" s="86"/>
      <c r="S179" s="86">
        <f t="shared" si="54"/>
        <v>0</v>
      </c>
      <c r="T179" s="86"/>
      <c r="U179" s="86"/>
      <c r="V179" s="86">
        <f t="shared" si="55"/>
        <v>0</v>
      </c>
      <c r="W179" s="87">
        <f t="shared" si="56"/>
        <v>0</v>
      </c>
      <c r="X179" s="87">
        <f t="shared" si="57"/>
        <v>0</v>
      </c>
      <c r="Y179" s="87">
        <f t="shared" si="58"/>
        <v>0</v>
      </c>
      <c r="Z179" s="88">
        <f t="shared" si="59"/>
        <v>0</v>
      </c>
      <c r="AA179" s="98"/>
    </row>
    <row r="180" spans="1:27" ht="30" customHeight="1" thickBot="1" x14ac:dyDescent="0.3">
      <c r="A180" s="82" t="s">
        <v>77</v>
      </c>
      <c r="B180" s="83" t="s">
        <v>227</v>
      </c>
      <c r="C180" s="89" t="s">
        <v>228</v>
      </c>
      <c r="D180" s="85" t="s">
        <v>112</v>
      </c>
      <c r="E180" s="86">
        <v>200</v>
      </c>
      <c r="F180" s="86">
        <v>59</v>
      </c>
      <c r="G180" s="86">
        <f t="shared" si="50"/>
        <v>11800</v>
      </c>
      <c r="H180" s="86">
        <v>200</v>
      </c>
      <c r="I180" s="86">
        <v>55</v>
      </c>
      <c r="J180" s="86">
        <f t="shared" si="51"/>
        <v>11000</v>
      </c>
      <c r="K180" s="86"/>
      <c r="L180" s="86"/>
      <c r="M180" s="86">
        <f t="shared" si="52"/>
        <v>0</v>
      </c>
      <c r="N180" s="86"/>
      <c r="O180" s="86"/>
      <c r="P180" s="86">
        <f t="shared" si="53"/>
        <v>0</v>
      </c>
      <c r="Q180" s="86"/>
      <c r="R180" s="86"/>
      <c r="S180" s="86">
        <f t="shared" si="54"/>
        <v>0</v>
      </c>
      <c r="T180" s="86"/>
      <c r="U180" s="86"/>
      <c r="V180" s="86">
        <f t="shared" si="55"/>
        <v>0</v>
      </c>
      <c r="W180" s="87">
        <f t="shared" si="56"/>
        <v>11800</v>
      </c>
      <c r="X180" s="87">
        <f t="shared" si="57"/>
        <v>11000</v>
      </c>
      <c r="Y180" s="87">
        <f t="shared" si="58"/>
        <v>800</v>
      </c>
      <c r="Z180" s="88">
        <f>Y180/W180</f>
        <v>6.7796610169491525E-2</v>
      </c>
      <c r="AA180" s="98"/>
    </row>
    <row r="181" spans="1:27" ht="30" customHeight="1" thickBot="1" x14ac:dyDescent="0.3">
      <c r="A181" s="82" t="s">
        <v>77</v>
      </c>
      <c r="B181" s="83" t="s">
        <v>229</v>
      </c>
      <c r="C181" s="89" t="s">
        <v>230</v>
      </c>
      <c r="D181" s="85" t="s">
        <v>112</v>
      </c>
      <c r="E181" s="86"/>
      <c r="F181" s="86"/>
      <c r="G181" s="86">
        <f t="shared" si="50"/>
        <v>0</v>
      </c>
      <c r="H181" s="86"/>
      <c r="I181" s="86"/>
      <c r="J181" s="86">
        <f t="shared" si="51"/>
        <v>0</v>
      </c>
      <c r="K181" s="86"/>
      <c r="L181" s="86"/>
      <c r="M181" s="86">
        <f t="shared" si="52"/>
        <v>0</v>
      </c>
      <c r="N181" s="86"/>
      <c r="O181" s="86"/>
      <c r="P181" s="86">
        <f t="shared" si="53"/>
        <v>0</v>
      </c>
      <c r="Q181" s="86"/>
      <c r="R181" s="86"/>
      <c r="S181" s="86">
        <f t="shared" si="54"/>
        <v>0</v>
      </c>
      <c r="T181" s="86"/>
      <c r="U181" s="86"/>
      <c r="V181" s="86">
        <f t="shared" si="55"/>
        <v>0</v>
      </c>
      <c r="W181" s="87">
        <f t="shared" si="56"/>
        <v>0</v>
      </c>
      <c r="X181" s="87">
        <f t="shared" si="57"/>
        <v>0</v>
      </c>
      <c r="Y181" s="87">
        <f t="shared" si="58"/>
        <v>0</v>
      </c>
      <c r="Z181" s="88">
        <f t="shared" ref="Z181:Z182" si="60">IFERROR(Y181/W181,0)</f>
        <v>0</v>
      </c>
      <c r="AA181" s="98"/>
    </row>
    <row r="182" spans="1:27" ht="30" customHeight="1" thickBot="1" x14ac:dyDescent="0.3">
      <c r="A182" s="82" t="s">
        <v>77</v>
      </c>
      <c r="B182" s="83" t="s">
        <v>231</v>
      </c>
      <c r="C182" s="89" t="s">
        <v>232</v>
      </c>
      <c r="D182" s="85" t="s">
        <v>112</v>
      </c>
      <c r="E182" s="86"/>
      <c r="F182" s="86"/>
      <c r="G182" s="86">
        <f t="shared" si="50"/>
        <v>0</v>
      </c>
      <c r="H182" s="86"/>
      <c r="I182" s="86"/>
      <c r="J182" s="86">
        <f t="shared" si="51"/>
        <v>0</v>
      </c>
      <c r="K182" s="86"/>
      <c r="L182" s="86"/>
      <c r="M182" s="86">
        <f t="shared" si="52"/>
        <v>0</v>
      </c>
      <c r="N182" s="86"/>
      <c r="O182" s="86"/>
      <c r="P182" s="86">
        <f t="shared" si="53"/>
        <v>0</v>
      </c>
      <c r="Q182" s="86"/>
      <c r="R182" s="86"/>
      <c r="S182" s="86">
        <f t="shared" si="54"/>
        <v>0</v>
      </c>
      <c r="T182" s="86"/>
      <c r="U182" s="86"/>
      <c r="V182" s="86">
        <f t="shared" si="55"/>
        <v>0</v>
      </c>
      <c r="W182" s="87">
        <f t="shared" si="56"/>
        <v>0</v>
      </c>
      <c r="X182" s="87">
        <f t="shared" si="57"/>
        <v>0</v>
      </c>
      <c r="Y182" s="87">
        <f t="shared" si="58"/>
        <v>0</v>
      </c>
      <c r="Z182" s="88">
        <f t="shared" si="60"/>
        <v>0</v>
      </c>
      <c r="AA182" s="98"/>
    </row>
    <row r="183" spans="1:27" ht="30" customHeight="1" thickBot="1" x14ac:dyDescent="0.3">
      <c r="A183" s="82" t="s">
        <v>77</v>
      </c>
      <c r="B183" s="83" t="s">
        <v>233</v>
      </c>
      <c r="C183" s="89" t="s">
        <v>466</v>
      </c>
      <c r="D183" s="85" t="s">
        <v>112</v>
      </c>
      <c r="E183" s="86">
        <v>1</v>
      </c>
      <c r="F183" s="86">
        <v>3200</v>
      </c>
      <c r="G183" s="86">
        <f t="shared" si="50"/>
        <v>3200</v>
      </c>
      <c r="H183" s="86">
        <v>1</v>
      </c>
      <c r="I183" s="86">
        <v>3200</v>
      </c>
      <c r="J183" s="86">
        <f t="shared" si="51"/>
        <v>3200</v>
      </c>
      <c r="K183" s="86"/>
      <c r="L183" s="86"/>
      <c r="M183" s="86">
        <f t="shared" si="52"/>
        <v>0</v>
      </c>
      <c r="N183" s="86"/>
      <c r="O183" s="86"/>
      <c r="P183" s="86">
        <f t="shared" si="53"/>
        <v>0</v>
      </c>
      <c r="Q183" s="86"/>
      <c r="R183" s="86"/>
      <c r="S183" s="86">
        <f t="shared" si="54"/>
        <v>0</v>
      </c>
      <c r="T183" s="86"/>
      <c r="U183" s="86"/>
      <c r="V183" s="86">
        <f t="shared" si="55"/>
        <v>0</v>
      </c>
      <c r="W183" s="87">
        <f t="shared" si="56"/>
        <v>3200</v>
      </c>
      <c r="X183" s="87">
        <f t="shared" si="57"/>
        <v>3200</v>
      </c>
      <c r="Y183" s="87">
        <f t="shared" si="58"/>
        <v>0</v>
      </c>
      <c r="Z183" s="88">
        <f>Y183/W183</f>
        <v>0</v>
      </c>
      <c r="AA183" s="98"/>
    </row>
    <row r="184" spans="1:27" ht="30" customHeight="1" thickBot="1" x14ac:dyDescent="0.3">
      <c r="A184" s="82" t="s">
        <v>77</v>
      </c>
      <c r="B184" s="83" t="s">
        <v>234</v>
      </c>
      <c r="C184" s="89" t="s">
        <v>428</v>
      </c>
      <c r="D184" s="85" t="s">
        <v>112</v>
      </c>
      <c r="E184" s="86">
        <v>5</v>
      </c>
      <c r="F184" s="86">
        <v>180</v>
      </c>
      <c r="G184" s="86">
        <f t="shared" si="50"/>
        <v>900</v>
      </c>
      <c r="H184" s="86">
        <v>5</v>
      </c>
      <c r="I184" s="86">
        <v>330</v>
      </c>
      <c r="J184" s="86">
        <f t="shared" si="51"/>
        <v>1650</v>
      </c>
      <c r="K184" s="86"/>
      <c r="L184" s="86"/>
      <c r="M184" s="86">
        <f t="shared" si="52"/>
        <v>0</v>
      </c>
      <c r="N184" s="86"/>
      <c r="O184" s="86"/>
      <c r="P184" s="86">
        <f t="shared" si="53"/>
        <v>0</v>
      </c>
      <c r="Q184" s="86"/>
      <c r="R184" s="86"/>
      <c r="S184" s="86">
        <f t="shared" si="54"/>
        <v>0</v>
      </c>
      <c r="T184" s="86"/>
      <c r="U184" s="86"/>
      <c r="V184" s="86">
        <f t="shared" si="55"/>
        <v>0</v>
      </c>
      <c r="W184" s="87">
        <f t="shared" si="56"/>
        <v>900</v>
      </c>
      <c r="X184" s="87">
        <f t="shared" si="57"/>
        <v>1650</v>
      </c>
      <c r="Y184" s="87">
        <f t="shared" si="58"/>
        <v>-750</v>
      </c>
      <c r="Z184" s="88">
        <f>Y184/W184</f>
        <v>-0.83333333333333337</v>
      </c>
      <c r="AA184" s="98"/>
    </row>
    <row r="185" spans="1:27" ht="30" customHeight="1" thickBot="1" x14ac:dyDescent="0.3">
      <c r="A185" s="82" t="s">
        <v>77</v>
      </c>
      <c r="B185" s="83" t="s">
        <v>235</v>
      </c>
      <c r="C185" s="89" t="s">
        <v>236</v>
      </c>
      <c r="D185" s="85" t="s">
        <v>112</v>
      </c>
      <c r="E185" s="86"/>
      <c r="F185" s="86"/>
      <c r="G185" s="86">
        <f t="shared" si="50"/>
        <v>0</v>
      </c>
      <c r="H185" s="86"/>
      <c r="I185" s="86"/>
      <c r="J185" s="86">
        <f t="shared" si="51"/>
        <v>0</v>
      </c>
      <c r="K185" s="86"/>
      <c r="L185" s="86"/>
      <c r="M185" s="86">
        <f t="shared" si="52"/>
        <v>0</v>
      </c>
      <c r="N185" s="86"/>
      <c r="O185" s="86"/>
      <c r="P185" s="86">
        <f t="shared" si="53"/>
        <v>0</v>
      </c>
      <c r="Q185" s="86"/>
      <c r="R185" s="86"/>
      <c r="S185" s="86">
        <f t="shared" si="54"/>
        <v>0</v>
      </c>
      <c r="T185" s="86"/>
      <c r="U185" s="86"/>
      <c r="V185" s="86">
        <f t="shared" si="55"/>
        <v>0</v>
      </c>
      <c r="W185" s="87">
        <f t="shared" si="56"/>
        <v>0</v>
      </c>
      <c r="X185" s="87">
        <f t="shared" si="57"/>
        <v>0</v>
      </c>
      <c r="Y185" s="87">
        <f t="shared" si="58"/>
        <v>0</v>
      </c>
      <c r="Z185" s="88">
        <f t="shared" ref="Z185:Z187" si="61">IFERROR(Y185/W185,0)</f>
        <v>0</v>
      </c>
      <c r="AA185" s="98"/>
    </row>
    <row r="186" spans="1:27" ht="30" customHeight="1" thickBot="1" x14ac:dyDescent="0.3">
      <c r="A186" s="82" t="s">
        <v>77</v>
      </c>
      <c r="B186" s="83" t="s">
        <v>237</v>
      </c>
      <c r="C186" s="89" t="s">
        <v>238</v>
      </c>
      <c r="D186" s="85" t="s">
        <v>112</v>
      </c>
      <c r="E186" s="86"/>
      <c r="F186" s="86"/>
      <c r="G186" s="86">
        <f t="shared" si="50"/>
        <v>0</v>
      </c>
      <c r="H186" s="86"/>
      <c r="I186" s="86"/>
      <c r="J186" s="86">
        <f t="shared" si="51"/>
        <v>0</v>
      </c>
      <c r="K186" s="86"/>
      <c r="L186" s="86"/>
      <c r="M186" s="86">
        <f t="shared" si="52"/>
        <v>0</v>
      </c>
      <c r="N186" s="86"/>
      <c r="O186" s="86"/>
      <c r="P186" s="86">
        <f t="shared" si="53"/>
        <v>0</v>
      </c>
      <c r="Q186" s="86"/>
      <c r="R186" s="86"/>
      <c r="S186" s="86">
        <f t="shared" si="54"/>
        <v>0</v>
      </c>
      <c r="T186" s="86"/>
      <c r="U186" s="86"/>
      <c r="V186" s="86">
        <f t="shared" si="55"/>
        <v>0</v>
      </c>
      <c r="W186" s="87">
        <f t="shared" si="56"/>
        <v>0</v>
      </c>
      <c r="X186" s="87">
        <f t="shared" si="57"/>
        <v>0</v>
      </c>
      <c r="Y186" s="87">
        <f t="shared" si="58"/>
        <v>0</v>
      </c>
      <c r="Z186" s="88">
        <f t="shared" si="61"/>
        <v>0</v>
      </c>
      <c r="AA186" s="98"/>
    </row>
    <row r="187" spans="1:27" ht="30" customHeight="1" thickBot="1" x14ac:dyDescent="0.3">
      <c r="A187" s="82" t="s">
        <v>77</v>
      </c>
      <c r="B187" s="83" t="s">
        <v>239</v>
      </c>
      <c r="C187" s="84" t="s">
        <v>240</v>
      </c>
      <c r="D187" s="85"/>
      <c r="E187" s="86"/>
      <c r="F187" s="86">
        <v>0.22</v>
      </c>
      <c r="G187" s="86">
        <f t="shared" si="50"/>
        <v>0</v>
      </c>
      <c r="H187" s="86"/>
      <c r="I187" s="86">
        <v>0.22</v>
      </c>
      <c r="J187" s="86">
        <f t="shared" si="51"/>
        <v>0</v>
      </c>
      <c r="K187" s="86"/>
      <c r="L187" s="86">
        <v>0.22</v>
      </c>
      <c r="M187" s="86">
        <f t="shared" si="52"/>
        <v>0</v>
      </c>
      <c r="N187" s="86"/>
      <c r="O187" s="86">
        <v>0.22</v>
      </c>
      <c r="P187" s="86">
        <f t="shared" si="53"/>
        <v>0</v>
      </c>
      <c r="Q187" s="86"/>
      <c r="R187" s="86">
        <v>0.22</v>
      </c>
      <c r="S187" s="86">
        <f t="shared" si="54"/>
        <v>0</v>
      </c>
      <c r="T187" s="86"/>
      <c r="U187" s="86">
        <v>0.22</v>
      </c>
      <c r="V187" s="86">
        <f t="shared" si="55"/>
        <v>0</v>
      </c>
      <c r="W187" s="87">
        <f t="shared" si="56"/>
        <v>0</v>
      </c>
      <c r="X187" s="87">
        <f t="shared" si="57"/>
        <v>0</v>
      </c>
      <c r="Y187" s="87">
        <f t="shared" si="58"/>
        <v>0</v>
      </c>
      <c r="Z187" s="88">
        <f t="shared" si="61"/>
        <v>0</v>
      </c>
      <c r="AA187" s="98"/>
    </row>
    <row r="188" spans="1:27" ht="30" customHeight="1" thickBot="1" x14ac:dyDescent="0.3">
      <c r="A188" s="99" t="s">
        <v>241</v>
      </c>
      <c r="B188" s="100"/>
      <c r="C188" s="101"/>
      <c r="D188" s="102"/>
      <c r="E188" s="104">
        <f>SUM(E177:E186)</f>
        <v>210</v>
      </c>
      <c r="F188" s="104"/>
      <c r="G188" s="104">
        <f>SUM(G177:G187)</f>
        <v>21100</v>
      </c>
      <c r="H188" s="104">
        <f>SUM(H177:H186)</f>
        <v>210</v>
      </c>
      <c r="I188" s="104"/>
      <c r="J188" s="126">
        <f>SUM(J177:J187)</f>
        <v>21050</v>
      </c>
      <c r="K188" s="104">
        <f>SUM(K177:K186)</f>
        <v>0</v>
      </c>
      <c r="L188" s="104"/>
      <c r="M188" s="104">
        <f>SUM(M177:M187)</f>
        <v>0</v>
      </c>
      <c r="N188" s="104">
        <f>SUM(N177:N186)</f>
        <v>0</v>
      </c>
      <c r="O188" s="104"/>
      <c r="P188" s="104">
        <f>SUM(P177:P187)</f>
        <v>0</v>
      </c>
      <c r="Q188" s="104">
        <f>SUM(Q177:Q186)</f>
        <v>0</v>
      </c>
      <c r="R188" s="104"/>
      <c r="S188" s="104">
        <f>SUM(S177:S187)</f>
        <v>0</v>
      </c>
      <c r="T188" s="104">
        <f>SUM(T177:T186)</f>
        <v>0</v>
      </c>
      <c r="U188" s="104"/>
      <c r="V188" s="104">
        <f>SUM(V177:V187)</f>
        <v>0</v>
      </c>
      <c r="W188" s="29">
        <f>SUM(W177:W187)</f>
        <v>21100</v>
      </c>
      <c r="X188" s="29">
        <f>SUM(X177:X187)</f>
        <v>21050</v>
      </c>
      <c r="Y188" s="29">
        <f t="shared" si="58"/>
        <v>50</v>
      </c>
      <c r="Z188" s="29">
        <f>Y188/W188</f>
        <v>2.3696682464454978E-3</v>
      </c>
      <c r="AA188" s="98"/>
    </row>
    <row r="189" spans="1:27" ht="30" customHeight="1" thickBot="1" x14ac:dyDescent="0.3">
      <c r="A189" s="106" t="s">
        <v>72</v>
      </c>
      <c r="B189" s="107">
        <v>8</v>
      </c>
      <c r="C189" s="239" t="s">
        <v>242</v>
      </c>
      <c r="D189" s="240"/>
      <c r="E189" s="240"/>
      <c r="F189" s="240"/>
      <c r="G189" s="240"/>
      <c r="H189" s="240"/>
      <c r="I189" s="240"/>
      <c r="J189" s="240"/>
      <c r="K189" s="240"/>
      <c r="L189" s="240"/>
      <c r="M189" s="240"/>
      <c r="N189" s="240"/>
      <c r="O189" s="240"/>
      <c r="P189" s="240"/>
      <c r="Q189" s="240"/>
      <c r="R189" s="240"/>
      <c r="S189" s="240"/>
      <c r="T189" s="240"/>
      <c r="U189" s="240"/>
      <c r="V189" s="240"/>
      <c r="W189" s="240"/>
      <c r="X189" s="240"/>
      <c r="Y189" s="240"/>
      <c r="Z189" s="240"/>
      <c r="AA189" s="241"/>
    </row>
    <row r="190" spans="1:27" ht="30" customHeight="1" thickBot="1" x14ac:dyDescent="0.3">
      <c r="A190" s="82" t="s">
        <v>77</v>
      </c>
      <c r="B190" s="83" t="s">
        <v>243</v>
      </c>
      <c r="C190" s="89" t="s">
        <v>244</v>
      </c>
      <c r="D190" s="85" t="s">
        <v>245</v>
      </c>
      <c r="E190" s="86"/>
      <c r="F190" s="86"/>
      <c r="G190" s="86">
        <f t="shared" ref="G190:G195" si="62">E190*F190</f>
        <v>0</v>
      </c>
      <c r="H190" s="86"/>
      <c r="I190" s="86"/>
      <c r="J190" s="86">
        <f t="shared" ref="J190:J195" si="63">H190*I190</f>
        <v>0</v>
      </c>
      <c r="K190" s="86"/>
      <c r="L190" s="86"/>
      <c r="M190" s="86">
        <f t="shared" ref="M190:M195" si="64">K190*L190</f>
        <v>0</v>
      </c>
      <c r="N190" s="86"/>
      <c r="O190" s="86"/>
      <c r="P190" s="86">
        <f t="shared" ref="P190:P195" si="65">N190*O190</f>
        <v>0</v>
      </c>
      <c r="Q190" s="86"/>
      <c r="R190" s="86"/>
      <c r="S190" s="86">
        <f t="shared" ref="S190:S195" si="66">Q190*R190</f>
        <v>0</v>
      </c>
      <c r="T190" s="86"/>
      <c r="U190" s="86"/>
      <c r="V190" s="86">
        <f t="shared" ref="V190:V195" si="67">T190*U190</f>
        <v>0</v>
      </c>
      <c r="W190" s="87">
        <f t="shared" ref="W190:W195" si="68">G190+M190+S190</f>
        <v>0</v>
      </c>
      <c r="X190" s="87">
        <f t="shared" ref="X190:X195" si="69">J190+P190+V190</f>
        <v>0</v>
      </c>
      <c r="Y190" s="87">
        <f t="shared" ref="Y190:Y196" si="70">W190-X190</f>
        <v>0</v>
      </c>
      <c r="Z190" s="88">
        <f t="shared" ref="Z190:Z195" si="71">IFERROR(Y190/W190,0)</f>
        <v>0</v>
      </c>
      <c r="AA190" s="98"/>
    </row>
    <row r="191" spans="1:27" ht="30" customHeight="1" thickBot="1" x14ac:dyDescent="0.3">
      <c r="A191" s="82" t="s">
        <v>77</v>
      </c>
      <c r="B191" s="83" t="s">
        <v>246</v>
      </c>
      <c r="C191" s="89" t="s">
        <v>247</v>
      </c>
      <c r="D191" s="85" t="s">
        <v>245</v>
      </c>
      <c r="E191" s="86"/>
      <c r="F191" s="86"/>
      <c r="G191" s="86">
        <f t="shared" si="62"/>
        <v>0</v>
      </c>
      <c r="H191" s="86"/>
      <c r="I191" s="86"/>
      <c r="J191" s="86">
        <f t="shared" si="63"/>
        <v>0</v>
      </c>
      <c r="K191" s="86"/>
      <c r="L191" s="86"/>
      <c r="M191" s="86">
        <f t="shared" si="64"/>
        <v>0</v>
      </c>
      <c r="N191" s="86"/>
      <c r="O191" s="86"/>
      <c r="P191" s="86">
        <f t="shared" si="65"/>
        <v>0</v>
      </c>
      <c r="Q191" s="86"/>
      <c r="R191" s="86"/>
      <c r="S191" s="86">
        <f t="shared" si="66"/>
        <v>0</v>
      </c>
      <c r="T191" s="86"/>
      <c r="U191" s="86"/>
      <c r="V191" s="86">
        <f t="shared" si="67"/>
        <v>0</v>
      </c>
      <c r="W191" s="87">
        <f t="shared" si="68"/>
        <v>0</v>
      </c>
      <c r="X191" s="87">
        <f t="shared" si="69"/>
        <v>0</v>
      </c>
      <c r="Y191" s="87">
        <f t="shared" si="70"/>
        <v>0</v>
      </c>
      <c r="Z191" s="88">
        <f t="shared" si="71"/>
        <v>0</v>
      </c>
      <c r="AA191" s="98"/>
    </row>
    <row r="192" spans="1:27" ht="30" customHeight="1" thickBot="1" x14ac:dyDescent="0.3">
      <c r="A192" s="82" t="s">
        <v>77</v>
      </c>
      <c r="B192" s="83" t="s">
        <v>248</v>
      </c>
      <c r="C192" s="89" t="s">
        <v>249</v>
      </c>
      <c r="D192" s="85" t="s">
        <v>250</v>
      </c>
      <c r="E192" s="127"/>
      <c r="F192" s="127"/>
      <c r="G192" s="86">
        <f t="shared" si="62"/>
        <v>0</v>
      </c>
      <c r="H192" s="127"/>
      <c r="I192" s="127"/>
      <c r="J192" s="86">
        <f t="shared" si="63"/>
        <v>0</v>
      </c>
      <c r="K192" s="86"/>
      <c r="L192" s="86"/>
      <c r="M192" s="86">
        <f t="shared" si="64"/>
        <v>0</v>
      </c>
      <c r="N192" s="86"/>
      <c r="O192" s="86"/>
      <c r="P192" s="86">
        <f t="shared" si="65"/>
        <v>0</v>
      </c>
      <c r="Q192" s="86"/>
      <c r="R192" s="86"/>
      <c r="S192" s="86">
        <f t="shared" si="66"/>
        <v>0</v>
      </c>
      <c r="T192" s="86"/>
      <c r="U192" s="86"/>
      <c r="V192" s="86">
        <f t="shared" si="67"/>
        <v>0</v>
      </c>
      <c r="W192" s="87">
        <f t="shared" si="68"/>
        <v>0</v>
      </c>
      <c r="X192" s="87">
        <f t="shared" si="69"/>
        <v>0</v>
      </c>
      <c r="Y192" s="87">
        <f t="shared" si="70"/>
        <v>0</v>
      </c>
      <c r="Z192" s="88">
        <f t="shared" si="71"/>
        <v>0</v>
      </c>
      <c r="AA192" s="98"/>
    </row>
    <row r="193" spans="1:27" ht="30" customHeight="1" thickBot="1" x14ac:dyDescent="0.3">
      <c r="A193" s="82" t="s">
        <v>77</v>
      </c>
      <c r="B193" s="83" t="s">
        <v>251</v>
      </c>
      <c r="C193" s="89" t="s">
        <v>252</v>
      </c>
      <c r="D193" s="85" t="s">
        <v>250</v>
      </c>
      <c r="E193" s="86"/>
      <c r="F193" s="86"/>
      <c r="G193" s="86">
        <f t="shared" si="62"/>
        <v>0</v>
      </c>
      <c r="H193" s="86"/>
      <c r="I193" s="86"/>
      <c r="J193" s="86">
        <f t="shared" si="63"/>
        <v>0</v>
      </c>
      <c r="K193" s="127"/>
      <c r="L193" s="127"/>
      <c r="M193" s="86">
        <f t="shared" si="64"/>
        <v>0</v>
      </c>
      <c r="N193" s="127"/>
      <c r="O193" s="127"/>
      <c r="P193" s="86">
        <f t="shared" si="65"/>
        <v>0</v>
      </c>
      <c r="Q193" s="127"/>
      <c r="R193" s="127"/>
      <c r="S193" s="86">
        <f t="shared" si="66"/>
        <v>0</v>
      </c>
      <c r="T193" s="127"/>
      <c r="U193" s="127"/>
      <c r="V193" s="86">
        <f t="shared" si="67"/>
        <v>0</v>
      </c>
      <c r="W193" s="87">
        <f t="shared" si="68"/>
        <v>0</v>
      </c>
      <c r="X193" s="87">
        <f t="shared" si="69"/>
        <v>0</v>
      </c>
      <c r="Y193" s="87">
        <f t="shared" si="70"/>
        <v>0</v>
      </c>
      <c r="Z193" s="88">
        <f t="shared" si="71"/>
        <v>0</v>
      </c>
      <c r="AA193" s="98"/>
    </row>
    <row r="194" spans="1:27" ht="30" customHeight="1" thickBot="1" x14ac:dyDescent="0.3">
      <c r="A194" s="82" t="s">
        <v>77</v>
      </c>
      <c r="B194" s="83" t="s">
        <v>253</v>
      </c>
      <c r="C194" s="89" t="s">
        <v>254</v>
      </c>
      <c r="D194" s="85" t="s">
        <v>250</v>
      </c>
      <c r="E194" s="86"/>
      <c r="F194" s="86"/>
      <c r="G194" s="86">
        <f t="shared" si="62"/>
        <v>0</v>
      </c>
      <c r="H194" s="86"/>
      <c r="I194" s="86"/>
      <c r="J194" s="86">
        <f t="shared" si="63"/>
        <v>0</v>
      </c>
      <c r="K194" s="86"/>
      <c r="L194" s="86"/>
      <c r="M194" s="86">
        <f t="shared" si="64"/>
        <v>0</v>
      </c>
      <c r="N194" s="86"/>
      <c r="O194" s="86"/>
      <c r="P194" s="86">
        <f t="shared" si="65"/>
        <v>0</v>
      </c>
      <c r="Q194" s="86"/>
      <c r="R194" s="86"/>
      <c r="S194" s="86">
        <f t="shared" si="66"/>
        <v>0</v>
      </c>
      <c r="T194" s="86"/>
      <c r="U194" s="86"/>
      <c r="V194" s="86">
        <f t="shared" si="67"/>
        <v>0</v>
      </c>
      <c r="W194" s="87">
        <f t="shared" si="68"/>
        <v>0</v>
      </c>
      <c r="X194" s="87">
        <f t="shared" si="69"/>
        <v>0</v>
      </c>
      <c r="Y194" s="87">
        <f t="shared" si="70"/>
        <v>0</v>
      </c>
      <c r="Z194" s="88">
        <f t="shared" si="71"/>
        <v>0</v>
      </c>
      <c r="AA194" s="98"/>
    </row>
    <row r="195" spans="1:27" ht="30" customHeight="1" thickBot="1" x14ac:dyDescent="0.3">
      <c r="A195" s="82" t="s">
        <v>77</v>
      </c>
      <c r="B195" s="83" t="s">
        <v>255</v>
      </c>
      <c r="C195" s="84" t="s">
        <v>256</v>
      </c>
      <c r="D195" s="85"/>
      <c r="E195" s="86"/>
      <c r="F195" s="86">
        <v>0.22</v>
      </c>
      <c r="G195" s="86">
        <f t="shared" si="62"/>
        <v>0</v>
      </c>
      <c r="H195" s="86"/>
      <c r="I195" s="86">
        <v>0.22</v>
      </c>
      <c r="J195" s="86">
        <f t="shared" si="63"/>
        <v>0</v>
      </c>
      <c r="K195" s="86"/>
      <c r="L195" s="86">
        <v>0.22</v>
      </c>
      <c r="M195" s="86">
        <f t="shared" si="64"/>
        <v>0</v>
      </c>
      <c r="N195" s="86"/>
      <c r="O195" s="86">
        <v>0.22</v>
      </c>
      <c r="P195" s="86">
        <f t="shared" si="65"/>
        <v>0</v>
      </c>
      <c r="Q195" s="86"/>
      <c r="R195" s="86">
        <v>0.22</v>
      </c>
      <c r="S195" s="86">
        <f t="shared" si="66"/>
        <v>0</v>
      </c>
      <c r="T195" s="86"/>
      <c r="U195" s="86">
        <v>0.22</v>
      </c>
      <c r="V195" s="86">
        <f t="shared" si="67"/>
        <v>0</v>
      </c>
      <c r="W195" s="87">
        <f t="shared" si="68"/>
        <v>0</v>
      </c>
      <c r="X195" s="87">
        <f t="shared" si="69"/>
        <v>0</v>
      </c>
      <c r="Y195" s="87">
        <f t="shared" si="70"/>
        <v>0</v>
      </c>
      <c r="Z195" s="88">
        <f t="shared" si="71"/>
        <v>0</v>
      </c>
      <c r="AA195" s="98"/>
    </row>
    <row r="196" spans="1:27" ht="30" customHeight="1" thickBot="1" x14ac:dyDescent="0.3">
      <c r="A196" s="99" t="s">
        <v>257</v>
      </c>
      <c r="B196" s="100"/>
      <c r="C196" s="101"/>
      <c r="D196" s="102"/>
      <c r="E196" s="104">
        <f>SUM(E190:E194)</f>
        <v>0</v>
      </c>
      <c r="F196" s="104"/>
      <c r="G196" s="104">
        <f>SUM(G190:G195)</f>
        <v>0</v>
      </c>
      <c r="H196" s="104">
        <f>SUM(H190:H194)</f>
        <v>0</v>
      </c>
      <c r="I196" s="104"/>
      <c r="J196" s="128">
        <f>SUM(J190:J195)</f>
        <v>0</v>
      </c>
      <c r="K196" s="104">
        <f>SUM(K190:K194)</f>
        <v>0</v>
      </c>
      <c r="L196" s="104"/>
      <c r="M196" s="104">
        <f>SUM(M190:M195)</f>
        <v>0</v>
      </c>
      <c r="N196" s="104">
        <f>SUM(N190:N194)</f>
        <v>0</v>
      </c>
      <c r="O196" s="104"/>
      <c r="P196" s="104">
        <f>SUM(P190:P195)</f>
        <v>0</v>
      </c>
      <c r="Q196" s="104">
        <f>SUM(Q190:Q194)</f>
        <v>0</v>
      </c>
      <c r="R196" s="104"/>
      <c r="S196" s="104">
        <f>SUM(S190:S195)</f>
        <v>0</v>
      </c>
      <c r="T196" s="104">
        <f>SUM(T190:T194)</f>
        <v>0</v>
      </c>
      <c r="U196" s="104"/>
      <c r="V196" s="104">
        <f>SUM(V190:V195)</f>
        <v>0</v>
      </c>
      <c r="W196" s="29">
        <f>SUM(W190:W195)</f>
        <v>0</v>
      </c>
      <c r="X196" s="29">
        <f>SUM(X190:X195)</f>
        <v>0</v>
      </c>
      <c r="Y196" s="29">
        <f t="shared" si="70"/>
        <v>0</v>
      </c>
      <c r="Z196" s="29" t="e">
        <f>Y196/W196</f>
        <v>#DIV/0!</v>
      </c>
      <c r="AA196" s="98"/>
    </row>
    <row r="197" spans="1:27" ht="30" customHeight="1" thickBot="1" x14ac:dyDescent="0.3">
      <c r="A197" s="106" t="s">
        <v>72</v>
      </c>
      <c r="B197" s="107">
        <v>9</v>
      </c>
      <c r="C197" s="239" t="s">
        <v>258</v>
      </c>
      <c r="D197" s="240"/>
      <c r="E197" s="240"/>
      <c r="F197" s="240"/>
      <c r="G197" s="240"/>
      <c r="H197" s="240"/>
      <c r="I197" s="240"/>
      <c r="J197" s="240"/>
      <c r="K197" s="240"/>
      <c r="L197" s="240"/>
      <c r="M197" s="240"/>
      <c r="N197" s="240"/>
      <c r="O197" s="240"/>
      <c r="P197" s="240"/>
      <c r="Q197" s="240"/>
      <c r="R197" s="240"/>
      <c r="S197" s="240"/>
      <c r="T197" s="240"/>
      <c r="U197" s="240"/>
      <c r="V197" s="240"/>
      <c r="W197" s="240"/>
      <c r="X197" s="240"/>
      <c r="Y197" s="240"/>
      <c r="Z197" s="240"/>
      <c r="AA197" s="241"/>
    </row>
    <row r="198" spans="1:27" ht="30" customHeight="1" thickBot="1" x14ac:dyDescent="0.3">
      <c r="A198" s="82" t="s">
        <v>77</v>
      </c>
      <c r="B198" s="129">
        <v>43839</v>
      </c>
      <c r="C198" s="89" t="s">
        <v>259</v>
      </c>
      <c r="D198" s="85"/>
      <c r="E198" s="86">
        <v>2</v>
      </c>
      <c r="F198" s="86">
        <v>5205</v>
      </c>
      <c r="G198" s="86">
        <f t="shared" ref="G198:G203" si="72">E198*F198</f>
        <v>10410</v>
      </c>
      <c r="H198" s="86">
        <v>2</v>
      </c>
      <c r="I198" s="86">
        <v>5205</v>
      </c>
      <c r="J198" s="86">
        <f t="shared" ref="J198:J203" si="73">H198*I198</f>
        <v>10410</v>
      </c>
      <c r="K198" s="86"/>
      <c r="L198" s="86"/>
      <c r="M198" s="86">
        <f t="shared" ref="M198:M203" si="74">K198*L198</f>
        <v>0</v>
      </c>
      <c r="N198" s="86"/>
      <c r="O198" s="86"/>
      <c r="P198" s="86">
        <f t="shared" ref="P198:P203" si="75">N198*O198</f>
        <v>0</v>
      </c>
      <c r="Q198" s="86"/>
      <c r="R198" s="86"/>
      <c r="S198" s="86">
        <f t="shared" ref="S198:S203" si="76">Q198*R198</f>
        <v>0</v>
      </c>
      <c r="T198" s="86"/>
      <c r="U198" s="86"/>
      <c r="V198" s="86">
        <f t="shared" ref="V198:V203" si="77">T198*U198</f>
        <v>0</v>
      </c>
      <c r="W198" s="87">
        <f t="shared" ref="W198:W203" si="78">G198+M198+S198</f>
        <v>10410</v>
      </c>
      <c r="X198" s="87">
        <f t="shared" ref="X198:X203" si="79">J198+P198+V198</f>
        <v>10410</v>
      </c>
      <c r="Y198" s="87">
        <f t="shared" ref="Y198:Y204" si="80">W198-X198</f>
        <v>0</v>
      </c>
      <c r="Z198" s="88">
        <f>Y198/W198</f>
        <v>0</v>
      </c>
      <c r="AA198" s="98"/>
    </row>
    <row r="199" spans="1:27" ht="30" customHeight="1" thickBot="1" x14ac:dyDescent="0.3">
      <c r="A199" s="82" t="s">
        <v>77</v>
      </c>
      <c r="B199" s="129">
        <v>43870</v>
      </c>
      <c r="C199" s="89" t="s">
        <v>260</v>
      </c>
      <c r="D199" s="85"/>
      <c r="E199" s="86">
        <v>1</v>
      </c>
      <c r="F199" s="86">
        <v>7100</v>
      </c>
      <c r="G199" s="86">
        <f t="shared" si="72"/>
        <v>7100</v>
      </c>
      <c r="H199" s="86">
        <v>1</v>
      </c>
      <c r="I199" s="86">
        <v>7100</v>
      </c>
      <c r="J199" s="86">
        <f t="shared" si="73"/>
        <v>7100</v>
      </c>
      <c r="K199" s="86"/>
      <c r="L199" s="86"/>
      <c r="M199" s="86">
        <f t="shared" si="74"/>
        <v>0</v>
      </c>
      <c r="N199" s="86"/>
      <c r="O199" s="86"/>
      <c r="P199" s="86">
        <f t="shared" si="75"/>
        <v>0</v>
      </c>
      <c r="Q199" s="86"/>
      <c r="R199" s="86"/>
      <c r="S199" s="86">
        <f t="shared" si="76"/>
        <v>0</v>
      </c>
      <c r="T199" s="86"/>
      <c r="U199" s="86"/>
      <c r="V199" s="86">
        <f t="shared" si="77"/>
        <v>0</v>
      </c>
      <c r="W199" s="87">
        <f t="shared" si="78"/>
        <v>7100</v>
      </c>
      <c r="X199" s="87">
        <f t="shared" si="79"/>
        <v>7100</v>
      </c>
      <c r="Y199" s="87">
        <f t="shared" si="80"/>
        <v>0</v>
      </c>
      <c r="Z199" s="88">
        <f>Y199/W199</f>
        <v>0</v>
      </c>
      <c r="AA199" s="98"/>
    </row>
    <row r="200" spans="1:27" ht="30" customHeight="1" thickBot="1" x14ac:dyDescent="0.3">
      <c r="A200" s="82" t="s">
        <v>77</v>
      </c>
      <c r="B200" s="129">
        <v>43899</v>
      </c>
      <c r="C200" s="89" t="s">
        <v>261</v>
      </c>
      <c r="D200" s="85"/>
      <c r="E200" s="86">
        <v>2</v>
      </c>
      <c r="F200" s="86">
        <v>7000</v>
      </c>
      <c r="G200" s="86">
        <f t="shared" si="72"/>
        <v>14000</v>
      </c>
      <c r="H200" s="86">
        <v>2</v>
      </c>
      <c r="I200" s="86">
        <v>7000</v>
      </c>
      <c r="J200" s="86">
        <f t="shared" si="73"/>
        <v>14000</v>
      </c>
      <c r="K200" s="86"/>
      <c r="L200" s="86"/>
      <c r="M200" s="86">
        <f t="shared" si="74"/>
        <v>0</v>
      </c>
      <c r="N200" s="86"/>
      <c r="O200" s="86"/>
      <c r="P200" s="86">
        <f t="shared" si="75"/>
        <v>0</v>
      </c>
      <c r="Q200" s="86"/>
      <c r="R200" s="86"/>
      <c r="S200" s="86">
        <f t="shared" si="76"/>
        <v>0</v>
      </c>
      <c r="T200" s="86"/>
      <c r="U200" s="86"/>
      <c r="V200" s="86">
        <f t="shared" si="77"/>
        <v>0</v>
      </c>
      <c r="W200" s="87">
        <f t="shared" si="78"/>
        <v>14000</v>
      </c>
      <c r="X200" s="87">
        <f t="shared" si="79"/>
        <v>14000</v>
      </c>
      <c r="Y200" s="87">
        <f t="shared" si="80"/>
        <v>0</v>
      </c>
      <c r="Z200" s="88">
        <f>Y200/W200</f>
        <v>0</v>
      </c>
      <c r="AA200" s="98"/>
    </row>
    <row r="201" spans="1:27" ht="30" customHeight="1" thickBot="1" x14ac:dyDescent="0.3">
      <c r="A201" s="82" t="s">
        <v>77</v>
      </c>
      <c r="B201" s="129">
        <v>43930</v>
      </c>
      <c r="C201" s="89" t="s">
        <v>262</v>
      </c>
      <c r="D201" s="85"/>
      <c r="E201" s="86"/>
      <c r="F201" s="86"/>
      <c r="G201" s="86">
        <f t="shared" si="72"/>
        <v>0</v>
      </c>
      <c r="H201" s="86"/>
      <c r="I201" s="86"/>
      <c r="J201" s="86">
        <f t="shared" si="73"/>
        <v>0</v>
      </c>
      <c r="K201" s="86"/>
      <c r="L201" s="86"/>
      <c r="M201" s="86">
        <f t="shared" si="74"/>
        <v>0</v>
      </c>
      <c r="N201" s="86"/>
      <c r="O201" s="86"/>
      <c r="P201" s="86">
        <f t="shared" si="75"/>
        <v>0</v>
      </c>
      <c r="Q201" s="86"/>
      <c r="R201" s="86"/>
      <c r="S201" s="86">
        <f t="shared" si="76"/>
        <v>0</v>
      </c>
      <c r="T201" s="86"/>
      <c r="U201" s="86"/>
      <c r="V201" s="86">
        <f t="shared" si="77"/>
        <v>0</v>
      </c>
      <c r="W201" s="87">
        <f t="shared" si="78"/>
        <v>0</v>
      </c>
      <c r="X201" s="87">
        <f t="shared" si="79"/>
        <v>0</v>
      </c>
      <c r="Y201" s="87">
        <f t="shared" si="80"/>
        <v>0</v>
      </c>
      <c r="Z201" s="88">
        <f t="shared" ref="Z201:Z203" si="81">IFERROR(Y201/W201,0)</f>
        <v>0</v>
      </c>
      <c r="AA201" s="98"/>
    </row>
    <row r="202" spans="1:27" ht="30" customHeight="1" thickBot="1" x14ac:dyDescent="0.3">
      <c r="A202" s="82" t="s">
        <v>77</v>
      </c>
      <c r="B202" s="129">
        <v>43960</v>
      </c>
      <c r="C202" s="89" t="s">
        <v>263</v>
      </c>
      <c r="D202" s="85"/>
      <c r="E202" s="86"/>
      <c r="F202" s="86"/>
      <c r="G202" s="86">
        <f t="shared" si="72"/>
        <v>0</v>
      </c>
      <c r="H202" s="86"/>
      <c r="I202" s="86"/>
      <c r="J202" s="86">
        <f t="shared" si="73"/>
        <v>0</v>
      </c>
      <c r="K202" s="86"/>
      <c r="L202" s="86"/>
      <c r="M202" s="86">
        <f t="shared" si="74"/>
        <v>0</v>
      </c>
      <c r="N202" s="86"/>
      <c r="O202" s="86"/>
      <c r="P202" s="86">
        <f t="shared" si="75"/>
        <v>0</v>
      </c>
      <c r="Q202" s="86"/>
      <c r="R202" s="86"/>
      <c r="S202" s="86">
        <f t="shared" si="76"/>
        <v>0</v>
      </c>
      <c r="T202" s="86"/>
      <c r="U202" s="86"/>
      <c r="V202" s="86">
        <f t="shared" si="77"/>
        <v>0</v>
      </c>
      <c r="W202" s="87">
        <f t="shared" si="78"/>
        <v>0</v>
      </c>
      <c r="X202" s="87">
        <f t="shared" si="79"/>
        <v>0</v>
      </c>
      <c r="Y202" s="87">
        <f t="shared" si="80"/>
        <v>0</v>
      </c>
      <c r="Z202" s="88">
        <f t="shared" si="81"/>
        <v>0</v>
      </c>
      <c r="AA202" s="98"/>
    </row>
    <row r="203" spans="1:27" ht="30" customHeight="1" thickBot="1" x14ac:dyDescent="0.3">
      <c r="A203" s="82" t="s">
        <v>77</v>
      </c>
      <c r="B203" s="129">
        <v>43991</v>
      </c>
      <c r="C203" s="84" t="s">
        <v>264</v>
      </c>
      <c r="D203" s="85"/>
      <c r="E203" s="86"/>
      <c r="F203" s="86">
        <v>0.22</v>
      </c>
      <c r="G203" s="86">
        <f t="shared" si="72"/>
        <v>0</v>
      </c>
      <c r="H203" s="86"/>
      <c r="I203" s="86">
        <v>0.22</v>
      </c>
      <c r="J203" s="86">
        <f t="shared" si="73"/>
        <v>0</v>
      </c>
      <c r="K203" s="86"/>
      <c r="L203" s="86">
        <v>0.22</v>
      </c>
      <c r="M203" s="86">
        <f t="shared" si="74"/>
        <v>0</v>
      </c>
      <c r="N203" s="86"/>
      <c r="O203" s="86">
        <v>0.22</v>
      </c>
      <c r="P203" s="86">
        <f t="shared" si="75"/>
        <v>0</v>
      </c>
      <c r="Q203" s="86"/>
      <c r="R203" s="86">
        <v>0.22</v>
      </c>
      <c r="S203" s="86">
        <f t="shared" si="76"/>
        <v>0</v>
      </c>
      <c r="T203" s="86"/>
      <c r="U203" s="86">
        <v>0.22</v>
      </c>
      <c r="V203" s="86">
        <f t="shared" si="77"/>
        <v>0</v>
      </c>
      <c r="W203" s="87">
        <f t="shared" si="78"/>
        <v>0</v>
      </c>
      <c r="X203" s="87">
        <f t="shared" si="79"/>
        <v>0</v>
      </c>
      <c r="Y203" s="87">
        <f t="shared" si="80"/>
        <v>0</v>
      </c>
      <c r="Z203" s="88">
        <f t="shared" si="81"/>
        <v>0</v>
      </c>
      <c r="AA203" s="98"/>
    </row>
    <row r="204" spans="1:27" ht="30" customHeight="1" thickBot="1" x14ac:dyDescent="0.3">
      <c r="A204" s="99" t="s">
        <v>265</v>
      </c>
      <c r="B204" s="100"/>
      <c r="C204" s="101"/>
      <c r="D204" s="102"/>
      <c r="E204" s="104">
        <f>SUM(E198:E202)</f>
        <v>5</v>
      </c>
      <c r="F204" s="104"/>
      <c r="G204" s="130">
        <f>SUM(G198:G203)</f>
        <v>31510</v>
      </c>
      <c r="H204" s="104">
        <f>SUM(H198:H202)</f>
        <v>5</v>
      </c>
      <c r="I204" s="104"/>
      <c r="J204" s="128">
        <f>SUM(J198:J203)</f>
        <v>31510</v>
      </c>
      <c r="K204" s="104">
        <f>SUM(K198:K202)</f>
        <v>0</v>
      </c>
      <c r="L204" s="104"/>
      <c r="M204" s="104">
        <f>SUM(M198:M203)</f>
        <v>0</v>
      </c>
      <c r="N204" s="104">
        <f>SUM(N198:N202)</f>
        <v>0</v>
      </c>
      <c r="O204" s="104"/>
      <c r="P204" s="104">
        <f>SUM(P198:P203)</f>
        <v>0</v>
      </c>
      <c r="Q204" s="104">
        <f>SUM(Q198:Q202)</f>
        <v>0</v>
      </c>
      <c r="R204" s="104"/>
      <c r="S204" s="104">
        <f>SUM(S198:S203)</f>
        <v>0</v>
      </c>
      <c r="T204" s="104">
        <f>SUM(T198:T202)</f>
        <v>0</v>
      </c>
      <c r="U204" s="104"/>
      <c r="V204" s="104">
        <f>SUM(V198:V203)</f>
        <v>0</v>
      </c>
      <c r="W204" s="29">
        <f>SUM(W198:W203)</f>
        <v>31510</v>
      </c>
      <c r="X204" s="29">
        <f>SUM(X198:X203)</f>
        <v>31510</v>
      </c>
      <c r="Y204" s="29">
        <f t="shared" si="80"/>
        <v>0</v>
      </c>
      <c r="Z204" s="29">
        <f>Y204/W204</f>
        <v>0</v>
      </c>
      <c r="AA204" s="98"/>
    </row>
    <row r="205" spans="1:27" ht="30" customHeight="1" thickBot="1" x14ac:dyDescent="0.3">
      <c r="A205" s="106" t="s">
        <v>72</v>
      </c>
      <c r="B205" s="107">
        <v>10</v>
      </c>
      <c r="C205" s="239" t="s">
        <v>266</v>
      </c>
      <c r="D205" s="240"/>
      <c r="E205" s="240"/>
      <c r="F205" s="240"/>
      <c r="G205" s="240"/>
      <c r="H205" s="240"/>
      <c r="I205" s="240"/>
      <c r="J205" s="240"/>
      <c r="K205" s="240"/>
      <c r="L205" s="240"/>
      <c r="M205" s="240"/>
      <c r="N205" s="240"/>
      <c r="O205" s="240"/>
      <c r="P205" s="240"/>
      <c r="Q205" s="240"/>
      <c r="R205" s="240"/>
      <c r="S205" s="240"/>
      <c r="T205" s="240"/>
      <c r="U205" s="240"/>
      <c r="V205" s="240"/>
      <c r="W205" s="240"/>
      <c r="X205" s="240"/>
      <c r="Y205" s="240"/>
      <c r="Z205" s="240"/>
      <c r="AA205" s="241"/>
    </row>
    <row r="206" spans="1:27" ht="30" customHeight="1" thickBot="1" x14ac:dyDescent="0.3">
      <c r="A206" s="82" t="s">
        <v>77</v>
      </c>
      <c r="B206" s="129">
        <v>43840</v>
      </c>
      <c r="C206" s="89" t="s">
        <v>267</v>
      </c>
      <c r="D206" s="85"/>
      <c r="E206" s="86"/>
      <c r="F206" s="86"/>
      <c r="G206" s="86">
        <f>E206*F206</f>
        <v>0</v>
      </c>
      <c r="H206" s="86"/>
      <c r="I206" s="86"/>
      <c r="J206" s="86">
        <f>H206*I206</f>
        <v>0</v>
      </c>
      <c r="K206" s="86"/>
      <c r="L206" s="86"/>
      <c r="M206" s="86">
        <f>K206*L206</f>
        <v>0</v>
      </c>
      <c r="N206" s="86"/>
      <c r="O206" s="86"/>
      <c r="P206" s="86">
        <f>N206*O206</f>
        <v>0</v>
      </c>
      <c r="Q206" s="86"/>
      <c r="R206" s="86"/>
      <c r="S206" s="86">
        <f>Q206*R206</f>
        <v>0</v>
      </c>
      <c r="T206" s="86"/>
      <c r="U206" s="86"/>
      <c r="V206" s="86">
        <f>T206*U206</f>
        <v>0</v>
      </c>
      <c r="W206" s="87">
        <f>G206+M206+S206</f>
        <v>0</v>
      </c>
      <c r="X206" s="87">
        <f>J206+P206+V206</f>
        <v>0</v>
      </c>
      <c r="Y206" s="87">
        <f t="shared" ref="Y206:Y211" si="82">W206-X206</f>
        <v>0</v>
      </c>
      <c r="Z206" s="88">
        <f t="shared" ref="Z206:Z210" si="83">IFERROR(Y206/W206,0)</f>
        <v>0</v>
      </c>
      <c r="AA206" s="98"/>
    </row>
    <row r="207" spans="1:27" ht="30" customHeight="1" thickBot="1" x14ac:dyDescent="0.3">
      <c r="A207" s="82" t="s">
        <v>77</v>
      </c>
      <c r="B207" s="129">
        <v>43871</v>
      </c>
      <c r="C207" s="89" t="s">
        <v>267</v>
      </c>
      <c r="D207" s="85"/>
      <c r="E207" s="86"/>
      <c r="F207" s="86"/>
      <c r="G207" s="86">
        <f>E207*F207</f>
        <v>0</v>
      </c>
      <c r="H207" s="86"/>
      <c r="I207" s="86"/>
      <c r="J207" s="86">
        <f>H207*I207</f>
        <v>0</v>
      </c>
      <c r="K207" s="86"/>
      <c r="L207" s="86"/>
      <c r="M207" s="86">
        <f>K207*L207</f>
        <v>0</v>
      </c>
      <c r="N207" s="86"/>
      <c r="O207" s="86"/>
      <c r="P207" s="86">
        <f>N207*O207</f>
        <v>0</v>
      </c>
      <c r="Q207" s="86"/>
      <c r="R207" s="86"/>
      <c r="S207" s="86">
        <f>Q207*R207</f>
        <v>0</v>
      </c>
      <c r="T207" s="86"/>
      <c r="U207" s="86"/>
      <c r="V207" s="86">
        <f>T207*U207</f>
        <v>0</v>
      </c>
      <c r="W207" s="87">
        <f>G207+M207+S207</f>
        <v>0</v>
      </c>
      <c r="X207" s="87">
        <f>J207+P207+V207</f>
        <v>0</v>
      </c>
      <c r="Y207" s="87">
        <f t="shared" si="82"/>
        <v>0</v>
      </c>
      <c r="Z207" s="88">
        <f t="shared" si="83"/>
        <v>0</v>
      </c>
      <c r="AA207" s="98"/>
    </row>
    <row r="208" spans="1:27" ht="30" customHeight="1" thickBot="1" x14ac:dyDescent="0.3">
      <c r="A208" s="82" t="s">
        <v>77</v>
      </c>
      <c r="B208" s="129">
        <v>43900</v>
      </c>
      <c r="C208" s="89" t="s">
        <v>267</v>
      </c>
      <c r="D208" s="85"/>
      <c r="E208" s="86"/>
      <c r="F208" s="86"/>
      <c r="G208" s="86">
        <f>E208*F208</f>
        <v>0</v>
      </c>
      <c r="H208" s="86"/>
      <c r="I208" s="86"/>
      <c r="J208" s="86">
        <f>H208*I208</f>
        <v>0</v>
      </c>
      <c r="K208" s="86"/>
      <c r="L208" s="86"/>
      <c r="M208" s="86">
        <f>K208*L208</f>
        <v>0</v>
      </c>
      <c r="N208" s="86"/>
      <c r="O208" s="86"/>
      <c r="P208" s="86">
        <f>N208*O208</f>
        <v>0</v>
      </c>
      <c r="Q208" s="86"/>
      <c r="R208" s="86"/>
      <c r="S208" s="86">
        <f>Q208*R208</f>
        <v>0</v>
      </c>
      <c r="T208" s="86"/>
      <c r="U208" s="86"/>
      <c r="V208" s="86">
        <f>T208*U208</f>
        <v>0</v>
      </c>
      <c r="W208" s="87">
        <f>G208+M208+S208</f>
        <v>0</v>
      </c>
      <c r="X208" s="87">
        <f>J208+P208+V208</f>
        <v>0</v>
      </c>
      <c r="Y208" s="87">
        <f t="shared" si="82"/>
        <v>0</v>
      </c>
      <c r="Z208" s="88">
        <f t="shared" si="83"/>
        <v>0</v>
      </c>
      <c r="AA208" s="98"/>
    </row>
    <row r="209" spans="1:27" ht="30" customHeight="1" thickBot="1" x14ac:dyDescent="0.3">
      <c r="A209" s="82" t="s">
        <v>77</v>
      </c>
      <c r="B209" s="129">
        <v>43931</v>
      </c>
      <c r="C209" s="89" t="s">
        <v>268</v>
      </c>
      <c r="D209" s="85" t="s">
        <v>80</v>
      </c>
      <c r="E209" s="86"/>
      <c r="F209" s="86"/>
      <c r="G209" s="86">
        <f>E209*F209</f>
        <v>0</v>
      </c>
      <c r="H209" s="86"/>
      <c r="I209" s="86"/>
      <c r="J209" s="86">
        <f>H209*I209</f>
        <v>0</v>
      </c>
      <c r="K209" s="86"/>
      <c r="L209" s="86"/>
      <c r="M209" s="86">
        <f>K209*L209</f>
        <v>0</v>
      </c>
      <c r="N209" s="86"/>
      <c r="O209" s="86"/>
      <c r="P209" s="86">
        <f>N209*O209</f>
        <v>0</v>
      </c>
      <c r="Q209" s="86"/>
      <c r="R209" s="86"/>
      <c r="S209" s="86">
        <f>Q209*R209</f>
        <v>0</v>
      </c>
      <c r="T209" s="86"/>
      <c r="U209" s="86"/>
      <c r="V209" s="86">
        <f>T209*U209</f>
        <v>0</v>
      </c>
      <c r="W209" s="87">
        <f>G209+M209+S209</f>
        <v>0</v>
      </c>
      <c r="X209" s="87">
        <f>J209+P209+V209</f>
        <v>0</v>
      </c>
      <c r="Y209" s="87">
        <f t="shared" si="82"/>
        <v>0</v>
      </c>
      <c r="Z209" s="88">
        <f t="shared" si="83"/>
        <v>0</v>
      </c>
      <c r="AA209" s="98"/>
    </row>
    <row r="210" spans="1:27" ht="30" customHeight="1" thickBot="1" x14ac:dyDescent="0.3">
      <c r="A210" s="82" t="s">
        <v>77</v>
      </c>
      <c r="B210" s="129">
        <v>43961</v>
      </c>
      <c r="C210" s="84" t="s">
        <v>269</v>
      </c>
      <c r="D210" s="85"/>
      <c r="E210" s="86"/>
      <c r="F210" s="86">
        <v>0.22</v>
      </c>
      <c r="G210" s="86">
        <f>E210*F210</f>
        <v>0</v>
      </c>
      <c r="H210" s="86"/>
      <c r="I210" s="86">
        <v>0.22</v>
      </c>
      <c r="J210" s="86">
        <f>H210*I210</f>
        <v>0</v>
      </c>
      <c r="K210" s="86"/>
      <c r="L210" s="86">
        <v>0.22</v>
      </c>
      <c r="M210" s="86">
        <f>K210*L210</f>
        <v>0</v>
      </c>
      <c r="N210" s="86"/>
      <c r="O210" s="86">
        <v>0.22</v>
      </c>
      <c r="P210" s="86">
        <f>N210*O210</f>
        <v>0</v>
      </c>
      <c r="Q210" s="86"/>
      <c r="R210" s="86">
        <v>0.22</v>
      </c>
      <c r="S210" s="86">
        <f>Q210*R210</f>
        <v>0</v>
      </c>
      <c r="T210" s="86"/>
      <c r="U210" s="86">
        <v>0.22</v>
      </c>
      <c r="V210" s="86">
        <f>T210*U210</f>
        <v>0</v>
      </c>
      <c r="W210" s="87">
        <f>G210+M210+S210</f>
        <v>0</v>
      </c>
      <c r="X210" s="87">
        <f>J210+P210+V210</f>
        <v>0</v>
      </c>
      <c r="Y210" s="87">
        <f t="shared" si="82"/>
        <v>0</v>
      </c>
      <c r="Z210" s="88">
        <f t="shared" si="83"/>
        <v>0</v>
      </c>
      <c r="AA210" s="98"/>
    </row>
    <row r="211" spans="1:27" ht="30" customHeight="1" thickBot="1" x14ac:dyDescent="0.3">
      <c r="A211" s="99" t="s">
        <v>270</v>
      </c>
      <c r="B211" s="100"/>
      <c r="C211" s="101"/>
      <c r="D211" s="102"/>
      <c r="E211" s="104">
        <f>SUM(E206:E209)</f>
        <v>0</v>
      </c>
      <c r="F211" s="104"/>
      <c r="G211" s="104">
        <f>SUM(G206:G210)</f>
        <v>0</v>
      </c>
      <c r="H211" s="104">
        <f>SUM(H206:H209)</f>
        <v>0</v>
      </c>
      <c r="I211" s="104"/>
      <c r="J211" s="104">
        <f>SUM(J206:J210)</f>
        <v>0</v>
      </c>
      <c r="K211" s="104">
        <f>SUM(K206:K209)</f>
        <v>0</v>
      </c>
      <c r="L211" s="104"/>
      <c r="M211" s="104">
        <f>SUM(M206:M210)</f>
        <v>0</v>
      </c>
      <c r="N211" s="104">
        <f>SUM(N206:N209)</f>
        <v>0</v>
      </c>
      <c r="O211" s="104"/>
      <c r="P211" s="104">
        <f>SUM(P206:P210)</f>
        <v>0</v>
      </c>
      <c r="Q211" s="104">
        <f>SUM(Q206:Q209)</f>
        <v>0</v>
      </c>
      <c r="R211" s="104"/>
      <c r="S211" s="104">
        <f>SUM(S206:S210)</f>
        <v>0</v>
      </c>
      <c r="T211" s="104">
        <f>SUM(T206:T209)</f>
        <v>0</v>
      </c>
      <c r="U211" s="104"/>
      <c r="V211" s="104">
        <f>SUM(V206:V210)</f>
        <v>0</v>
      </c>
      <c r="W211" s="29">
        <f>SUM(W206:W210)</f>
        <v>0</v>
      </c>
      <c r="X211" s="29">
        <f>SUM(X206:X210)</f>
        <v>0</v>
      </c>
      <c r="Y211" s="29">
        <f t="shared" si="82"/>
        <v>0</v>
      </c>
      <c r="Z211" s="29">
        <f>IFERROR(Y211/W211,0)</f>
        <v>0</v>
      </c>
      <c r="AA211" s="98"/>
    </row>
    <row r="212" spans="1:27" ht="30" customHeight="1" thickBot="1" x14ac:dyDescent="0.3">
      <c r="A212" s="106" t="s">
        <v>72</v>
      </c>
      <c r="B212" s="107">
        <v>11</v>
      </c>
      <c r="C212" s="239" t="s">
        <v>271</v>
      </c>
      <c r="D212" s="240"/>
      <c r="E212" s="240"/>
      <c r="F212" s="240"/>
      <c r="G212" s="240"/>
      <c r="H212" s="240"/>
      <c r="I212" s="240"/>
      <c r="J212" s="240"/>
      <c r="K212" s="240"/>
      <c r="L212" s="240"/>
      <c r="M212" s="240"/>
      <c r="N212" s="240"/>
      <c r="O212" s="240"/>
      <c r="P212" s="240"/>
      <c r="Q212" s="240"/>
      <c r="R212" s="240"/>
      <c r="S212" s="240"/>
      <c r="T212" s="240"/>
      <c r="U212" s="240"/>
      <c r="V212" s="240"/>
      <c r="W212" s="240"/>
      <c r="X212" s="240"/>
      <c r="Y212" s="240"/>
      <c r="Z212" s="240"/>
      <c r="AA212" s="241"/>
    </row>
    <row r="213" spans="1:27" ht="30" customHeight="1" thickBot="1" x14ac:dyDescent="0.3">
      <c r="A213" s="82" t="s">
        <v>77</v>
      </c>
      <c r="B213" s="129">
        <v>43841</v>
      </c>
      <c r="C213" s="89" t="s">
        <v>272</v>
      </c>
      <c r="D213" s="85" t="s">
        <v>112</v>
      </c>
      <c r="E213" s="86"/>
      <c r="F213" s="86"/>
      <c r="G213" s="86">
        <f>E213*F213</f>
        <v>0</v>
      </c>
      <c r="H213" s="86"/>
      <c r="I213" s="86"/>
      <c r="J213" s="86">
        <f>H213*I213</f>
        <v>0</v>
      </c>
      <c r="K213" s="86"/>
      <c r="L213" s="86"/>
      <c r="M213" s="86">
        <f>K213*L213</f>
        <v>0</v>
      </c>
      <c r="N213" s="86"/>
      <c r="O213" s="86"/>
      <c r="P213" s="86">
        <f>N213*O213</f>
        <v>0</v>
      </c>
      <c r="Q213" s="86"/>
      <c r="R213" s="86"/>
      <c r="S213" s="86">
        <f>Q213*R213</f>
        <v>0</v>
      </c>
      <c r="T213" s="86"/>
      <c r="U213" s="86"/>
      <c r="V213" s="86">
        <f>T213*U213</f>
        <v>0</v>
      </c>
      <c r="W213" s="87">
        <f>G213+M213+S213</f>
        <v>0</v>
      </c>
      <c r="X213" s="87">
        <f>J213+P213+V213</f>
        <v>0</v>
      </c>
      <c r="Y213" s="87">
        <f>W213-X213</f>
        <v>0</v>
      </c>
      <c r="Z213" s="88">
        <f t="shared" ref="Z213:Z214" si="84">IFERROR(Y213/W213,0)</f>
        <v>0</v>
      </c>
      <c r="AA213" s="98"/>
    </row>
    <row r="214" spans="1:27" ht="30" customHeight="1" thickBot="1" x14ac:dyDescent="0.3">
      <c r="A214" s="82" t="s">
        <v>77</v>
      </c>
      <c r="B214" s="129">
        <v>43872</v>
      </c>
      <c r="C214" s="89" t="s">
        <v>272</v>
      </c>
      <c r="D214" s="85" t="s">
        <v>112</v>
      </c>
      <c r="E214" s="86"/>
      <c r="F214" s="86"/>
      <c r="G214" s="86">
        <f>E214*F214</f>
        <v>0</v>
      </c>
      <c r="H214" s="86"/>
      <c r="I214" s="86"/>
      <c r="J214" s="86">
        <f>H214*I214</f>
        <v>0</v>
      </c>
      <c r="K214" s="86"/>
      <c r="L214" s="86"/>
      <c r="M214" s="86">
        <f>K214*L214</f>
        <v>0</v>
      </c>
      <c r="N214" s="86"/>
      <c r="O214" s="86"/>
      <c r="P214" s="86">
        <f>N214*O214</f>
        <v>0</v>
      </c>
      <c r="Q214" s="86"/>
      <c r="R214" s="86"/>
      <c r="S214" s="86">
        <f>Q214*R214</f>
        <v>0</v>
      </c>
      <c r="T214" s="86"/>
      <c r="U214" s="86"/>
      <c r="V214" s="86">
        <f>T214*U214</f>
        <v>0</v>
      </c>
      <c r="W214" s="87">
        <f>G214+M214+S214</f>
        <v>0</v>
      </c>
      <c r="X214" s="87">
        <f>J214+P214+V214</f>
        <v>0</v>
      </c>
      <c r="Y214" s="87">
        <f>W214-X214</f>
        <v>0</v>
      </c>
      <c r="Z214" s="88">
        <f t="shared" si="84"/>
        <v>0</v>
      </c>
      <c r="AA214" s="98"/>
    </row>
    <row r="215" spans="1:27" ht="30" customHeight="1" thickBot="1" x14ac:dyDescent="0.3">
      <c r="A215" s="250" t="s">
        <v>273</v>
      </c>
      <c r="B215" s="251"/>
      <c r="C215" s="251"/>
      <c r="D215" s="251"/>
      <c r="E215" s="104">
        <f>SUM(E213:E214)</f>
        <v>0</v>
      </c>
      <c r="F215" s="104"/>
      <c r="G215" s="104">
        <f>SUM(G213:G214)</f>
        <v>0</v>
      </c>
      <c r="H215" s="104">
        <f>SUM(H213:H214)</f>
        <v>0</v>
      </c>
      <c r="I215" s="104"/>
      <c r="J215" s="104">
        <f>SUM(J213:J214)</f>
        <v>0</v>
      </c>
      <c r="K215" s="104">
        <f>SUM(K213:K214)</f>
        <v>0</v>
      </c>
      <c r="L215" s="104"/>
      <c r="M215" s="104">
        <f>SUM(M213:M214)</f>
        <v>0</v>
      </c>
      <c r="N215" s="104">
        <f>SUM(N213:N214)</f>
        <v>0</v>
      </c>
      <c r="O215" s="104"/>
      <c r="P215" s="104">
        <f>SUM(P213:P214)</f>
        <v>0</v>
      </c>
      <c r="Q215" s="104">
        <f>SUM(Q213:Q214)</f>
        <v>0</v>
      </c>
      <c r="R215" s="104"/>
      <c r="S215" s="104">
        <f>SUM(S213:S214)</f>
        <v>0</v>
      </c>
      <c r="T215" s="104">
        <f>SUM(T213:T214)</f>
        <v>0</v>
      </c>
      <c r="U215" s="104"/>
      <c r="V215" s="104">
        <f>SUM(V213:V214)</f>
        <v>0</v>
      </c>
      <c r="W215" s="29">
        <f>SUM(W213:W214)</f>
        <v>0</v>
      </c>
      <c r="X215" s="29">
        <f>SUM(X213:X214)</f>
        <v>0</v>
      </c>
      <c r="Y215" s="29">
        <f>W215-X215</f>
        <v>0</v>
      </c>
      <c r="Z215" s="29">
        <f>IFERROR(Y215/W215,0)</f>
        <v>0</v>
      </c>
      <c r="AA215" s="98"/>
    </row>
    <row r="216" spans="1:27" ht="30" customHeight="1" thickBot="1" x14ac:dyDescent="0.3">
      <c r="A216" s="106" t="s">
        <v>72</v>
      </c>
      <c r="B216" s="107">
        <v>12</v>
      </c>
      <c r="C216" s="239" t="s">
        <v>274</v>
      </c>
      <c r="D216" s="240"/>
      <c r="E216" s="240"/>
      <c r="F216" s="240"/>
      <c r="G216" s="240"/>
      <c r="H216" s="240"/>
      <c r="I216" s="240"/>
      <c r="J216" s="240"/>
      <c r="K216" s="240"/>
      <c r="L216" s="240"/>
      <c r="M216" s="240"/>
      <c r="N216" s="240"/>
      <c r="O216" s="240"/>
      <c r="P216" s="240"/>
      <c r="Q216" s="240"/>
      <c r="R216" s="240"/>
      <c r="S216" s="240"/>
      <c r="T216" s="240"/>
      <c r="U216" s="240"/>
      <c r="V216" s="240"/>
      <c r="W216" s="240"/>
      <c r="X216" s="240"/>
      <c r="Y216" s="240"/>
      <c r="Z216" s="240"/>
      <c r="AA216" s="241"/>
    </row>
    <row r="217" spans="1:27" ht="30" customHeight="1" thickBot="1" x14ac:dyDescent="0.3">
      <c r="A217" s="82" t="s">
        <v>77</v>
      </c>
      <c r="B217" s="129">
        <v>43842</v>
      </c>
      <c r="C217" s="89" t="s">
        <v>275</v>
      </c>
      <c r="D217" s="85" t="s">
        <v>276</v>
      </c>
      <c r="E217" s="86"/>
      <c r="F217" s="86"/>
      <c r="G217" s="86">
        <f>E217*F217</f>
        <v>0</v>
      </c>
      <c r="H217" s="86"/>
      <c r="I217" s="86"/>
      <c r="J217" s="86">
        <f>H217*I217</f>
        <v>0</v>
      </c>
      <c r="K217" s="86"/>
      <c r="L217" s="86"/>
      <c r="M217" s="86">
        <f>K217*L217</f>
        <v>0</v>
      </c>
      <c r="N217" s="86"/>
      <c r="O217" s="86"/>
      <c r="P217" s="86">
        <f>N217*O217</f>
        <v>0</v>
      </c>
      <c r="Q217" s="86"/>
      <c r="R217" s="86"/>
      <c r="S217" s="86">
        <f>Q217*R217</f>
        <v>0</v>
      </c>
      <c r="T217" s="86"/>
      <c r="U217" s="86"/>
      <c r="V217" s="86">
        <f>T217*U217</f>
        <v>0</v>
      </c>
      <c r="W217" s="87">
        <f>G217+M217+S217</f>
        <v>0</v>
      </c>
      <c r="X217" s="87">
        <f>J217+P217+V217</f>
        <v>0</v>
      </c>
      <c r="Y217" s="87">
        <f>W217-X217</f>
        <v>0</v>
      </c>
      <c r="Z217" s="88">
        <f t="shared" ref="Z217:Z220" si="85">IFERROR(Y217/W217,0)</f>
        <v>0</v>
      </c>
      <c r="AA217" s="98"/>
    </row>
    <row r="218" spans="1:27" ht="30" customHeight="1" thickBot="1" x14ac:dyDescent="0.3">
      <c r="A218" s="82" t="s">
        <v>77</v>
      </c>
      <c r="B218" s="129">
        <v>43873</v>
      </c>
      <c r="C218" s="89" t="s">
        <v>277</v>
      </c>
      <c r="D218" s="85" t="s">
        <v>245</v>
      </c>
      <c r="E218" s="86"/>
      <c r="F218" s="86"/>
      <c r="G218" s="86">
        <f>E218*F218</f>
        <v>0</v>
      </c>
      <c r="H218" s="86"/>
      <c r="I218" s="86"/>
      <c r="J218" s="86">
        <f>H218*I218</f>
        <v>0</v>
      </c>
      <c r="K218" s="86"/>
      <c r="L218" s="86"/>
      <c r="M218" s="86">
        <f>K218*L218</f>
        <v>0</v>
      </c>
      <c r="N218" s="86"/>
      <c r="O218" s="86"/>
      <c r="P218" s="86">
        <f>N218*O218</f>
        <v>0</v>
      </c>
      <c r="Q218" s="86"/>
      <c r="R218" s="86"/>
      <c r="S218" s="86">
        <f>Q218*R218</f>
        <v>0</v>
      </c>
      <c r="T218" s="86"/>
      <c r="U218" s="86"/>
      <c r="V218" s="86">
        <f>T218*U218</f>
        <v>0</v>
      </c>
      <c r="W218" s="87">
        <f>G218+M218+S218</f>
        <v>0</v>
      </c>
      <c r="X218" s="87">
        <f>J218+P218+V218</f>
        <v>0</v>
      </c>
      <c r="Y218" s="87">
        <f>W218-X218</f>
        <v>0</v>
      </c>
      <c r="Z218" s="88">
        <f t="shared" si="85"/>
        <v>0</v>
      </c>
      <c r="AA218" s="98"/>
    </row>
    <row r="219" spans="1:27" ht="21.75" customHeight="1" thickBot="1" x14ac:dyDescent="0.3">
      <c r="A219" s="82" t="s">
        <v>77</v>
      </c>
      <c r="B219" s="129">
        <v>43902</v>
      </c>
      <c r="C219" s="89" t="s">
        <v>278</v>
      </c>
      <c r="D219" s="85" t="s">
        <v>245</v>
      </c>
      <c r="E219" s="86"/>
      <c r="F219" s="86"/>
      <c r="G219" s="86">
        <f>E219*F219</f>
        <v>0</v>
      </c>
      <c r="H219" s="86"/>
      <c r="I219" s="86"/>
      <c r="J219" s="86">
        <f>H219*I219</f>
        <v>0</v>
      </c>
      <c r="K219" s="86"/>
      <c r="L219" s="86"/>
      <c r="M219" s="86">
        <f>K219*L219</f>
        <v>0</v>
      </c>
      <c r="N219" s="86"/>
      <c r="O219" s="86"/>
      <c r="P219" s="86">
        <f>N219*O219</f>
        <v>0</v>
      </c>
      <c r="Q219" s="86"/>
      <c r="R219" s="86"/>
      <c r="S219" s="86">
        <f>Q219*R219</f>
        <v>0</v>
      </c>
      <c r="T219" s="86"/>
      <c r="U219" s="86"/>
      <c r="V219" s="86">
        <f>T219*U219</f>
        <v>0</v>
      </c>
      <c r="W219" s="87">
        <f>G219+M219+S219</f>
        <v>0</v>
      </c>
      <c r="X219" s="87">
        <f>J219+P219+V219</f>
        <v>0</v>
      </c>
      <c r="Y219" s="87">
        <f>W219-X219</f>
        <v>0</v>
      </c>
      <c r="Z219" s="88">
        <f t="shared" si="85"/>
        <v>0</v>
      </c>
      <c r="AA219" s="98"/>
    </row>
    <row r="220" spans="1:27" ht="42" customHeight="1" thickBot="1" x14ac:dyDescent="0.3">
      <c r="A220" s="82" t="s">
        <v>77</v>
      </c>
      <c r="B220" s="129">
        <v>43933</v>
      </c>
      <c r="C220" s="84" t="s">
        <v>279</v>
      </c>
      <c r="D220" s="85"/>
      <c r="E220" s="86"/>
      <c r="F220" s="86">
        <v>0.22</v>
      </c>
      <c r="G220" s="86">
        <f>E220*F220</f>
        <v>0</v>
      </c>
      <c r="H220" s="86"/>
      <c r="I220" s="86">
        <v>0.22</v>
      </c>
      <c r="J220" s="86">
        <f>H220*I220</f>
        <v>0</v>
      </c>
      <c r="K220" s="86"/>
      <c r="L220" s="86">
        <v>0.22</v>
      </c>
      <c r="M220" s="86">
        <f>K220*L220</f>
        <v>0</v>
      </c>
      <c r="N220" s="86"/>
      <c r="O220" s="86">
        <v>0.22</v>
      </c>
      <c r="P220" s="86">
        <f>N220*O220</f>
        <v>0</v>
      </c>
      <c r="Q220" s="86"/>
      <c r="R220" s="86">
        <v>0.22</v>
      </c>
      <c r="S220" s="86">
        <f>Q220*R220</f>
        <v>0</v>
      </c>
      <c r="T220" s="86"/>
      <c r="U220" s="86">
        <v>0.22</v>
      </c>
      <c r="V220" s="86">
        <f>T220*U220</f>
        <v>0</v>
      </c>
      <c r="W220" s="87">
        <f>G220+M220+S220</f>
        <v>0</v>
      </c>
      <c r="X220" s="87">
        <f>J220+P220+V220</f>
        <v>0</v>
      </c>
      <c r="Y220" s="87">
        <f>W220-X220</f>
        <v>0</v>
      </c>
      <c r="Z220" s="88">
        <f t="shared" si="85"/>
        <v>0</v>
      </c>
      <c r="AA220" s="98"/>
    </row>
    <row r="221" spans="1:27" ht="30" customHeight="1" thickBot="1" x14ac:dyDescent="0.3">
      <c r="A221" s="99" t="s">
        <v>280</v>
      </c>
      <c r="B221" s="100"/>
      <c r="C221" s="101"/>
      <c r="D221" s="102"/>
      <c r="E221" s="104">
        <f>SUM(E217:E219)</f>
        <v>0</v>
      </c>
      <c r="F221" s="104"/>
      <c r="G221" s="104">
        <f>SUM(G217:G220)</f>
        <v>0</v>
      </c>
      <c r="H221" s="104">
        <f>SUM(H217:H219)</f>
        <v>0</v>
      </c>
      <c r="I221" s="104"/>
      <c r="J221" s="104">
        <f>SUM(J217:J220)</f>
        <v>0</v>
      </c>
      <c r="K221" s="104">
        <f>SUM(K217:K219)</f>
        <v>0</v>
      </c>
      <c r="L221" s="104"/>
      <c r="M221" s="104">
        <f>SUM(M217:M220)</f>
        <v>0</v>
      </c>
      <c r="N221" s="104">
        <f>SUM(N217:N219)</f>
        <v>0</v>
      </c>
      <c r="O221" s="104"/>
      <c r="P221" s="104">
        <f>SUM(P217:P220)</f>
        <v>0</v>
      </c>
      <c r="Q221" s="104">
        <f>SUM(Q217:Q219)</f>
        <v>0</v>
      </c>
      <c r="R221" s="104"/>
      <c r="S221" s="104">
        <f>SUM(S217:S220)</f>
        <v>0</v>
      </c>
      <c r="T221" s="104">
        <f>SUM(T217:T219)</f>
        <v>0</v>
      </c>
      <c r="U221" s="104"/>
      <c r="V221" s="104">
        <f>SUM(V217:V220)</f>
        <v>0</v>
      </c>
      <c r="W221" s="29">
        <f>SUM(W217:W220)</f>
        <v>0</v>
      </c>
      <c r="X221" s="29">
        <f>SUM(X217:X220)</f>
        <v>0</v>
      </c>
      <c r="Y221" s="29">
        <f>W221-X221</f>
        <v>0</v>
      </c>
      <c r="Z221" s="29">
        <f>IFERROR(Y221/W221,0)</f>
        <v>0</v>
      </c>
      <c r="AA221" s="98"/>
    </row>
    <row r="222" spans="1:27" ht="30" customHeight="1" thickBot="1" x14ac:dyDescent="0.3">
      <c r="A222" s="106" t="s">
        <v>72</v>
      </c>
      <c r="B222" s="107">
        <v>13</v>
      </c>
      <c r="C222" s="239">
        <v>0</v>
      </c>
      <c r="D222" s="240"/>
      <c r="E222" s="240"/>
      <c r="F222" s="240"/>
      <c r="G222" s="240"/>
      <c r="H222" s="240"/>
      <c r="I222" s="240"/>
      <c r="J222" s="240"/>
      <c r="K222" s="240"/>
      <c r="L222" s="240"/>
      <c r="M222" s="240"/>
      <c r="N222" s="240"/>
      <c r="O222" s="240"/>
      <c r="P222" s="240"/>
      <c r="Q222" s="240"/>
      <c r="R222" s="240"/>
      <c r="S222" s="240"/>
      <c r="T222" s="240"/>
      <c r="U222" s="240"/>
      <c r="V222" s="240"/>
      <c r="W222" s="240"/>
      <c r="X222" s="240"/>
      <c r="Y222" s="240"/>
      <c r="Z222" s="240"/>
      <c r="AA222" s="241"/>
    </row>
    <row r="223" spans="1:27" ht="30" customHeight="1" thickBot="1" x14ac:dyDescent="0.3">
      <c r="A223" s="74" t="s">
        <v>74</v>
      </c>
      <c r="B223" s="96" t="s">
        <v>282</v>
      </c>
      <c r="C223" s="117" t="s">
        <v>283</v>
      </c>
      <c r="D223" s="77"/>
      <c r="E223" s="28">
        <f>SUM(E224:E226)</f>
        <v>0</v>
      </c>
      <c r="F223" s="28"/>
      <c r="G223" s="28">
        <f>SUM(G224:G227)</f>
        <v>0</v>
      </c>
      <c r="H223" s="28">
        <f>SUM(H224:H226)</f>
        <v>0</v>
      </c>
      <c r="I223" s="28"/>
      <c r="J223" s="28">
        <f>SUM(J224:J227)</f>
        <v>0</v>
      </c>
      <c r="K223" s="28">
        <f>SUM(K224:K226)</f>
        <v>1</v>
      </c>
      <c r="L223" s="28"/>
      <c r="M223" s="28">
        <f>SUM(M224:M227)</f>
        <v>30000</v>
      </c>
      <c r="N223" s="28">
        <f>SUM(N224:N226)</f>
        <v>1</v>
      </c>
      <c r="O223" s="28"/>
      <c r="P223" s="28">
        <f>SUM(P224:P227)</f>
        <v>30000</v>
      </c>
      <c r="Q223" s="28">
        <f>SUM(Q224:Q226)</f>
        <v>0</v>
      </c>
      <c r="R223" s="28"/>
      <c r="S223" s="28">
        <f>SUM(S224:S227)</f>
        <v>0</v>
      </c>
      <c r="T223" s="28">
        <f>SUM(T224:T226)</f>
        <v>0</v>
      </c>
      <c r="U223" s="28"/>
      <c r="V223" s="28">
        <f>SUM(V224:V227)</f>
        <v>0</v>
      </c>
      <c r="W223" s="28">
        <f>SUM(W224:W227)</f>
        <v>30000</v>
      </c>
      <c r="X223" s="28">
        <f>SUM(X224:X227)</f>
        <v>30000</v>
      </c>
      <c r="Y223" s="28">
        <f t="shared" ref="Y223:Y246" si="86">W223-X223</f>
        <v>0</v>
      </c>
      <c r="Z223" s="28">
        <f>Y223/W223</f>
        <v>0</v>
      </c>
      <c r="AA223" s="98"/>
    </row>
    <row r="224" spans="1:27" ht="30" customHeight="1" thickBot="1" x14ac:dyDescent="0.3">
      <c r="A224" s="82" t="s">
        <v>77</v>
      </c>
      <c r="B224" s="83" t="s">
        <v>284</v>
      </c>
      <c r="C224" s="89" t="s">
        <v>285</v>
      </c>
      <c r="D224" s="85" t="s">
        <v>143</v>
      </c>
      <c r="E224" s="86"/>
      <c r="F224" s="86"/>
      <c r="G224" s="86">
        <f>E224*F224</f>
        <v>0</v>
      </c>
      <c r="H224" s="86"/>
      <c r="I224" s="86"/>
      <c r="J224" s="86">
        <f>H224*I224</f>
        <v>0</v>
      </c>
      <c r="K224" s="86"/>
      <c r="L224" s="86"/>
      <c r="M224" s="86">
        <f>K224*L224</f>
        <v>0</v>
      </c>
      <c r="N224" s="86"/>
      <c r="O224" s="86"/>
      <c r="P224" s="86">
        <f>N224*O224</f>
        <v>0</v>
      </c>
      <c r="Q224" s="86"/>
      <c r="R224" s="86"/>
      <c r="S224" s="86">
        <f>Q224*R224</f>
        <v>0</v>
      </c>
      <c r="T224" s="86"/>
      <c r="U224" s="86"/>
      <c r="V224" s="86">
        <f>T224*U224</f>
        <v>0</v>
      </c>
      <c r="W224" s="87">
        <f>G224+M224+S224</f>
        <v>0</v>
      </c>
      <c r="X224" s="87">
        <f>J224+P224+V224</f>
        <v>0</v>
      </c>
      <c r="Y224" s="87">
        <f t="shared" si="86"/>
        <v>0</v>
      </c>
      <c r="Z224" s="88">
        <f t="shared" ref="Z224:Z227" si="87">IFERROR(Y224/W224,0)</f>
        <v>0</v>
      </c>
      <c r="AA224" s="98"/>
    </row>
    <row r="225" spans="1:27" ht="30" customHeight="1" thickBot="1" x14ac:dyDescent="0.3">
      <c r="A225" s="82" t="s">
        <v>77</v>
      </c>
      <c r="B225" s="83" t="s">
        <v>286</v>
      </c>
      <c r="C225" s="89" t="s">
        <v>287</v>
      </c>
      <c r="D225" s="85" t="s">
        <v>143</v>
      </c>
      <c r="E225" s="86"/>
      <c r="F225" s="86"/>
      <c r="G225" s="86">
        <f>E225*F225</f>
        <v>0</v>
      </c>
      <c r="H225" s="86"/>
      <c r="I225" s="86"/>
      <c r="J225" s="86">
        <f>H225*I225</f>
        <v>0</v>
      </c>
      <c r="K225" s="86"/>
      <c r="L225" s="86"/>
      <c r="M225" s="86">
        <f>K225*L225</f>
        <v>0</v>
      </c>
      <c r="N225" s="86"/>
      <c r="O225" s="86"/>
      <c r="P225" s="86">
        <f>N225*O225</f>
        <v>0</v>
      </c>
      <c r="Q225" s="86"/>
      <c r="R225" s="86"/>
      <c r="S225" s="86">
        <f>Q225*R225</f>
        <v>0</v>
      </c>
      <c r="T225" s="86"/>
      <c r="U225" s="86"/>
      <c r="V225" s="86">
        <f>T225*U225</f>
        <v>0</v>
      </c>
      <c r="W225" s="87">
        <f>G225+M225+S225</f>
        <v>0</v>
      </c>
      <c r="X225" s="87">
        <f>J225+P225+V225</f>
        <v>0</v>
      </c>
      <c r="Y225" s="87">
        <f t="shared" si="86"/>
        <v>0</v>
      </c>
      <c r="Z225" s="88">
        <f t="shared" si="87"/>
        <v>0</v>
      </c>
      <c r="AA225" s="98"/>
    </row>
    <row r="226" spans="1:27" ht="30" customHeight="1" thickBot="1" x14ac:dyDescent="0.3">
      <c r="A226" s="82" t="s">
        <v>77</v>
      </c>
      <c r="B226" s="83" t="s">
        <v>288</v>
      </c>
      <c r="C226" s="89" t="s">
        <v>289</v>
      </c>
      <c r="D226" s="85" t="s">
        <v>143</v>
      </c>
      <c r="E226" s="86"/>
      <c r="F226" s="86"/>
      <c r="G226" s="86">
        <f>E226*F226</f>
        <v>0</v>
      </c>
      <c r="H226" s="86"/>
      <c r="I226" s="86"/>
      <c r="J226" s="86">
        <f>H226*I226</f>
        <v>0</v>
      </c>
      <c r="K226" s="86">
        <v>1</v>
      </c>
      <c r="L226" s="86">
        <v>30000</v>
      </c>
      <c r="M226" s="86">
        <f>K226*L226</f>
        <v>30000</v>
      </c>
      <c r="N226" s="86">
        <v>1</v>
      </c>
      <c r="O226" s="86">
        <v>30000</v>
      </c>
      <c r="P226" s="86">
        <f>N226*O226</f>
        <v>30000</v>
      </c>
      <c r="Q226" s="86"/>
      <c r="R226" s="86"/>
      <c r="S226" s="86">
        <f>Q226*R226</f>
        <v>0</v>
      </c>
      <c r="T226" s="86"/>
      <c r="U226" s="86"/>
      <c r="V226" s="86">
        <f>T226*U226</f>
        <v>0</v>
      </c>
      <c r="W226" s="87">
        <f>G226+M226+S226</f>
        <v>30000</v>
      </c>
      <c r="X226" s="87">
        <f>J226+P226+V226</f>
        <v>30000</v>
      </c>
      <c r="Y226" s="87">
        <f t="shared" si="86"/>
        <v>0</v>
      </c>
      <c r="Z226" s="88">
        <f t="shared" si="87"/>
        <v>0</v>
      </c>
      <c r="AA226" s="98"/>
    </row>
    <row r="227" spans="1:27" ht="39.75" customHeight="1" thickBot="1" x14ac:dyDescent="0.3">
      <c r="A227" s="82" t="s">
        <v>77</v>
      </c>
      <c r="B227" s="83" t="s">
        <v>290</v>
      </c>
      <c r="C227" s="89" t="s">
        <v>291</v>
      </c>
      <c r="D227" s="85"/>
      <c r="E227" s="86"/>
      <c r="F227" s="86">
        <v>0.22</v>
      </c>
      <c r="G227" s="86">
        <f>G226*0.22</f>
        <v>0</v>
      </c>
      <c r="H227" s="86"/>
      <c r="I227" s="86">
        <v>0.22</v>
      </c>
      <c r="J227" s="86">
        <f>H227*I227</f>
        <v>0</v>
      </c>
      <c r="K227" s="86"/>
      <c r="L227" s="86">
        <v>0.22</v>
      </c>
      <c r="M227" s="86">
        <f>K227*L227</f>
        <v>0</v>
      </c>
      <c r="N227" s="86"/>
      <c r="O227" s="86">
        <v>0.22</v>
      </c>
      <c r="P227" s="86">
        <f>N227*O227</f>
        <v>0</v>
      </c>
      <c r="Q227" s="86"/>
      <c r="R227" s="86">
        <v>0.22</v>
      </c>
      <c r="S227" s="86">
        <f>Q227*R227</f>
        <v>0</v>
      </c>
      <c r="T227" s="86"/>
      <c r="U227" s="86">
        <v>0.22</v>
      </c>
      <c r="V227" s="86">
        <f>T227*U227</f>
        <v>0</v>
      </c>
      <c r="W227" s="87">
        <f>G227+M227+S227</f>
        <v>0</v>
      </c>
      <c r="X227" s="87">
        <f>J227+P227+V227</f>
        <v>0</v>
      </c>
      <c r="Y227" s="87">
        <f t="shared" si="86"/>
        <v>0</v>
      </c>
      <c r="Z227" s="88">
        <f t="shared" si="87"/>
        <v>0</v>
      </c>
      <c r="AA227" s="98"/>
    </row>
    <row r="228" spans="1:27" ht="30" customHeight="1" thickBot="1" x14ac:dyDescent="0.3">
      <c r="A228" s="74" t="s">
        <v>74</v>
      </c>
      <c r="B228" s="96" t="s">
        <v>292</v>
      </c>
      <c r="C228" s="117" t="s">
        <v>293</v>
      </c>
      <c r="D228" s="77"/>
      <c r="E228" s="28">
        <f>SUM(E229:E231)</f>
        <v>0</v>
      </c>
      <c r="F228" s="28"/>
      <c r="G228" s="28">
        <f>SUM(G229:G232)</f>
        <v>0</v>
      </c>
      <c r="H228" s="28">
        <f>SUM(H229:H231)</f>
        <v>0</v>
      </c>
      <c r="I228" s="28"/>
      <c r="J228" s="28">
        <f>SUM(J229:J232)</f>
        <v>0</v>
      </c>
      <c r="K228" s="28">
        <f>SUM(K229:K231)</f>
        <v>0</v>
      </c>
      <c r="L228" s="28"/>
      <c r="M228" s="28">
        <f>SUM(M229:M232)</f>
        <v>0</v>
      </c>
      <c r="N228" s="28">
        <f>SUM(N229:N231)</f>
        <v>0</v>
      </c>
      <c r="O228" s="28"/>
      <c r="P228" s="28">
        <f>SUM(P229:P232)</f>
        <v>0</v>
      </c>
      <c r="Q228" s="28">
        <f>SUM(Q229:Q231)</f>
        <v>0</v>
      </c>
      <c r="R228" s="28"/>
      <c r="S228" s="28">
        <f>SUM(S229:S232)</f>
        <v>0</v>
      </c>
      <c r="T228" s="28">
        <f>SUM(T229:T231)</f>
        <v>0</v>
      </c>
      <c r="U228" s="28"/>
      <c r="V228" s="28">
        <f>SUM(V229:V232)</f>
        <v>0</v>
      </c>
      <c r="W228" s="28">
        <f>SUM(W229:W232)</f>
        <v>0</v>
      </c>
      <c r="X228" s="28">
        <f>SUM(X229:X232)</f>
        <v>0</v>
      </c>
      <c r="Y228" s="28">
        <f t="shared" si="86"/>
        <v>0</v>
      </c>
      <c r="Z228" s="28">
        <f>IFERROR(Y228/W228,0)</f>
        <v>0</v>
      </c>
      <c r="AA228" s="98"/>
    </row>
    <row r="229" spans="1:27" ht="30" customHeight="1" thickBot="1" x14ac:dyDescent="0.3">
      <c r="A229" s="82" t="s">
        <v>77</v>
      </c>
      <c r="B229" s="83" t="s">
        <v>294</v>
      </c>
      <c r="C229" s="89" t="s">
        <v>295</v>
      </c>
      <c r="D229" s="85"/>
      <c r="E229" s="86"/>
      <c r="F229" s="86"/>
      <c r="G229" s="86">
        <f>E229*F229</f>
        <v>0</v>
      </c>
      <c r="H229" s="86"/>
      <c r="I229" s="86"/>
      <c r="J229" s="86">
        <f>H229*I229</f>
        <v>0</v>
      </c>
      <c r="K229" s="86"/>
      <c r="L229" s="86"/>
      <c r="M229" s="86">
        <f>K229*L229</f>
        <v>0</v>
      </c>
      <c r="N229" s="86"/>
      <c r="O229" s="86"/>
      <c r="P229" s="86">
        <f>N229*O229</f>
        <v>0</v>
      </c>
      <c r="Q229" s="86"/>
      <c r="R229" s="86"/>
      <c r="S229" s="86">
        <f>Q229*R229</f>
        <v>0</v>
      </c>
      <c r="T229" s="86"/>
      <c r="U229" s="86"/>
      <c r="V229" s="86">
        <f>T229*U229</f>
        <v>0</v>
      </c>
      <c r="W229" s="87">
        <f>G229+M229+S229</f>
        <v>0</v>
      </c>
      <c r="X229" s="87">
        <f>J229+P229+V229</f>
        <v>0</v>
      </c>
      <c r="Y229" s="87">
        <f t="shared" si="86"/>
        <v>0</v>
      </c>
      <c r="Z229" s="88">
        <f t="shared" ref="Z229:Z232" si="88">IFERROR(Y229/W229,0)</f>
        <v>0</v>
      </c>
      <c r="AA229" s="98"/>
    </row>
    <row r="230" spans="1:27" ht="30" customHeight="1" thickBot="1" x14ac:dyDescent="0.3">
      <c r="A230" s="82" t="s">
        <v>77</v>
      </c>
      <c r="B230" s="83" t="s">
        <v>296</v>
      </c>
      <c r="C230" s="89" t="s">
        <v>295</v>
      </c>
      <c r="D230" s="85"/>
      <c r="E230" s="86"/>
      <c r="F230" s="86"/>
      <c r="G230" s="86">
        <f>E230*F230</f>
        <v>0</v>
      </c>
      <c r="H230" s="86"/>
      <c r="I230" s="86"/>
      <c r="J230" s="86">
        <f>H230*I230</f>
        <v>0</v>
      </c>
      <c r="K230" s="86"/>
      <c r="L230" s="86"/>
      <c r="M230" s="86">
        <f>K230*L230</f>
        <v>0</v>
      </c>
      <c r="N230" s="86"/>
      <c r="O230" s="86"/>
      <c r="P230" s="86">
        <f>N230*O230</f>
        <v>0</v>
      </c>
      <c r="Q230" s="86"/>
      <c r="R230" s="86"/>
      <c r="S230" s="86">
        <f>Q230*R230</f>
        <v>0</v>
      </c>
      <c r="T230" s="86"/>
      <c r="U230" s="86"/>
      <c r="V230" s="86">
        <f>T230*U230</f>
        <v>0</v>
      </c>
      <c r="W230" s="87">
        <f>G230+M230+S230</f>
        <v>0</v>
      </c>
      <c r="X230" s="87">
        <f>J230+P230+V230</f>
        <v>0</v>
      </c>
      <c r="Y230" s="87">
        <f t="shared" si="86"/>
        <v>0</v>
      </c>
      <c r="Z230" s="88">
        <f t="shared" si="88"/>
        <v>0</v>
      </c>
      <c r="AA230" s="98"/>
    </row>
    <row r="231" spans="1:27" ht="30" customHeight="1" thickBot="1" x14ac:dyDescent="0.3">
      <c r="A231" s="82" t="s">
        <v>77</v>
      </c>
      <c r="B231" s="83" t="s">
        <v>297</v>
      </c>
      <c r="C231" s="89" t="s">
        <v>295</v>
      </c>
      <c r="D231" s="85"/>
      <c r="E231" s="86"/>
      <c r="F231" s="86"/>
      <c r="G231" s="86">
        <f>E231*F231</f>
        <v>0</v>
      </c>
      <c r="H231" s="86"/>
      <c r="I231" s="86"/>
      <c r="J231" s="86">
        <f>H231*I231</f>
        <v>0</v>
      </c>
      <c r="K231" s="86"/>
      <c r="L231" s="86"/>
      <c r="M231" s="86">
        <f>K231*L231</f>
        <v>0</v>
      </c>
      <c r="N231" s="86"/>
      <c r="O231" s="86"/>
      <c r="P231" s="86">
        <f>N231*O231</f>
        <v>0</v>
      </c>
      <c r="Q231" s="86"/>
      <c r="R231" s="86"/>
      <c r="S231" s="86">
        <f>Q231*R231</f>
        <v>0</v>
      </c>
      <c r="T231" s="86"/>
      <c r="U231" s="86"/>
      <c r="V231" s="86">
        <f>T231*U231</f>
        <v>0</v>
      </c>
      <c r="W231" s="87">
        <f>G231+M231+S231</f>
        <v>0</v>
      </c>
      <c r="X231" s="87">
        <f>J231+P231+V231</f>
        <v>0</v>
      </c>
      <c r="Y231" s="87">
        <f t="shared" si="86"/>
        <v>0</v>
      </c>
      <c r="Z231" s="88">
        <f t="shared" si="88"/>
        <v>0</v>
      </c>
      <c r="AA231" s="98"/>
    </row>
    <row r="232" spans="1:27" ht="41.25" customHeight="1" thickBot="1" x14ac:dyDescent="0.3">
      <c r="A232" s="82" t="s">
        <v>77</v>
      </c>
      <c r="B232" s="83" t="s">
        <v>298</v>
      </c>
      <c r="C232" s="84" t="s">
        <v>299</v>
      </c>
      <c r="D232" s="85"/>
      <c r="E232" s="86"/>
      <c r="F232" s="86">
        <v>0.22</v>
      </c>
      <c r="G232" s="86">
        <f>E232*F232</f>
        <v>0</v>
      </c>
      <c r="H232" s="86"/>
      <c r="I232" s="86">
        <v>0.22</v>
      </c>
      <c r="J232" s="86">
        <f>H232*I232</f>
        <v>0</v>
      </c>
      <c r="K232" s="86"/>
      <c r="L232" s="86">
        <v>0.22</v>
      </c>
      <c r="M232" s="86">
        <f>K232*L232</f>
        <v>0</v>
      </c>
      <c r="N232" s="86"/>
      <c r="O232" s="86">
        <v>0.22</v>
      </c>
      <c r="P232" s="86">
        <f>N232*O232</f>
        <v>0</v>
      </c>
      <c r="Q232" s="86"/>
      <c r="R232" s="86">
        <v>0.22</v>
      </c>
      <c r="S232" s="86">
        <f>Q232*R232</f>
        <v>0</v>
      </c>
      <c r="T232" s="86"/>
      <c r="U232" s="86">
        <v>0.22</v>
      </c>
      <c r="V232" s="86">
        <f>T232*U232</f>
        <v>0</v>
      </c>
      <c r="W232" s="87">
        <f>G232+M232+S232</f>
        <v>0</v>
      </c>
      <c r="X232" s="87">
        <f>J232+P232+V232</f>
        <v>0</v>
      </c>
      <c r="Y232" s="87">
        <f t="shared" si="86"/>
        <v>0</v>
      </c>
      <c r="Z232" s="88">
        <f t="shared" si="88"/>
        <v>0</v>
      </c>
      <c r="AA232" s="98"/>
    </row>
    <row r="233" spans="1:27" ht="30" customHeight="1" thickBot="1" x14ac:dyDescent="0.3">
      <c r="A233" s="74" t="s">
        <v>74</v>
      </c>
      <c r="B233" s="96" t="s">
        <v>300</v>
      </c>
      <c r="C233" s="117" t="s">
        <v>301</v>
      </c>
      <c r="D233" s="77"/>
      <c r="E233" s="28">
        <f>SUM(E234:E236)</f>
        <v>0</v>
      </c>
      <c r="F233" s="28"/>
      <c r="G233" s="28">
        <f>SUM(G234:G236)</f>
        <v>0</v>
      </c>
      <c r="H233" s="28">
        <f>SUM(H234:H236)</f>
        <v>0</v>
      </c>
      <c r="I233" s="28"/>
      <c r="J233" s="28">
        <f>SUM(J234:J236)</f>
        <v>0</v>
      </c>
      <c r="K233" s="28">
        <f>SUM(K234:K236)</f>
        <v>0</v>
      </c>
      <c r="L233" s="28"/>
      <c r="M233" s="28">
        <f>SUM(M234:M236)</f>
        <v>0</v>
      </c>
      <c r="N233" s="28">
        <f>SUM(N234:N236)</f>
        <v>0</v>
      </c>
      <c r="O233" s="28"/>
      <c r="P233" s="28">
        <f>SUM(P234:P236)</f>
        <v>0</v>
      </c>
      <c r="Q233" s="28">
        <f>SUM(Q234:Q236)</f>
        <v>0</v>
      </c>
      <c r="R233" s="28"/>
      <c r="S233" s="28">
        <f>SUM(S234:S236)</f>
        <v>0</v>
      </c>
      <c r="T233" s="28">
        <f>SUM(T234:T236)</f>
        <v>0</v>
      </c>
      <c r="U233" s="28"/>
      <c r="V233" s="28">
        <f>SUM(V234:V236)</f>
        <v>0</v>
      </c>
      <c r="W233" s="28">
        <f>SUM(W234:W236)</f>
        <v>0</v>
      </c>
      <c r="X233" s="28">
        <f>SUM(X234:X236)</f>
        <v>0</v>
      </c>
      <c r="Y233" s="28">
        <f t="shared" si="86"/>
        <v>0</v>
      </c>
      <c r="Z233" s="28">
        <f>IFERROR(Y233/W233,0)</f>
        <v>0</v>
      </c>
      <c r="AA233" s="98"/>
    </row>
    <row r="234" spans="1:27" ht="30" customHeight="1" thickBot="1" x14ac:dyDescent="0.3">
      <c r="A234" s="82" t="s">
        <v>77</v>
      </c>
      <c r="B234" s="83" t="s">
        <v>302</v>
      </c>
      <c r="C234" s="89" t="s">
        <v>303</v>
      </c>
      <c r="D234" s="85"/>
      <c r="E234" s="86"/>
      <c r="F234" s="86"/>
      <c r="G234" s="86">
        <f>E234*F234</f>
        <v>0</v>
      </c>
      <c r="H234" s="86"/>
      <c r="I234" s="86"/>
      <c r="J234" s="86">
        <f>H234*I234</f>
        <v>0</v>
      </c>
      <c r="K234" s="86"/>
      <c r="L234" s="86"/>
      <c r="M234" s="86">
        <f>K234*L234</f>
        <v>0</v>
      </c>
      <c r="N234" s="86"/>
      <c r="O234" s="86"/>
      <c r="P234" s="86">
        <f>N234*O234</f>
        <v>0</v>
      </c>
      <c r="Q234" s="86"/>
      <c r="R234" s="86"/>
      <c r="S234" s="86">
        <f>Q234*R234</f>
        <v>0</v>
      </c>
      <c r="T234" s="86"/>
      <c r="U234" s="86"/>
      <c r="V234" s="86">
        <f>T234*U234</f>
        <v>0</v>
      </c>
      <c r="W234" s="87">
        <f>G234+M234+S234</f>
        <v>0</v>
      </c>
      <c r="X234" s="87">
        <f>J234+P234+V234</f>
        <v>0</v>
      </c>
      <c r="Y234" s="87">
        <f t="shared" si="86"/>
        <v>0</v>
      </c>
      <c r="Z234" s="88">
        <f t="shared" ref="Z234:Z241" si="89">IFERROR(Y234/W234,0)</f>
        <v>0</v>
      </c>
      <c r="AA234" s="98"/>
    </row>
    <row r="235" spans="1:27" ht="30" customHeight="1" thickBot="1" x14ac:dyDescent="0.3">
      <c r="A235" s="82" t="s">
        <v>77</v>
      </c>
      <c r="B235" s="83" t="s">
        <v>304</v>
      </c>
      <c r="C235" s="89" t="s">
        <v>303</v>
      </c>
      <c r="D235" s="85"/>
      <c r="E235" s="86"/>
      <c r="F235" s="86"/>
      <c r="G235" s="86">
        <f>E235*F235</f>
        <v>0</v>
      </c>
      <c r="H235" s="86"/>
      <c r="I235" s="86"/>
      <c r="J235" s="86">
        <f>H235*I235</f>
        <v>0</v>
      </c>
      <c r="K235" s="86"/>
      <c r="L235" s="86"/>
      <c r="M235" s="86">
        <f>K235*L235</f>
        <v>0</v>
      </c>
      <c r="N235" s="86"/>
      <c r="O235" s="86"/>
      <c r="P235" s="86">
        <f>N235*O235</f>
        <v>0</v>
      </c>
      <c r="Q235" s="86"/>
      <c r="R235" s="86"/>
      <c r="S235" s="86">
        <f>Q235*R235</f>
        <v>0</v>
      </c>
      <c r="T235" s="86"/>
      <c r="U235" s="86"/>
      <c r="V235" s="86">
        <f>T235*U235</f>
        <v>0</v>
      </c>
      <c r="W235" s="87">
        <f>G235+M235+S235</f>
        <v>0</v>
      </c>
      <c r="X235" s="87">
        <f>J235+P235+V235</f>
        <v>0</v>
      </c>
      <c r="Y235" s="87">
        <f t="shared" si="86"/>
        <v>0</v>
      </c>
      <c r="Z235" s="88">
        <f t="shared" si="89"/>
        <v>0</v>
      </c>
      <c r="AA235" s="98"/>
    </row>
    <row r="236" spans="1:27" ht="30" customHeight="1" thickBot="1" x14ac:dyDescent="0.3">
      <c r="A236" s="82" t="s">
        <v>77</v>
      </c>
      <c r="B236" s="83" t="s">
        <v>305</v>
      </c>
      <c r="C236" s="89" t="s">
        <v>303</v>
      </c>
      <c r="D236" s="85"/>
      <c r="E236" s="86"/>
      <c r="F236" s="86"/>
      <c r="G236" s="86">
        <f>E236*F236</f>
        <v>0</v>
      </c>
      <c r="H236" s="86"/>
      <c r="I236" s="86"/>
      <c r="J236" s="86">
        <f>H236*I236</f>
        <v>0</v>
      </c>
      <c r="K236" s="86"/>
      <c r="L236" s="86"/>
      <c r="M236" s="86">
        <f>K236*L236</f>
        <v>0</v>
      </c>
      <c r="N236" s="86"/>
      <c r="O236" s="86"/>
      <c r="P236" s="86">
        <f>N236*O236</f>
        <v>0</v>
      </c>
      <c r="Q236" s="86"/>
      <c r="R236" s="86"/>
      <c r="S236" s="86">
        <f>Q236*R236</f>
        <v>0</v>
      </c>
      <c r="T236" s="86"/>
      <c r="U236" s="86"/>
      <c r="V236" s="86">
        <f>T236*U236</f>
        <v>0</v>
      </c>
      <c r="W236" s="87">
        <f>G236+M236+S236</f>
        <v>0</v>
      </c>
      <c r="X236" s="87">
        <f>J236+P236+V236</f>
        <v>0</v>
      </c>
      <c r="Y236" s="87">
        <f t="shared" si="86"/>
        <v>0</v>
      </c>
      <c r="Z236" s="88">
        <f t="shared" si="89"/>
        <v>0</v>
      </c>
      <c r="AA236" s="98"/>
    </row>
    <row r="237" spans="1:27" ht="30" customHeight="1" thickBot="1" x14ac:dyDescent="0.3">
      <c r="A237" s="74" t="s">
        <v>74</v>
      </c>
      <c r="B237" s="96" t="s">
        <v>306</v>
      </c>
      <c r="C237" s="131" t="s">
        <v>281</v>
      </c>
      <c r="D237" s="77"/>
      <c r="E237" s="28">
        <f>SUM(E238:E244)</f>
        <v>9</v>
      </c>
      <c r="F237" s="28"/>
      <c r="G237" s="28">
        <f>SUM(G238:G245)</f>
        <v>89670</v>
      </c>
      <c r="H237" s="28">
        <f>SUM(H238:H244)</f>
        <v>8</v>
      </c>
      <c r="I237" s="28"/>
      <c r="J237" s="28">
        <f>SUM(J238:J245)</f>
        <v>82449</v>
      </c>
      <c r="K237" s="28">
        <f>SUM(K238:K244)</f>
        <v>0</v>
      </c>
      <c r="L237" s="28"/>
      <c r="M237" s="28">
        <f>SUM(M238:M245)</f>
        <v>0</v>
      </c>
      <c r="N237" s="28">
        <f>SUM(N238:N244)</f>
        <v>0</v>
      </c>
      <c r="O237" s="28"/>
      <c r="P237" s="28">
        <f>SUM(P238:P245)</f>
        <v>0</v>
      </c>
      <c r="Q237" s="28">
        <f>SUM(Q238:Q244)</f>
        <v>0</v>
      </c>
      <c r="R237" s="28"/>
      <c r="S237" s="28">
        <f>SUM(S238:S245)</f>
        <v>0</v>
      </c>
      <c r="T237" s="28">
        <f>SUM(T238:T244)</f>
        <v>0</v>
      </c>
      <c r="U237" s="28"/>
      <c r="V237" s="28">
        <f>SUM(V238:V245)</f>
        <v>0</v>
      </c>
      <c r="W237" s="28">
        <f>SUM(W238:W245)</f>
        <v>89670</v>
      </c>
      <c r="X237" s="28">
        <f>SUM(X238:X245)</f>
        <v>82449</v>
      </c>
      <c r="Y237" s="28">
        <f t="shared" si="86"/>
        <v>7221</v>
      </c>
      <c r="Z237" s="28">
        <f>Y237/W237</f>
        <v>8.0528604884576777E-2</v>
      </c>
      <c r="AA237" s="98"/>
    </row>
    <row r="238" spans="1:27" ht="30" customHeight="1" thickBot="1" x14ac:dyDescent="0.3">
      <c r="A238" s="82" t="s">
        <v>77</v>
      </c>
      <c r="B238" s="83" t="s">
        <v>307</v>
      </c>
      <c r="C238" s="89" t="s">
        <v>308</v>
      </c>
      <c r="D238" s="85"/>
      <c r="E238" s="86"/>
      <c r="F238" s="86"/>
      <c r="G238" s="86">
        <f t="shared" ref="G238:G245" si="90">E238*F238</f>
        <v>0</v>
      </c>
      <c r="H238" s="86"/>
      <c r="I238" s="86"/>
      <c r="J238" s="86">
        <f>H238*I238</f>
        <v>0</v>
      </c>
      <c r="K238" s="86"/>
      <c r="L238" s="86"/>
      <c r="M238" s="86">
        <f t="shared" ref="M238:M245" si="91">K238*L238</f>
        <v>0</v>
      </c>
      <c r="N238" s="86"/>
      <c r="O238" s="86"/>
      <c r="P238" s="86">
        <f t="shared" ref="P238:P245" si="92">N238*O238</f>
        <v>0</v>
      </c>
      <c r="Q238" s="86"/>
      <c r="R238" s="86"/>
      <c r="S238" s="86">
        <f t="shared" ref="S238:S245" si="93">Q238*R238</f>
        <v>0</v>
      </c>
      <c r="T238" s="86"/>
      <c r="U238" s="86"/>
      <c r="V238" s="86">
        <f t="shared" ref="V238:V245" si="94">T238*U238</f>
        <v>0</v>
      </c>
      <c r="W238" s="87">
        <f t="shared" ref="W238:W245" si="95">G238+M238+S238</f>
        <v>0</v>
      </c>
      <c r="X238" s="87">
        <f t="shared" ref="X238:X245" si="96">J238+P238+V238</f>
        <v>0</v>
      </c>
      <c r="Y238" s="87">
        <f t="shared" si="86"/>
        <v>0</v>
      </c>
      <c r="Z238" s="88">
        <f t="shared" si="89"/>
        <v>0</v>
      </c>
      <c r="AA238" s="98"/>
    </row>
    <row r="239" spans="1:27" ht="30" customHeight="1" thickBot="1" x14ac:dyDescent="0.3">
      <c r="A239" s="82" t="s">
        <v>77</v>
      </c>
      <c r="B239" s="83" t="s">
        <v>309</v>
      </c>
      <c r="C239" s="89" t="s">
        <v>310</v>
      </c>
      <c r="D239" s="85"/>
      <c r="E239" s="86"/>
      <c r="F239" s="86"/>
      <c r="G239" s="86">
        <f t="shared" si="90"/>
        <v>0</v>
      </c>
      <c r="H239" s="86"/>
      <c r="I239" s="86"/>
      <c r="J239" s="86">
        <f>H239*I239</f>
        <v>0</v>
      </c>
      <c r="K239" s="86"/>
      <c r="L239" s="86"/>
      <c r="M239" s="86">
        <f t="shared" si="91"/>
        <v>0</v>
      </c>
      <c r="N239" s="86"/>
      <c r="O239" s="86"/>
      <c r="P239" s="86">
        <f t="shared" si="92"/>
        <v>0</v>
      </c>
      <c r="Q239" s="86"/>
      <c r="R239" s="86"/>
      <c r="S239" s="86">
        <f t="shared" si="93"/>
        <v>0</v>
      </c>
      <c r="T239" s="86"/>
      <c r="U239" s="86"/>
      <c r="V239" s="86">
        <f t="shared" si="94"/>
        <v>0</v>
      </c>
      <c r="W239" s="87">
        <f t="shared" si="95"/>
        <v>0</v>
      </c>
      <c r="X239" s="87">
        <f t="shared" si="96"/>
        <v>0</v>
      </c>
      <c r="Y239" s="87">
        <f t="shared" si="86"/>
        <v>0</v>
      </c>
      <c r="Z239" s="88">
        <f t="shared" si="89"/>
        <v>0</v>
      </c>
      <c r="AA239" s="98"/>
    </row>
    <row r="240" spans="1:27" ht="30" customHeight="1" thickBot="1" x14ac:dyDescent="0.3">
      <c r="A240" s="82" t="s">
        <v>77</v>
      </c>
      <c r="B240" s="83" t="s">
        <v>311</v>
      </c>
      <c r="C240" s="132" t="s">
        <v>312</v>
      </c>
      <c r="D240" s="133"/>
      <c r="E240" s="134"/>
      <c r="F240" s="134"/>
      <c r="G240" s="97">
        <f t="shared" si="90"/>
        <v>0</v>
      </c>
      <c r="H240" s="134"/>
      <c r="I240" s="134"/>
      <c r="J240" s="135">
        <v>99</v>
      </c>
      <c r="K240" s="86"/>
      <c r="L240" s="86"/>
      <c r="M240" s="86">
        <f t="shared" si="91"/>
        <v>0</v>
      </c>
      <c r="N240" s="86"/>
      <c r="O240" s="86"/>
      <c r="P240" s="86">
        <f t="shared" si="92"/>
        <v>0</v>
      </c>
      <c r="Q240" s="86"/>
      <c r="R240" s="86"/>
      <c r="S240" s="86">
        <f t="shared" si="93"/>
        <v>0</v>
      </c>
      <c r="T240" s="86"/>
      <c r="U240" s="86"/>
      <c r="V240" s="86">
        <f t="shared" si="94"/>
        <v>0</v>
      </c>
      <c r="W240" s="87">
        <f t="shared" si="95"/>
        <v>0</v>
      </c>
      <c r="X240" s="87">
        <f t="shared" si="96"/>
        <v>99</v>
      </c>
      <c r="Y240" s="87">
        <f t="shared" si="86"/>
        <v>-99</v>
      </c>
      <c r="Z240" s="88">
        <f t="shared" si="89"/>
        <v>0</v>
      </c>
      <c r="AA240" s="98"/>
    </row>
    <row r="241" spans="1:27" ht="30" customHeight="1" thickBot="1" x14ac:dyDescent="0.3">
      <c r="A241" s="82" t="s">
        <v>77</v>
      </c>
      <c r="B241" s="83" t="s">
        <v>313</v>
      </c>
      <c r="C241" s="89" t="s">
        <v>314</v>
      </c>
      <c r="D241" s="85"/>
      <c r="E241" s="86"/>
      <c r="F241" s="86"/>
      <c r="G241" s="86">
        <f t="shared" si="90"/>
        <v>0</v>
      </c>
      <c r="H241" s="86"/>
      <c r="I241" s="86"/>
      <c r="J241" s="86">
        <f>H241*I241</f>
        <v>0</v>
      </c>
      <c r="K241" s="86"/>
      <c r="L241" s="86"/>
      <c r="M241" s="86">
        <f t="shared" si="91"/>
        <v>0</v>
      </c>
      <c r="N241" s="86"/>
      <c r="O241" s="86"/>
      <c r="P241" s="86">
        <f t="shared" si="92"/>
        <v>0</v>
      </c>
      <c r="Q241" s="86"/>
      <c r="R241" s="86"/>
      <c r="S241" s="86">
        <f t="shared" si="93"/>
        <v>0</v>
      </c>
      <c r="T241" s="86"/>
      <c r="U241" s="86"/>
      <c r="V241" s="86">
        <f t="shared" si="94"/>
        <v>0</v>
      </c>
      <c r="W241" s="87">
        <f t="shared" si="95"/>
        <v>0</v>
      </c>
      <c r="X241" s="87">
        <f t="shared" si="96"/>
        <v>0</v>
      </c>
      <c r="Y241" s="87">
        <f t="shared" si="86"/>
        <v>0</v>
      </c>
      <c r="Z241" s="88">
        <f t="shared" si="89"/>
        <v>0</v>
      </c>
      <c r="AA241" s="98"/>
    </row>
    <row r="242" spans="1:27" ht="30" customHeight="1" thickBot="1" x14ac:dyDescent="0.3">
      <c r="A242" s="136" t="s">
        <v>77</v>
      </c>
      <c r="B242" s="137" t="s">
        <v>315</v>
      </c>
      <c r="C242" s="138" t="s">
        <v>429</v>
      </c>
      <c r="D242" s="93" t="s">
        <v>143</v>
      </c>
      <c r="E242" s="112">
        <v>3</v>
      </c>
      <c r="F242" s="112">
        <v>2500</v>
      </c>
      <c r="G242" s="112">
        <f t="shared" si="90"/>
        <v>7500</v>
      </c>
      <c r="H242" s="86">
        <v>3</v>
      </c>
      <c r="I242" s="86">
        <v>2500</v>
      </c>
      <c r="J242" s="86">
        <f>H242*I242</f>
        <v>7500</v>
      </c>
      <c r="K242" s="86"/>
      <c r="L242" s="86"/>
      <c r="M242" s="86">
        <f t="shared" si="91"/>
        <v>0</v>
      </c>
      <c r="N242" s="86"/>
      <c r="O242" s="86"/>
      <c r="P242" s="86">
        <f t="shared" si="92"/>
        <v>0</v>
      </c>
      <c r="Q242" s="86"/>
      <c r="R242" s="86"/>
      <c r="S242" s="86">
        <f t="shared" si="93"/>
        <v>0</v>
      </c>
      <c r="T242" s="86"/>
      <c r="U242" s="86"/>
      <c r="V242" s="86">
        <f t="shared" si="94"/>
        <v>0</v>
      </c>
      <c r="W242" s="87">
        <f t="shared" si="95"/>
        <v>7500</v>
      </c>
      <c r="X242" s="87">
        <f t="shared" si="96"/>
        <v>7500</v>
      </c>
      <c r="Y242" s="87">
        <f t="shared" si="86"/>
        <v>0</v>
      </c>
      <c r="Z242" s="88">
        <f t="shared" ref="Z242:Z247" si="97">Y242/W242</f>
        <v>0</v>
      </c>
      <c r="AA242" s="98"/>
    </row>
    <row r="243" spans="1:27" ht="42" customHeight="1" thickBot="1" x14ac:dyDescent="0.3">
      <c r="A243" s="82" t="s">
        <v>77</v>
      </c>
      <c r="B243" s="137" t="s">
        <v>316</v>
      </c>
      <c r="C243" s="138" t="s">
        <v>430</v>
      </c>
      <c r="D243" s="93" t="s">
        <v>143</v>
      </c>
      <c r="E243" s="112">
        <v>5</v>
      </c>
      <c r="F243" s="112">
        <v>12000</v>
      </c>
      <c r="G243" s="112">
        <f t="shared" si="90"/>
        <v>60000</v>
      </c>
      <c r="H243" s="112">
        <v>5</v>
      </c>
      <c r="I243" s="112">
        <v>12000</v>
      </c>
      <c r="J243" s="86">
        <f>H243*I243</f>
        <v>60000</v>
      </c>
      <c r="K243" s="86"/>
      <c r="L243" s="86"/>
      <c r="M243" s="86">
        <f t="shared" si="91"/>
        <v>0</v>
      </c>
      <c r="N243" s="86"/>
      <c r="O243" s="86"/>
      <c r="P243" s="86">
        <f t="shared" si="92"/>
        <v>0</v>
      </c>
      <c r="Q243" s="86"/>
      <c r="R243" s="86"/>
      <c r="S243" s="86">
        <f t="shared" si="93"/>
        <v>0</v>
      </c>
      <c r="T243" s="86"/>
      <c r="U243" s="86"/>
      <c r="V243" s="86">
        <f t="shared" si="94"/>
        <v>0</v>
      </c>
      <c r="W243" s="87">
        <f t="shared" si="95"/>
        <v>60000</v>
      </c>
      <c r="X243" s="87">
        <f t="shared" si="96"/>
        <v>60000</v>
      </c>
      <c r="Y243" s="87">
        <f t="shared" si="86"/>
        <v>0</v>
      </c>
      <c r="Z243" s="88">
        <f t="shared" si="97"/>
        <v>0</v>
      </c>
      <c r="AA243" s="98"/>
    </row>
    <row r="244" spans="1:27" ht="30" customHeight="1" thickBot="1" x14ac:dyDescent="0.3">
      <c r="A244" s="136" t="s">
        <v>77</v>
      </c>
      <c r="B244" s="137" t="s">
        <v>317</v>
      </c>
      <c r="C244" s="89" t="s">
        <v>458</v>
      </c>
      <c r="D244" s="85" t="s">
        <v>143</v>
      </c>
      <c r="E244" s="86">
        <v>1</v>
      </c>
      <c r="F244" s="86">
        <v>6000</v>
      </c>
      <c r="G244" s="86">
        <f t="shared" si="90"/>
        <v>6000</v>
      </c>
      <c r="H244" s="86"/>
      <c r="I244" s="86"/>
      <c r="J244" s="86">
        <f>H244*I244</f>
        <v>0</v>
      </c>
      <c r="K244" s="86"/>
      <c r="L244" s="86"/>
      <c r="M244" s="86">
        <f t="shared" si="91"/>
        <v>0</v>
      </c>
      <c r="N244" s="86"/>
      <c r="O244" s="86"/>
      <c r="P244" s="86">
        <f t="shared" si="92"/>
        <v>0</v>
      </c>
      <c r="Q244" s="86"/>
      <c r="R244" s="86"/>
      <c r="S244" s="86">
        <f t="shared" si="93"/>
        <v>0</v>
      </c>
      <c r="T244" s="86"/>
      <c r="U244" s="86"/>
      <c r="V244" s="86">
        <f t="shared" si="94"/>
        <v>0</v>
      </c>
      <c r="W244" s="87">
        <f t="shared" si="95"/>
        <v>6000</v>
      </c>
      <c r="X244" s="87">
        <f t="shared" si="96"/>
        <v>0</v>
      </c>
      <c r="Y244" s="87">
        <f t="shared" si="86"/>
        <v>6000</v>
      </c>
      <c r="Z244" s="88">
        <f t="shared" si="97"/>
        <v>1</v>
      </c>
      <c r="AA244" s="98"/>
    </row>
    <row r="245" spans="1:27" ht="30" customHeight="1" thickBot="1" x14ac:dyDescent="0.3">
      <c r="A245" s="82" t="s">
        <v>77</v>
      </c>
      <c r="B245" s="83" t="s">
        <v>318</v>
      </c>
      <c r="C245" s="84" t="s">
        <v>319</v>
      </c>
      <c r="D245" s="85"/>
      <c r="E245" s="86">
        <v>73500</v>
      </c>
      <c r="F245" s="86">
        <v>0.22</v>
      </c>
      <c r="G245" s="86">
        <f t="shared" si="90"/>
        <v>16170</v>
      </c>
      <c r="H245" s="86">
        <v>67500</v>
      </c>
      <c r="I245" s="86">
        <v>0.22</v>
      </c>
      <c r="J245" s="86">
        <f>H245*I245</f>
        <v>14850</v>
      </c>
      <c r="K245" s="86"/>
      <c r="L245" s="86">
        <v>0.22</v>
      </c>
      <c r="M245" s="86">
        <f t="shared" si="91"/>
        <v>0</v>
      </c>
      <c r="N245" s="86"/>
      <c r="O245" s="86">
        <v>0.22</v>
      </c>
      <c r="P245" s="86">
        <f t="shared" si="92"/>
        <v>0</v>
      </c>
      <c r="Q245" s="86"/>
      <c r="R245" s="86">
        <v>0.22</v>
      </c>
      <c r="S245" s="86">
        <f t="shared" si="93"/>
        <v>0</v>
      </c>
      <c r="T245" s="86"/>
      <c r="U245" s="86">
        <v>0.22</v>
      </c>
      <c r="V245" s="86">
        <f t="shared" si="94"/>
        <v>0</v>
      </c>
      <c r="W245" s="87">
        <f t="shared" si="95"/>
        <v>16170</v>
      </c>
      <c r="X245" s="87">
        <f t="shared" si="96"/>
        <v>14850</v>
      </c>
      <c r="Y245" s="87">
        <f t="shared" si="86"/>
        <v>1320</v>
      </c>
      <c r="Z245" s="88">
        <f t="shared" si="97"/>
        <v>8.1632653061224483E-2</v>
      </c>
      <c r="AA245" s="98"/>
    </row>
    <row r="246" spans="1:27" ht="30" customHeight="1" thickBot="1" x14ac:dyDescent="0.3">
      <c r="A246" s="99" t="s">
        <v>320</v>
      </c>
      <c r="B246" s="100"/>
      <c r="C246" s="101"/>
      <c r="D246" s="102"/>
      <c r="E246" s="104">
        <f>E237+E233+E228+E223</f>
        <v>9</v>
      </c>
      <c r="F246" s="104"/>
      <c r="G246" s="104">
        <f>G237+G233+G228+G223</f>
        <v>89670</v>
      </c>
      <c r="H246" s="104">
        <f>H237+H233+H228+H223</f>
        <v>8</v>
      </c>
      <c r="I246" s="104"/>
      <c r="J246" s="104">
        <f>J237+J233+J228+J223</f>
        <v>82449</v>
      </c>
      <c r="K246" s="104">
        <f>K237+K233+K228+K223</f>
        <v>1</v>
      </c>
      <c r="L246" s="104"/>
      <c r="M246" s="104">
        <f>M237+M233+M228+M223</f>
        <v>30000</v>
      </c>
      <c r="N246" s="104">
        <f>N237+N233+N228+N223</f>
        <v>1</v>
      </c>
      <c r="O246" s="104"/>
      <c r="P246" s="104">
        <f>P237+P233+P228+P223</f>
        <v>30000</v>
      </c>
      <c r="Q246" s="104">
        <f>Q237+Q233+Q228+Q223</f>
        <v>0</v>
      </c>
      <c r="R246" s="104"/>
      <c r="S246" s="104">
        <f>S237+S233+S228+S223</f>
        <v>0</v>
      </c>
      <c r="T246" s="104">
        <f>T237+T233+T228+T223</f>
        <v>0</v>
      </c>
      <c r="U246" s="104"/>
      <c r="V246" s="104">
        <f>V237+V233+V228+V223</f>
        <v>0</v>
      </c>
      <c r="W246" s="104">
        <f>W237+W233+W228+W223</f>
        <v>119670</v>
      </c>
      <c r="X246" s="115">
        <f>X237+X223+X233+X228</f>
        <v>112449</v>
      </c>
      <c r="Y246" s="115">
        <f t="shared" si="86"/>
        <v>7221</v>
      </c>
      <c r="Z246" s="29">
        <f t="shared" si="97"/>
        <v>6.0340937578340435E-2</v>
      </c>
      <c r="AA246" s="98"/>
    </row>
    <row r="247" spans="1:27" ht="30" customHeight="1" thickBot="1" x14ac:dyDescent="0.3">
      <c r="A247" s="139" t="s">
        <v>321</v>
      </c>
      <c r="B247" s="140"/>
      <c r="C247" s="141"/>
      <c r="D247" s="142"/>
      <c r="E247" s="143"/>
      <c r="F247" s="143"/>
      <c r="G247" s="143">
        <f>G34+G48+G58+G80+G94+G175+G188+G196+G204+G211+G215+G221+G246</f>
        <v>298442.36</v>
      </c>
      <c r="H247" s="143"/>
      <c r="I247" s="143"/>
      <c r="J247" s="143">
        <f>J34+J48+J58+J80+J94+J175+J188+J196+J204+J211+J215+J221+J246</f>
        <v>286660.34999999998</v>
      </c>
      <c r="K247" s="143"/>
      <c r="L247" s="143"/>
      <c r="M247" s="143">
        <f>M34+M48+M58+M80+M94+M175+M188+M196+M204+M211+M215+M221+M246</f>
        <v>30000</v>
      </c>
      <c r="N247" s="143"/>
      <c r="O247" s="143"/>
      <c r="P247" s="143">
        <f>P34+P48+P58+P80+P94+P175+P188+P196+P204+P211+P215+P221+P246</f>
        <v>30000</v>
      </c>
      <c r="Q247" s="143"/>
      <c r="R247" s="143"/>
      <c r="S247" s="143">
        <f>S34+S48+S58+S80+S94+S175+S188+S196+S204+S211+S215+S221+S246</f>
        <v>0</v>
      </c>
      <c r="T247" s="143"/>
      <c r="U247" s="143"/>
      <c r="V247" s="143">
        <f>V34+V48+V58+V80+V94+V175+V188+V196+V204+V211+V215+V221+V246</f>
        <v>0</v>
      </c>
      <c r="W247" s="143">
        <f>W34+W48+W58+W80+W94+W175+W188+W196+W204+W211+W215+W221+W246</f>
        <v>328442.36</v>
      </c>
      <c r="X247" s="143">
        <f>X34+X48+X58+X80+X94+X175+X188+X196+X204+X211+X215+X221+X246</f>
        <v>316660.34999999998</v>
      </c>
      <c r="Y247" s="143">
        <f>Y34+Y48+Y58+Y80+Y94+Y175+Y188+Y196+Y204+Y211+Y215+Y221+Y246</f>
        <v>11782.009999999995</v>
      </c>
      <c r="Z247" s="144">
        <f t="shared" si="97"/>
        <v>3.5872382600100658E-2</v>
      </c>
      <c r="AA247" s="98"/>
    </row>
    <row r="248" spans="1:27" ht="15" customHeight="1" thickBot="1" x14ac:dyDescent="0.3">
      <c r="A248" s="252"/>
      <c r="B248" s="253"/>
      <c r="C248" s="253"/>
      <c r="D248" s="27"/>
      <c r="E248" s="26"/>
      <c r="F248" s="26"/>
      <c r="G248" s="26"/>
      <c r="H248" s="26"/>
      <c r="I248" s="26"/>
      <c r="J248" s="26"/>
      <c r="K248" s="26"/>
      <c r="L248" s="26"/>
      <c r="M248" s="26"/>
      <c r="N248" s="26"/>
      <c r="O248" s="26"/>
      <c r="P248" s="26"/>
      <c r="Q248" s="26"/>
      <c r="R248" s="26"/>
      <c r="S248" s="26"/>
      <c r="T248" s="26"/>
      <c r="U248" s="26"/>
      <c r="V248" s="26"/>
      <c r="W248" s="25"/>
      <c r="X248" s="25"/>
      <c r="Y248" s="25"/>
      <c r="Z248" s="25"/>
      <c r="AA248" s="73"/>
    </row>
    <row r="249" spans="1:27" ht="30" customHeight="1" thickBot="1" x14ac:dyDescent="0.3">
      <c r="A249" s="243" t="s">
        <v>322</v>
      </c>
      <c r="B249" s="244"/>
      <c r="C249" s="244"/>
      <c r="D249" s="53"/>
      <c r="E249" s="54"/>
      <c r="F249" s="55"/>
      <c r="G249" s="56">
        <v>0</v>
      </c>
      <c r="H249" s="54"/>
      <c r="I249" s="55"/>
      <c r="J249" s="56">
        <v>0</v>
      </c>
      <c r="K249" s="54"/>
      <c r="L249" s="55"/>
      <c r="M249" s="56">
        <v>0</v>
      </c>
      <c r="N249" s="54"/>
      <c r="O249" s="55"/>
      <c r="P249" s="56">
        <v>0</v>
      </c>
      <c r="Q249" s="54"/>
      <c r="R249" s="55"/>
      <c r="S249" s="56">
        <v>0</v>
      </c>
      <c r="T249" s="54"/>
      <c r="U249" s="55"/>
      <c r="V249" s="56">
        <v>0</v>
      </c>
      <c r="W249" s="57">
        <v>0</v>
      </c>
      <c r="X249" s="57">
        <v>0</v>
      </c>
      <c r="Y249" s="58"/>
      <c r="Z249" s="24"/>
      <c r="AA249" s="59"/>
    </row>
    <row r="250" spans="1:27" ht="15.75" customHeight="1" x14ac:dyDescent="0.25">
      <c r="A250" s="23"/>
      <c r="B250" s="22"/>
      <c r="C250" s="14"/>
      <c r="D250" s="18"/>
      <c r="E250" s="13"/>
      <c r="F250" s="13"/>
      <c r="G250" s="13"/>
      <c r="H250" s="13"/>
      <c r="I250" s="15"/>
      <c r="J250" s="15"/>
      <c r="K250" s="13"/>
      <c r="L250" s="13"/>
      <c r="M250" s="13"/>
      <c r="N250" s="13"/>
      <c r="O250" s="13"/>
      <c r="P250" s="13"/>
      <c r="Q250" s="13"/>
      <c r="R250" s="13"/>
      <c r="S250" s="13"/>
      <c r="T250" s="13"/>
      <c r="U250" s="13"/>
      <c r="V250" s="13"/>
      <c r="W250" s="12"/>
      <c r="X250" s="12"/>
      <c r="Y250" s="12"/>
      <c r="Z250" s="12"/>
    </row>
    <row r="251" spans="1:27" ht="15.75" customHeight="1" x14ac:dyDescent="0.25">
      <c r="A251" s="21"/>
      <c r="B251" s="20"/>
      <c r="C251" s="19" t="s">
        <v>481</v>
      </c>
      <c r="D251" s="18"/>
      <c r="E251" s="17"/>
      <c r="F251" s="16"/>
      <c r="G251" s="13"/>
      <c r="H251" s="242" t="s">
        <v>482</v>
      </c>
      <c r="I251" s="242"/>
      <c r="J251" s="242"/>
      <c r="K251" s="242"/>
      <c r="L251" s="242"/>
      <c r="M251" s="242"/>
      <c r="N251" s="145"/>
      <c r="O251" s="145"/>
      <c r="P251" s="13"/>
      <c r="Q251" s="13"/>
      <c r="R251" s="13"/>
      <c r="S251" s="13"/>
      <c r="T251" s="13"/>
      <c r="U251" s="13"/>
      <c r="V251" s="13"/>
      <c r="W251" s="12"/>
      <c r="X251" s="12"/>
      <c r="Y251" s="12"/>
      <c r="Z251" s="12"/>
    </row>
    <row r="252" spans="1:27" ht="15.75" customHeight="1" x14ac:dyDescent="0.25">
      <c r="A252" s="11"/>
      <c r="B252" s="10"/>
      <c r="C252" s="9" t="s">
        <v>323</v>
      </c>
      <c r="D252" s="8"/>
      <c r="E252" s="7" t="s">
        <v>324</v>
      </c>
      <c r="F252" s="7"/>
      <c r="G252" s="4"/>
      <c r="H252" s="6"/>
      <c r="I252" s="5" t="s">
        <v>325</v>
      </c>
      <c r="J252" s="4"/>
      <c r="K252" s="6"/>
      <c r="L252" s="5"/>
      <c r="M252" s="4"/>
      <c r="N252" s="6"/>
      <c r="O252" s="5"/>
      <c r="P252" s="4"/>
      <c r="Q252" s="4"/>
      <c r="R252" s="4"/>
      <c r="S252" s="4"/>
      <c r="T252" s="4"/>
      <c r="U252" s="4"/>
      <c r="V252" s="4"/>
      <c r="W252" s="3"/>
      <c r="X252" s="3"/>
      <c r="Y252" s="3"/>
      <c r="Z252" s="3"/>
    </row>
    <row r="254" spans="1:27" ht="15" customHeight="1" x14ac:dyDescent="0.25">
      <c r="W254" s="2"/>
    </row>
  </sheetData>
  <mergeCells count="41">
    <mergeCell ref="A94:D94"/>
    <mergeCell ref="K7:P7"/>
    <mergeCell ref="F2:P2"/>
    <mergeCell ref="A2:C2"/>
    <mergeCell ref="C12:AA12"/>
    <mergeCell ref="C35:AA35"/>
    <mergeCell ref="C49:AA49"/>
    <mergeCell ref="C59:AA59"/>
    <mergeCell ref="C81:AA81"/>
    <mergeCell ref="AA7:AA9"/>
    <mergeCell ref="Q8:S8"/>
    <mergeCell ref="T8:V8"/>
    <mergeCell ref="W8:W9"/>
    <mergeCell ref="X8:X9"/>
    <mergeCell ref="Y8:Z8"/>
    <mergeCell ref="A1:F1"/>
    <mergeCell ref="Q7:V7"/>
    <mergeCell ref="W7:Z7"/>
    <mergeCell ref="A215:D215"/>
    <mergeCell ref="A248:C248"/>
    <mergeCell ref="K8:M8"/>
    <mergeCell ref="N8:P8"/>
    <mergeCell ref="A7:A9"/>
    <mergeCell ref="B7:B9"/>
    <mergeCell ref="C7:C9"/>
    <mergeCell ref="D7:D9"/>
    <mergeCell ref="E7:J7"/>
    <mergeCell ref="E8:G8"/>
    <mergeCell ref="H8:J8"/>
    <mergeCell ref="E56:G57"/>
    <mergeCell ref="H56:J57"/>
    <mergeCell ref="C212:AA212"/>
    <mergeCell ref="C216:AA216"/>
    <mergeCell ref="C222:AA222"/>
    <mergeCell ref="H251:M251"/>
    <mergeCell ref="C95:AA95"/>
    <mergeCell ref="C176:AA176"/>
    <mergeCell ref="C189:AA189"/>
    <mergeCell ref="C197:AA197"/>
    <mergeCell ref="C205:AA205"/>
    <mergeCell ref="A249:C249"/>
  </mergeCells>
  <pageMargins left="0.19685039370078741" right="0.19685039370078741" top="0.59055118110236227" bottom="0.19685039370078741" header="0" footer="0"/>
  <pageSetup paperSize="9" scale="4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2</vt:i4>
      </vt:variant>
    </vt:vector>
  </HeadingPairs>
  <TitlesOfParts>
    <vt:vector size="4" baseType="lpstr">
      <vt:lpstr>Фінансування (2)</vt:lpstr>
      <vt:lpstr>Кошторис  витрат (2)</vt:lpstr>
      <vt:lpstr>'Кошторис  витрат (2)'!Область_друку</vt:lpstr>
      <vt:lpstr>'Фінансування (2)'!Область_друку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2020</dc:creator>
  <cp:lastModifiedBy>Яна Куницкая</cp:lastModifiedBy>
  <cp:lastPrinted>2024-10-16T10:30:19Z</cp:lastPrinted>
  <dcterms:created xsi:type="dcterms:W3CDTF">2020-11-14T13:09:40Z</dcterms:created>
  <dcterms:modified xsi:type="dcterms:W3CDTF">2024-10-29T09:58:40Z</dcterms:modified>
</cp:coreProperties>
</file>