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Рабочие документы 2024\Веремієнко\УКФ 2024\Бізнес Ветеранів\"/>
    </mc:Choice>
  </mc:AlternateContent>
  <xr:revisionPtr revIDLastSave="0" documentId="13_ncr:1_{A60F7501-2D97-4CE8-80E8-D85628B42D5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4" r:id="rId3"/>
  </sheets>
  <definedNames>
    <definedName name="_xlnm._FilterDatabase" localSheetId="2" hidden="1">'Реєстр документів'!$A$13:$I$106</definedName>
    <definedName name="_xlnm.Print_Area" localSheetId="2">'Реєстр документів'!$A$1:$I$106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C96" i="4" l="1"/>
  <c r="C97" i="4" s="1"/>
  <c r="H94" i="4"/>
  <c r="H96" i="4" s="1"/>
  <c r="H97" i="4" s="1"/>
  <c r="E94" i="4"/>
  <c r="E96" i="4" s="1"/>
  <c r="E97" i="4" s="1"/>
  <c r="C94" i="4"/>
  <c r="H83" i="4"/>
  <c r="E83" i="4"/>
  <c r="C83" i="4"/>
  <c r="H76" i="4"/>
  <c r="E76" i="4"/>
  <c r="C76" i="4"/>
  <c r="H73" i="4"/>
  <c r="H90" i="4" s="1"/>
  <c r="E73" i="4"/>
  <c r="E90" i="4" s="1"/>
  <c r="C73" i="4"/>
  <c r="C90" i="4" s="1"/>
  <c r="H65" i="4"/>
  <c r="E65" i="4"/>
  <c r="C65" i="4"/>
  <c r="H58" i="4"/>
  <c r="E58" i="4"/>
  <c r="C58" i="4"/>
  <c r="H51" i="4"/>
  <c r="E51" i="4"/>
  <c r="H25" i="4"/>
  <c r="E25" i="4"/>
  <c r="C25" i="4"/>
  <c r="C51" i="4" s="1"/>
  <c r="E19" i="4"/>
  <c r="E91" i="4" s="1"/>
  <c r="C19" i="4"/>
  <c r="H16" i="4"/>
  <c r="H19" i="4" s="1"/>
  <c r="H91" i="4" s="1"/>
  <c r="H102" i="4" s="1"/>
  <c r="E16" i="4"/>
  <c r="C16" i="4"/>
  <c r="H198" i="2"/>
  <c r="I198" i="2"/>
  <c r="H199" i="2"/>
  <c r="H200" i="2"/>
  <c r="I200" i="2"/>
  <c r="H201" i="2"/>
  <c r="I201" i="2"/>
  <c r="I197" i="2"/>
  <c r="H197" i="2"/>
  <c r="E181" i="2"/>
  <c r="I186" i="2"/>
  <c r="I185" i="2"/>
  <c r="I182" i="2"/>
  <c r="H183" i="2"/>
  <c r="H184" i="2"/>
  <c r="H185" i="2"/>
  <c r="H186" i="2"/>
  <c r="H182" i="2"/>
  <c r="H178" i="2"/>
  <c r="H177" i="2"/>
  <c r="H153" i="2"/>
  <c r="I152" i="2"/>
  <c r="H152" i="2"/>
  <c r="I151" i="2"/>
  <c r="H151" i="2"/>
  <c r="J84" i="2"/>
  <c r="J85" i="2"/>
  <c r="J79" i="2"/>
  <c r="J80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6" i="2"/>
  <c r="I76" i="2"/>
  <c r="H77" i="2"/>
  <c r="I77" i="2"/>
  <c r="H78" i="2"/>
  <c r="I78" i="2"/>
  <c r="H79" i="2"/>
  <c r="I79" i="2"/>
  <c r="H80" i="2"/>
  <c r="I80" i="2"/>
  <c r="H81" i="2"/>
  <c r="I81" i="2"/>
  <c r="H83" i="2"/>
  <c r="I83" i="2"/>
  <c r="H84" i="2"/>
  <c r="I84" i="2"/>
  <c r="H85" i="2"/>
  <c r="I85" i="2"/>
  <c r="H86" i="2"/>
  <c r="I86" i="2"/>
  <c r="H87" i="2"/>
  <c r="I87" i="2"/>
  <c r="I64" i="2"/>
  <c r="H64" i="2"/>
  <c r="E102" i="4" l="1"/>
  <c r="C91" i="4"/>
  <c r="C102" i="4" s="1"/>
  <c r="G208" i="2"/>
  <c r="H181" i="2"/>
  <c r="E188" i="2"/>
  <c r="E204" i="2"/>
  <c r="G186" i="2"/>
  <c r="G185" i="2"/>
  <c r="G184" i="2"/>
  <c r="G183" i="2"/>
  <c r="G182" i="2"/>
  <c r="F178" i="2"/>
  <c r="F177" i="2"/>
  <c r="G156" i="2"/>
  <c r="G155" i="2"/>
  <c r="G154" i="2"/>
  <c r="G153" i="2"/>
  <c r="G152" i="2"/>
  <c r="G151" i="2"/>
  <c r="W64" i="2"/>
  <c r="W65" i="2"/>
  <c r="W66" i="2"/>
  <c r="W67" i="2"/>
  <c r="W68" i="2"/>
  <c r="W69" i="2"/>
  <c r="W70" i="2"/>
  <c r="W71" i="2"/>
  <c r="W72" i="2"/>
  <c r="W73" i="2"/>
  <c r="W74" i="2"/>
  <c r="W76" i="2"/>
  <c r="W77" i="2"/>
  <c r="W78" i="2"/>
  <c r="W79" i="2"/>
  <c r="X79" i="2"/>
  <c r="W80" i="2"/>
  <c r="X80" i="2"/>
  <c r="Y80" i="2" s="1"/>
  <c r="Z80" i="2" s="1"/>
  <c r="W81" i="2"/>
  <c r="W83" i="2"/>
  <c r="W84" i="2"/>
  <c r="X84" i="2"/>
  <c r="Y84" i="2" s="1"/>
  <c r="Z84" i="2" s="1"/>
  <c r="W85" i="2"/>
  <c r="X85" i="2"/>
  <c r="G87" i="2"/>
  <c r="G86" i="2"/>
  <c r="G85" i="2"/>
  <c r="G84" i="2"/>
  <c r="G83" i="2"/>
  <c r="G81" i="2"/>
  <c r="G80" i="2"/>
  <c r="G79" i="2"/>
  <c r="G78" i="2"/>
  <c r="G77" i="2"/>
  <c r="G76" i="2"/>
  <c r="G74" i="2"/>
  <c r="G73" i="2"/>
  <c r="G72" i="2"/>
  <c r="G71" i="2"/>
  <c r="G70" i="2"/>
  <c r="G69" i="2"/>
  <c r="G68" i="2"/>
  <c r="G67" i="2"/>
  <c r="G66" i="2"/>
  <c r="G65" i="2"/>
  <c r="G64" i="2"/>
  <c r="G32" i="2"/>
  <c r="G31" i="2"/>
  <c r="G30" i="2"/>
  <c r="Y85" i="2" l="1"/>
  <c r="Z85" i="2" s="1"/>
  <c r="Y79" i="2"/>
  <c r="Z79" i="2" s="1"/>
  <c r="N29" i="1" l="1"/>
  <c r="J202" i="2"/>
  <c r="M202" i="2"/>
  <c r="P202" i="2"/>
  <c r="S202" i="2"/>
  <c r="V202" i="2"/>
  <c r="G203" i="2"/>
  <c r="G202" i="2"/>
  <c r="G201" i="2"/>
  <c r="G200" i="2"/>
  <c r="G199" i="2"/>
  <c r="G198" i="2"/>
  <c r="G197" i="2"/>
  <c r="G195" i="2"/>
  <c r="G194" i="2"/>
  <c r="G193" i="2"/>
  <c r="J186" i="2"/>
  <c r="M186" i="2"/>
  <c r="P186" i="2"/>
  <c r="G187" i="2"/>
  <c r="G180" i="2"/>
  <c r="G178" i="2"/>
  <c r="G177" i="2"/>
  <c r="H31" i="2"/>
  <c r="H32" i="2"/>
  <c r="H30" i="2"/>
  <c r="W186" i="2" l="1"/>
  <c r="X202" i="2"/>
  <c r="W202" i="2"/>
  <c r="Y202" i="2" s="1"/>
  <c r="X186" i="2"/>
  <c r="Y186" i="2" l="1"/>
  <c r="Z186" i="2" s="1"/>
  <c r="G22" i="2"/>
  <c r="J22" i="2"/>
  <c r="M22" i="2"/>
  <c r="P22" i="2"/>
  <c r="S22" i="2"/>
  <c r="V22" i="2"/>
  <c r="J27" i="1"/>
  <c r="C28" i="1"/>
  <c r="Y206" i="2"/>
  <c r="M32" i="2"/>
  <c r="S199" i="2"/>
  <c r="V199" i="2"/>
  <c r="S200" i="2"/>
  <c r="V200" i="2"/>
  <c r="P199" i="2"/>
  <c r="P200" i="2"/>
  <c r="M199" i="2"/>
  <c r="M200" i="2"/>
  <c r="J198" i="2"/>
  <c r="J199" i="2"/>
  <c r="J200" i="2"/>
  <c r="J201" i="2"/>
  <c r="J203" i="2"/>
  <c r="S185" i="2"/>
  <c r="V185" i="2"/>
  <c r="P185" i="2"/>
  <c r="M185" i="2"/>
  <c r="J185" i="2"/>
  <c r="N62" i="2"/>
  <c r="K62" i="2"/>
  <c r="H62" i="2"/>
  <c r="P87" i="2"/>
  <c r="P86" i="2"/>
  <c r="P83" i="2"/>
  <c r="P81" i="2"/>
  <c r="P78" i="2"/>
  <c r="P77" i="2"/>
  <c r="P76" i="2"/>
  <c r="P74" i="2"/>
  <c r="P73" i="2"/>
  <c r="P72" i="2"/>
  <c r="P71" i="2"/>
  <c r="P70" i="2"/>
  <c r="P69" i="2"/>
  <c r="P68" i="2"/>
  <c r="P67" i="2"/>
  <c r="P66" i="2"/>
  <c r="P65" i="2"/>
  <c r="P64" i="2"/>
  <c r="M65" i="2"/>
  <c r="M66" i="2"/>
  <c r="M67" i="2"/>
  <c r="M68" i="2"/>
  <c r="M69" i="2"/>
  <c r="M70" i="2"/>
  <c r="M71" i="2"/>
  <c r="M72" i="2"/>
  <c r="M73" i="2"/>
  <c r="M74" i="2"/>
  <c r="M76" i="2"/>
  <c r="M77" i="2"/>
  <c r="M78" i="2"/>
  <c r="M81" i="2"/>
  <c r="M83" i="2"/>
  <c r="M86" i="2"/>
  <c r="M87" i="2"/>
  <c r="M64" i="2"/>
  <c r="J87" i="2"/>
  <c r="J86" i="2"/>
  <c r="J83" i="2"/>
  <c r="X83" i="2" s="1"/>
  <c r="Y83" i="2" s="1"/>
  <c r="Z83" i="2" s="1"/>
  <c r="J81" i="2"/>
  <c r="X81" i="2" s="1"/>
  <c r="Y81" i="2" s="1"/>
  <c r="Z81" i="2" s="1"/>
  <c r="J78" i="2"/>
  <c r="X78" i="2" s="1"/>
  <c r="Y78" i="2" s="1"/>
  <c r="Z78" i="2" s="1"/>
  <c r="J77" i="2"/>
  <c r="X77" i="2" s="1"/>
  <c r="Y77" i="2" s="1"/>
  <c r="Z77" i="2" s="1"/>
  <c r="J76" i="2"/>
  <c r="X76" i="2" s="1"/>
  <c r="Y76" i="2" s="1"/>
  <c r="Z76" i="2" s="1"/>
  <c r="J74" i="2"/>
  <c r="X74" i="2" s="1"/>
  <c r="Y74" i="2" s="1"/>
  <c r="Z74" i="2" s="1"/>
  <c r="J73" i="2"/>
  <c r="X73" i="2" s="1"/>
  <c r="Y73" i="2" s="1"/>
  <c r="Z73" i="2" s="1"/>
  <c r="J72" i="2"/>
  <c r="X72" i="2" s="1"/>
  <c r="Y72" i="2" s="1"/>
  <c r="Z72" i="2" s="1"/>
  <c r="J71" i="2"/>
  <c r="X71" i="2" s="1"/>
  <c r="Y71" i="2" s="1"/>
  <c r="Z71" i="2" s="1"/>
  <c r="J70" i="2"/>
  <c r="X70" i="2" s="1"/>
  <c r="Y70" i="2" s="1"/>
  <c r="Z70" i="2" s="1"/>
  <c r="J69" i="2"/>
  <c r="X69" i="2" s="1"/>
  <c r="Y69" i="2" s="1"/>
  <c r="Z69" i="2" s="1"/>
  <c r="J68" i="2"/>
  <c r="X68" i="2" s="1"/>
  <c r="Y68" i="2" s="1"/>
  <c r="Z68" i="2" s="1"/>
  <c r="J67" i="2"/>
  <c r="X67" i="2" s="1"/>
  <c r="Y67" i="2" s="1"/>
  <c r="Z67" i="2" s="1"/>
  <c r="J66" i="2"/>
  <c r="X66" i="2" s="1"/>
  <c r="Y66" i="2" s="1"/>
  <c r="Z66" i="2" s="1"/>
  <c r="J65" i="2"/>
  <c r="X65" i="2" s="1"/>
  <c r="Y65" i="2" s="1"/>
  <c r="Z65" i="2" s="1"/>
  <c r="J64" i="2"/>
  <c r="X64" i="2" s="1"/>
  <c r="Y64" i="2" s="1"/>
  <c r="Z64" i="2" s="1"/>
  <c r="X22" i="2" l="1"/>
  <c r="W185" i="2"/>
  <c r="W199" i="2"/>
  <c r="X185" i="2"/>
  <c r="W22" i="2"/>
  <c r="Y22" i="2" s="1"/>
  <c r="X200" i="2"/>
  <c r="W200" i="2"/>
  <c r="X199" i="2"/>
  <c r="E62" i="2"/>
  <c r="X86" i="2"/>
  <c r="X87" i="2"/>
  <c r="W87" i="2"/>
  <c r="W86" i="2"/>
  <c r="M30" i="2"/>
  <c r="Y185" i="2" l="1"/>
  <c r="Z185" i="2" s="1"/>
  <c r="Y199" i="2"/>
  <c r="Z199" i="2" s="1"/>
  <c r="Y200" i="2"/>
  <c r="Z200" i="2" s="1"/>
  <c r="Y86" i="2"/>
  <c r="Z86" i="2" s="1"/>
  <c r="Y87" i="2"/>
  <c r="Z87" i="2" s="1"/>
  <c r="V203" i="2" l="1"/>
  <c r="S203" i="2"/>
  <c r="P203" i="2"/>
  <c r="M203" i="2"/>
  <c r="V201" i="2"/>
  <c r="S201" i="2"/>
  <c r="P201" i="2"/>
  <c r="M201" i="2"/>
  <c r="V198" i="2"/>
  <c r="S198" i="2"/>
  <c r="P198" i="2"/>
  <c r="M198" i="2"/>
  <c r="V197" i="2"/>
  <c r="S197" i="2"/>
  <c r="P197" i="2"/>
  <c r="M197" i="2"/>
  <c r="J197" i="2"/>
  <c r="V196" i="2"/>
  <c r="S196" i="2"/>
  <c r="P196" i="2"/>
  <c r="M196" i="2"/>
  <c r="J196" i="2"/>
  <c r="V195" i="2"/>
  <c r="S195" i="2"/>
  <c r="P195" i="2"/>
  <c r="M195" i="2"/>
  <c r="J195" i="2"/>
  <c r="V194" i="2"/>
  <c r="S194" i="2"/>
  <c r="P194" i="2"/>
  <c r="M194" i="2"/>
  <c r="J194" i="2"/>
  <c r="V193" i="2"/>
  <c r="S193" i="2"/>
  <c r="P193" i="2"/>
  <c r="M193" i="2"/>
  <c r="J193" i="2"/>
  <c r="T192" i="2"/>
  <c r="Q192" i="2"/>
  <c r="N192" i="2"/>
  <c r="K192" i="2"/>
  <c r="H192" i="2"/>
  <c r="E192" i="2"/>
  <c r="V191" i="2"/>
  <c r="S191" i="2"/>
  <c r="P191" i="2"/>
  <c r="M191" i="2"/>
  <c r="J191" i="2"/>
  <c r="G191" i="2"/>
  <c r="V190" i="2"/>
  <c r="S190" i="2"/>
  <c r="P190" i="2"/>
  <c r="M190" i="2"/>
  <c r="J190" i="2"/>
  <c r="G190" i="2"/>
  <c r="V189" i="2"/>
  <c r="S189" i="2"/>
  <c r="P189" i="2"/>
  <c r="M189" i="2"/>
  <c r="J189" i="2"/>
  <c r="G189" i="2"/>
  <c r="T188" i="2"/>
  <c r="Q188" i="2"/>
  <c r="N188" i="2"/>
  <c r="K188" i="2"/>
  <c r="H188" i="2"/>
  <c r="V187" i="2"/>
  <c r="S187" i="2"/>
  <c r="P187" i="2"/>
  <c r="M187" i="2"/>
  <c r="J187" i="2"/>
  <c r="V184" i="2"/>
  <c r="S184" i="2"/>
  <c r="P184" i="2"/>
  <c r="M184" i="2"/>
  <c r="J184" i="2"/>
  <c r="V183" i="2"/>
  <c r="S183" i="2"/>
  <c r="P183" i="2"/>
  <c r="M183" i="2"/>
  <c r="J183" i="2"/>
  <c r="V182" i="2"/>
  <c r="S182" i="2"/>
  <c r="P182" i="2"/>
  <c r="M182" i="2"/>
  <c r="J182" i="2"/>
  <c r="T181" i="2"/>
  <c r="Q181" i="2"/>
  <c r="N181" i="2"/>
  <c r="K181" i="2"/>
  <c r="V180" i="2"/>
  <c r="S180" i="2"/>
  <c r="P180" i="2"/>
  <c r="M180" i="2"/>
  <c r="J180" i="2"/>
  <c r="V179" i="2"/>
  <c r="S179" i="2"/>
  <c r="P179" i="2"/>
  <c r="M179" i="2"/>
  <c r="V178" i="2"/>
  <c r="S178" i="2"/>
  <c r="P178" i="2"/>
  <c r="M178" i="2"/>
  <c r="J178" i="2"/>
  <c r="V177" i="2"/>
  <c r="S177" i="2"/>
  <c r="P177" i="2"/>
  <c r="M177" i="2"/>
  <c r="J177" i="2"/>
  <c r="G176" i="2"/>
  <c r="T176" i="2"/>
  <c r="Q176" i="2"/>
  <c r="N176" i="2"/>
  <c r="K176" i="2"/>
  <c r="H176" i="2"/>
  <c r="E176" i="2"/>
  <c r="T174" i="2"/>
  <c r="Q174" i="2"/>
  <c r="N174" i="2"/>
  <c r="K174" i="2"/>
  <c r="H174" i="2"/>
  <c r="E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T157" i="2"/>
  <c r="Q157" i="2"/>
  <c r="N157" i="2"/>
  <c r="K157" i="2"/>
  <c r="H157" i="2"/>
  <c r="E157" i="2"/>
  <c r="V156" i="2"/>
  <c r="S156" i="2"/>
  <c r="P156" i="2"/>
  <c r="M156" i="2"/>
  <c r="J156" i="2"/>
  <c r="V155" i="2"/>
  <c r="S155" i="2"/>
  <c r="P155" i="2"/>
  <c r="M155" i="2"/>
  <c r="J155" i="2"/>
  <c r="V154" i="2"/>
  <c r="S154" i="2"/>
  <c r="P154" i="2"/>
  <c r="M154" i="2"/>
  <c r="J154" i="2"/>
  <c r="V153" i="2"/>
  <c r="S153" i="2"/>
  <c r="P153" i="2"/>
  <c r="M153" i="2"/>
  <c r="J153" i="2"/>
  <c r="V152" i="2"/>
  <c r="S152" i="2"/>
  <c r="P152" i="2"/>
  <c r="M152" i="2"/>
  <c r="J152" i="2"/>
  <c r="V151" i="2"/>
  <c r="S151" i="2"/>
  <c r="P151" i="2"/>
  <c r="M151" i="2"/>
  <c r="J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V145" i="2"/>
  <c r="S145" i="2"/>
  <c r="P145" i="2"/>
  <c r="M145" i="2"/>
  <c r="J145" i="2"/>
  <c r="G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T141" i="2"/>
  <c r="Q141" i="2"/>
  <c r="N141" i="2"/>
  <c r="K141" i="2"/>
  <c r="H141" i="2"/>
  <c r="E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T124" i="2"/>
  <c r="Q124" i="2"/>
  <c r="N124" i="2"/>
  <c r="K124" i="2"/>
  <c r="H124" i="2"/>
  <c r="E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T116" i="2"/>
  <c r="Q116" i="2"/>
  <c r="N116" i="2"/>
  <c r="K116" i="2"/>
  <c r="H116" i="2"/>
  <c r="E116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T110" i="2"/>
  <c r="Q110" i="2"/>
  <c r="N110" i="2"/>
  <c r="K110" i="2"/>
  <c r="H110" i="2"/>
  <c r="E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T106" i="2"/>
  <c r="Q106" i="2"/>
  <c r="N106" i="2"/>
  <c r="K106" i="2"/>
  <c r="H106" i="2"/>
  <c r="E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99" i="2"/>
  <c r="S99" i="2"/>
  <c r="P99" i="2"/>
  <c r="M99" i="2"/>
  <c r="J99" i="2"/>
  <c r="G99" i="2"/>
  <c r="V98" i="2"/>
  <c r="S98" i="2"/>
  <c r="P98" i="2"/>
  <c r="M98" i="2"/>
  <c r="J98" i="2"/>
  <c r="G98" i="2"/>
  <c r="V97" i="2"/>
  <c r="S97" i="2"/>
  <c r="P97" i="2"/>
  <c r="M97" i="2"/>
  <c r="J97" i="2"/>
  <c r="G97" i="2"/>
  <c r="T96" i="2"/>
  <c r="Q96" i="2"/>
  <c r="N96" i="2"/>
  <c r="K96" i="2"/>
  <c r="H96" i="2"/>
  <c r="E96" i="2"/>
  <c r="V95" i="2"/>
  <c r="S95" i="2"/>
  <c r="P95" i="2"/>
  <c r="M95" i="2"/>
  <c r="J95" i="2"/>
  <c r="G95" i="2"/>
  <c r="V94" i="2"/>
  <c r="S94" i="2"/>
  <c r="P94" i="2"/>
  <c r="M94" i="2"/>
  <c r="J94" i="2"/>
  <c r="G94" i="2"/>
  <c r="V93" i="2"/>
  <c r="S93" i="2"/>
  <c r="P93" i="2"/>
  <c r="M93" i="2"/>
  <c r="J93" i="2"/>
  <c r="G93" i="2"/>
  <c r="T92" i="2"/>
  <c r="Q92" i="2"/>
  <c r="N92" i="2"/>
  <c r="K92" i="2"/>
  <c r="H92" i="2"/>
  <c r="E92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S62" i="2"/>
  <c r="P62" i="2"/>
  <c r="M62" i="2"/>
  <c r="J62" i="2"/>
  <c r="G62" i="2"/>
  <c r="T62" i="2"/>
  <c r="Q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V32" i="2"/>
  <c r="S32" i="2"/>
  <c r="P32" i="2"/>
  <c r="J32" i="2"/>
  <c r="V31" i="2"/>
  <c r="S31" i="2"/>
  <c r="P31" i="2"/>
  <c r="M31" i="2"/>
  <c r="J31" i="2"/>
  <c r="V30" i="2"/>
  <c r="S30" i="2"/>
  <c r="P30" i="2"/>
  <c r="J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J29" i="1"/>
  <c r="J28" i="1"/>
  <c r="W187" i="2" l="1"/>
  <c r="P168" i="2"/>
  <c r="P35" i="2"/>
  <c r="G102" i="2"/>
  <c r="G106" i="2"/>
  <c r="S106" i="2"/>
  <c r="M174" i="2"/>
  <c r="G58" i="2"/>
  <c r="J88" i="2"/>
  <c r="J96" i="2"/>
  <c r="P124" i="2"/>
  <c r="V21" i="2"/>
  <c r="T28" i="2" s="1"/>
  <c r="V28" i="2" s="1"/>
  <c r="X187" i="2"/>
  <c r="Y187" i="2" s="1"/>
  <c r="J188" i="2"/>
  <c r="M21" i="2"/>
  <c r="K28" i="2" s="1"/>
  <c r="M28" i="2" s="1"/>
  <c r="V35" i="2"/>
  <c r="V39" i="2"/>
  <c r="M88" i="2"/>
  <c r="S96" i="2"/>
  <c r="P21" i="2"/>
  <c r="N28" i="2" s="1"/>
  <c r="P28" i="2" s="1"/>
  <c r="M181" i="2"/>
  <c r="V181" i="2"/>
  <c r="P13" i="2"/>
  <c r="S176" i="2"/>
  <c r="M43" i="2"/>
  <c r="J174" i="2"/>
  <c r="V176" i="2"/>
  <c r="J120" i="2"/>
  <c r="V157" i="2"/>
  <c r="M110" i="2"/>
  <c r="V168" i="2"/>
  <c r="S188" i="2"/>
  <c r="S92" i="2"/>
  <c r="P96" i="2"/>
  <c r="P102" i="2"/>
  <c r="M124" i="2"/>
  <c r="J17" i="2"/>
  <c r="H27" i="2" s="1"/>
  <c r="J27" i="2" s="1"/>
  <c r="J35" i="2"/>
  <c r="G43" i="2"/>
  <c r="S58" i="2"/>
  <c r="V92" i="2"/>
  <c r="S102" i="2"/>
  <c r="S110" i="2"/>
  <c r="S116" i="2"/>
  <c r="S120" i="2"/>
  <c r="J149" i="2"/>
  <c r="P164" i="2"/>
  <c r="J39" i="2"/>
  <c r="V124" i="2"/>
  <c r="P149" i="2"/>
  <c r="M13" i="2"/>
  <c r="K26" i="2" s="1"/>
  <c r="M26" i="2" s="1"/>
  <c r="J43" i="2"/>
  <c r="V110" i="2"/>
  <c r="V116" i="2"/>
  <c r="G92" i="2"/>
  <c r="M168" i="2"/>
  <c r="N56" i="2"/>
  <c r="P17" i="2"/>
  <c r="N27" i="2" s="1"/>
  <c r="P27" i="2" s="1"/>
  <c r="V96" i="2"/>
  <c r="K56" i="2"/>
  <c r="J192" i="2"/>
  <c r="P192" i="2"/>
  <c r="M29" i="2"/>
  <c r="P29" i="2"/>
  <c r="J30" i="1"/>
  <c r="M192" i="2"/>
  <c r="M102" i="2"/>
  <c r="V62" i="2"/>
  <c r="S149" i="2"/>
  <c r="G181" i="2"/>
  <c r="G168" i="2"/>
  <c r="S181" i="2"/>
  <c r="W159" i="2"/>
  <c r="M188" i="2"/>
  <c r="X131" i="2"/>
  <c r="X137" i="2"/>
  <c r="X140" i="2"/>
  <c r="X190" i="2"/>
  <c r="X89" i="2"/>
  <c r="T204" i="2"/>
  <c r="X154" i="2"/>
  <c r="X156" i="2"/>
  <c r="X160" i="2"/>
  <c r="X161" i="2"/>
  <c r="X162" i="2"/>
  <c r="G164" i="2"/>
  <c r="W167" i="2"/>
  <c r="P188" i="2"/>
  <c r="W193" i="2"/>
  <c r="W194" i="2"/>
  <c r="W195" i="2"/>
  <c r="W196" i="2"/>
  <c r="W197" i="2"/>
  <c r="W198" i="2"/>
  <c r="W201" i="2"/>
  <c r="W203" i="2"/>
  <c r="X107" i="2"/>
  <c r="T56" i="2"/>
  <c r="W99" i="2"/>
  <c r="X118" i="2"/>
  <c r="H128" i="2"/>
  <c r="W131" i="2"/>
  <c r="W180" i="2"/>
  <c r="P181" i="2"/>
  <c r="X98" i="2"/>
  <c r="X99" i="2"/>
  <c r="X105" i="2"/>
  <c r="M116" i="2"/>
  <c r="M120" i="2"/>
  <c r="X125" i="2"/>
  <c r="X130" i="2"/>
  <c r="W133" i="2"/>
  <c r="W134" i="2"/>
  <c r="W136" i="2"/>
  <c r="W137" i="2"/>
  <c r="X177" i="2"/>
  <c r="X178" i="2"/>
  <c r="S35" i="2"/>
  <c r="V17" i="2"/>
  <c r="T27" i="2" s="1"/>
  <c r="V27" i="2" s="1"/>
  <c r="V29" i="2"/>
  <c r="V53" i="2"/>
  <c r="V13" i="2"/>
  <c r="T26" i="2" s="1"/>
  <c r="X55" i="2"/>
  <c r="S49" i="2"/>
  <c r="X54" i="2"/>
  <c r="P43" i="2"/>
  <c r="V43" i="2"/>
  <c r="S17" i="2"/>
  <c r="Q27" i="2" s="1"/>
  <c r="S27" i="2" s="1"/>
  <c r="W54" i="2"/>
  <c r="W50" i="2"/>
  <c r="W52" i="2"/>
  <c r="X23" i="2"/>
  <c r="X24" i="2"/>
  <c r="M35" i="2"/>
  <c r="K128" i="2"/>
  <c r="J176" i="2"/>
  <c r="V192" i="2"/>
  <c r="N47" i="2"/>
  <c r="E100" i="2"/>
  <c r="V102" i="2"/>
  <c r="M106" i="2"/>
  <c r="P120" i="2"/>
  <c r="J141" i="2"/>
  <c r="S174" i="2"/>
  <c r="M176" i="2"/>
  <c r="V188" i="2"/>
  <c r="K204" i="2"/>
  <c r="X16" i="2"/>
  <c r="X31" i="2"/>
  <c r="X32" i="2"/>
  <c r="X52" i="2"/>
  <c r="M53" i="2"/>
  <c r="W89" i="2"/>
  <c r="G88" i="2"/>
  <c r="M96" i="2"/>
  <c r="W104" i="2"/>
  <c r="W105" i="2"/>
  <c r="X109" i="2"/>
  <c r="W112" i="2"/>
  <c r="Q128" i="2"/>
  <c r="X132" i="2"/>
  <c r="X134" i="2"/>
  <c r="X135" i="2"/>
  <c r="X136" i="2"/>
  <c r="W138" i="2"/>
  <c r="W140" i="2"/>
  <c r="V149" i="2"/>
  <c r="X166" i="2"/>
  <c r="V174" i="2"/>
  <c r="W189" i="2"/>
  <c r="W190" i="2"/>
  <c r="X193" i="2"/>
  <c r="X194" i="2"/>
  <c r="X195" i="2"/>
  <c r="X196" i="2"/>
  <c r="X197" i="2"/>
  <c r="X198" i="2"/>
  <c r="X201" i="2"/>
  <c r="X203" i="2"/>
  <c r="P116" i="2"/>
  <c r="W38" i="2"/>
  <c r="X46" i="2"/>
  <c r="S53" i="2"/>
  <c r="X91" i="2"/>
  <c r="X113" i="2"/>
  <c r="G116" i="2"/>
  <c r="V120" i="2"/>
  <c r="S124" i="2"/>
  <c r="X139" i="2"/>
  <c r="W146" i="2"/>
  <c r="W147" i="2"/>
  <c r="W151" i="2"/>
  <c r="W153" i="2"/>
  <c r="W154" i="2"/>
  <c r="W171" i="2"/>
  <c r="W172" i="2"/>
  <c r="P176" i="2"/>
  <c r="W182" i="2"/>
  <c r="W183" i="2"/>
  <c r="W184" i="2"/>
  <c r="W191" i="2"/>
  <c r="M92" i="2"/>
  <c r="X36" i="2"/>
  <c r="X37" i="2"/>
  <c r="X38" i="2"/>
  <c r="W93" i="2"/>
  <c r="W94" i="2"/>
  <c r="W119" i="2"/>
  <c r="W122" i="2"/>
  <c r="W123" i="2"/>
  <c r="E128" i="2"/>
  <c r="S141" i="2"/>
  <c r="X144" i="2"/>
  <c r="X145" i="2"/>
  <c r="X147" i="2"/>
  <c r="X148" i="2"/>
  <c r="X153" i="2"/>
  <c r="W155" i="2"/>
  <c r="X172" i="2"/>
  <c r="X183" i="2"/>
  <c r="G192" i="2"/>
  <c r="S88" i="2"/>
  <c r="G96" i="2"/>
  <c r="J124" i="2"/>
  <c r="P157" i="2"/>
  <c r="X14" i="2"/>
  <c r="X15" i="2"/>
  <c r="N100" i="2"/>
  <c r="P88" i="2"/>
  <c r="J106" i="2"/>
  <c r="W107" i="2"/>
  <c r="Y107" i="2" s="1"/>
  <c r="W109" i="2"/>
  <c r="W126" i="2"/>
  <c r="G124" i="2"/>
  <c r="M149" i="2"/>
  <c r="G157" i="2"/>
  <c r="W161" i="2"/>
  <c r="W163" i="2"/>
  <c r="S168" i="2"/>
  <c r="W177" i="2"/>
  <c r="W178" i="2"/>
  <c r="W179" i="2"/>
  <c r="X179" i="2"/>
  <c r="G188" i="2"/>
  <c r="H204" i="2"/>
  <c r="Q204" i="2"/>
  <c r="S192" i="2"/>
  <c r="M39" i="2"/>
  <c r="W59" i="2"/>
  <c r="W60" i="2"/>
  <c r="P39" i="2"/>
  <c r="X45" i="2"/>
  <c r="X60" i="2"/>
  <c r="W19" i="2"/>
  <c r="W20" i="2"/>
  <c r="M58" i="2"/>
  <c r="S13" i="2"/>
  <c r="Q26" i="2" s="1"/>
  <c r="X18" i="2"/>
  <c r="X19" i="2"/>
  <c r="X20" i="2"/>
  <c r="W24" i="2"/>
  <c r="G49" i="2"/>
  <c r="G56" i="2" s="1"/>
  <c r="M17" i="2"/>
  <c r="K27" i="2" s="1"/>
  <c r="M27" i="2" s="1"/>
  <c r="J21" i="2"/>
  <c r="H28" i="2" s="1"/>
  <c r="J28" i="2" s="1"/>
  <c r="W41" i="2"/>
  <c r="X51" i="2"/>
  <c r="W16" i="2"/>
  <c r="X40" i="2"/>
  <c r="X41" i="2"/>
  <c r="X42" i="2"/>
  <c r="M49" i="2"/>
  <c r="V58" i="2"/>
  <c r="X30" i="2"/>
  <c r="J13" i="2"/>
  <c r="H26" i="2" s="1"/>
  <c r="W31" i="2"/>
  <c r="J29" i="2"/>
  <c r="G13" i="2"/>
  <c r="E26" i="2" s="1"/>
  <c r="W14" i="2"/>
  <c r="W23" i="2"/>
  <c r="P49" i="2"/>
  <c r="X61" i="2"/>
  <c r="V88" i="2"/>
  <c r="W44" i="2"/>
  <c r="W15" i="2"/>
  <c r="W45" i="2"/>
  <c r="X59" i="2"/>
  <c r="P58" i="2"/>
  <c r="V128" i="2"/>
  <c r="G17" i="2"/>
  <c r="E27" i="2" s="1"/>
  <c r="G27" i="2" s="1"/>
  <c r="W18" i="2"/>
  <c r="S21" i="2"/>
  <c r="Q28" i="2" s="1"/>
  <c r="S28" i="2" s="1"/>
  <c r="S29" i="2"/>
  <c r="S39" i="2"/>
  <c r="E47" i="2"/>
  <c r="T47" i="2"/>
  <c r="W46" i="2"/>
  <c r="V49" i="2"/>
  <c r="X94" i="2"/>
  <c r="J102" i="2"/>
  <c r="X103" i="2"/>
  <c r="X108" i="2"/>
  <c r="W32" i="2"/>
  <c r="W42" i="2"/>
  <c r="N26" i="2"/>
  <c r="W36" i="2"/>
  <c r="S43" i="2"/>
  <c r="P53" i="2"/>
  <c r="X90" i="2"/>
  <c r="X95" i="2"/>
  <c r="X104" i="2"/>
  <c r="P106" i="2"/>
  <c r="X152" i="2"/>
  <c r="G21" i="2"/>
  <c r="E28" i="2" s="1"/>
  <c r="G28" i="2" s="1"/>
  <c r="G29" i="2"/>
  <c r="W30" i="2"/>
  <c r="G35" i="2"/>
  <c r="W37" i="2"/>
  <c r="G39" i="2"/>
  <c r="W40" i="2"/>
  <c r="K47" i="2"/>
  <c r="X50" i="2"/>
  <c r="J49" i="2"/>
  <c r="J56" i="2" s="1"/>
  <c r="X93" i="2"/>
  <c r="Y93" i="2" s="1"/>
  <c r="P92" i="2"/>
  <c r="T100" i="2"/>
  <c r="X117" i="2"/>
  <c r="J116" i="2"/>
  <c r="X44" i="2"/>
  <c r="Q56" i="2"/>
  <c r="W55" i="2"/>
  <c r="W61" i="2"/>
  <c r="W91" i="2"/>
  <c r="W95" i="2"/>
  <c r="Y95" i="2" s="1"/>
  <c r="K100" i="2"/>
  <c r="W108" i="2"/>
  <c r="J110" i="2"/>
  <c r="P110" i="2"/>
  <c r="X112" i="2"/>
  <c r="W51" i="2"/>
  <c r="W62" i="2"/>
  <c r="W97" i="2"/>
  <c r="V164" i="2"/>
  <c r="H47" i="2"/>
  <c r="Q47" i="2"/>
  <c r="J58" i="2"/>
  <c r="J92" i="2"/>
  <c r="Q100" i="2"/>
  <c r="X97" i="2"/>
  <c r="V106" i="2"/>
  <c r="G110" i="2"/>
  <c r="W111" i="2"/>
  <c r="W127" i="2"/>
  <c r="J181" i="2"/>
  <c r="X182" i="2"/>
  <c r="W90" i="2"/>
  <c r="H100" i="2"/>
  <c r="W98" i="2"/>
  <c r="W103" i="2"/>
  <c r="X111" i="2"/>
  <c r="P141" i="2"/>
  <c r="X173" i="2"/>
  <c r="W113" i="2"/>
  <c r="W118" i="2"/>
  <c r="X122" i="2"/>
  <c r="N128" i="2"/>
  <c r="W125" i="2"/>
  <c r="M141" i="2"/>
  <c r="W132" i="2"/>
  <c r="W145" i="2"/>
  <c r="S157" i="2"/>
  <c r="S164" i="2"/>
  <c r="W162" i="2"/>
  <c r="W166" i="2"/>
  <c r="W170" i="2"/>
  <c r="G120" i="2"/>
  <c r="W121" i="2"/>
  <c r="X123" i="2"/>
  <c r="T128" i="2"/>
  <c r="X126" i="2"/>
  <c r="Y126" i="2" s="1"/>
  <c r="X127" i="2"/>
  <c r="V141" i="2"/>
  <c r="X133" i="2"/>
  <c r="X138" i="2"/>
  <c r="X146" i="2"/>
  <c r="J157" i="2"/>
  <c r="X151" i="2"/>
  <c r="X155" i="2"/>
  <c r="X159" i="2"/>
  <c r="X163" i="2"/>
  <c r="X167" i="2"/>
  <c r="P174" i="2"/>
  <c r="X171" i="2"/>
  <c r="X180" i="2"/>
  <c r="X184" i="2"/>
  <c r="X189" i="2"/>
  <c r="W117" i="2"/>
  <c r="X119" i="2"/>
  <c r="X121" i="2"/>
  <c r="W130" i="2"/>
  <c r="W135" i="2"/>
  <c r="W139" i="2"/>
  <c r="W143" i="2"/>
  <c r="G149" i="2"/>
  <c r="W144" i="2"/>
  <c r="W148" i="2"/>
  <c r="M157" i="2"/>
  <c r="W152" i="2"/>
  <c r="W156" i="2"/>
  <c r="M164" i="2"/>
  <c r="W160" i="2"/>
  <c r="Y160" i="2" s="1"/>
  <c r="W173" i="2"/>
  <c r="X191" i="2"/>
  <c r="N204" i="2"/>
  <c r="X143" i="2"/>
  <c r="J164" i="2"/>
  <c r="J168" i="2"/>
  <c r="G174" i="2"/>
  <c r="G141" i="2"/>
  <c r="X170" i="2"/>
  <c r="G114" i="2" l="1"/>
  <c r="Y118" i="2"/>
  <c r="Y123" i="2"/>
  <c r="X168" i="2"/>
  <c r="S100" i="2"/>
  <c r="V47" i="2"/>
  <c r="J47" i="2"/>
  <c r="Y90" i="2"/>
  <c r="Y89" i="2"/>
  <c r="Y193" i="2"/>
  <c r="V114" i="2"/>
  <c r="Y140" i="2"/>
  <c r="M128" i="2"/>
  <c r="Y190" i="2"/>
  <c r="S114" i="2"/>
  <c r="W188" i="2"/>
  <c r="Y136" i="2"/>
  <c r="X28" i="2"/>
  <c r="Y109" i="2"/>
  <c r="S56" i="2"/>
  <c r="X27" i="2"/>
  <c r="Y184" i="2"/>
  <c r="Z184" i="2" s="1"/>
  <c r="Y131" i="2"/>
  <c r="Y148" i="2"/>
  <c r="S128" i="2"/>
  <c r="M114" i="2"/>
  <c r="Y122" i="2"/>
  <c r="M204" i="2"/>
  <c r="Y94" i="2"/>
  <c r="Y171" i="2"/>
  <c r="X88" i="2"/>
  <c r="V56" i="2"/>
  <c r="Y144" i="2"/>
  <c r="J204" i="2"/>
  <c r="Y112" i="2"/>
  <c r="Y139" i="2"/>
  <c r="Y162" i="2"/>
  <c r="X62" i="2"/>
  <c r="Y62" i="2" s="1"/>
  <c r="Z62" i="2" s="1"/>
  <c r="X106" i="2"/>
  <c r="Y197" i="2"/>
  <c r="Z197" i="2" s="1"/>
  <c r="Y201" i="2"/>
  <c r="Z201" i="2" s="1"/>
  <c r="S204" i="2"/>
  <c r="W192" i="2"/>
  <c r="G100" i="2"/>
  <c r="Y196" i="2"/>
  <c r="Y195" i="2"/>
  <c r="Y177" i="2"/>
  <c r="Z177" i="2" s="1"/>
  <c r="Y154" i="2"/>
  <c r="Y161" i="2"/>
  <c r="Y137" i="2"/>
  <c r="Y159" i="2"/>
  <c r="P47" i="2"/>
  <c r="P128" i="2"/>
  <c r="Y54" i="2"/>
  <c r="Y99" i="2"/>
  <c r="W181" i="2"/>
  <c r="Y153" i="2"/>
  <c r="Z153" i="2" s="1"/>
  <c r="Y135" i="2"/>
  <c r="Y163" i="2"/>
  <c r="Y145" i="2"/>
  <c r="P204" i="2"/>
  <c r="Y134" i="2"/>
  <c r="Y194" i="2"/>
  <c r="Y182" i="2"/>
  <c r="Z182" i="2" s="1"/>
  <c r="X96" i="2"/>
  <c r="Y31" i="2"/>
  <c r="Z31" i="2" s="1"/>
  <c r="Y178" i="2"/>
  <c r="Z178" i="2" s="1"/>
  <c r="X110" i="2"/>
  <c r="X176" i="2"/>
  <c r="Y119" i="2"/>
  <c r="Y151" i="2"/>
  <c r="Z151" i="2" s="1"/>
  <c r="Y98" i="2"/>
  <c r="Y198" i="2"/>
  <c r="Z198" i="2" s="1"/>
  <c r="Y203" i="2"/>
  <c r="Y156" i="2"/>
  <c r="W176" i="2"/>
  <c r="P114" i="2"/>
  <c r="Y147" i="2"/>
  <c r="Y173" i="2"/>
  <c r="Y179" i="2"/>
  <c r="Z179" i="2" s="1"/>
  <c r="W92" i="2"/>
  <c r="Y191" i="2"/>
  <c r="Y172" i="2"/>
  <c r="X120" i="2"/>
  <c r="G128" i="2"/>
  <c r="Y180" i="2"/>
  <c r="T25" i="2"/>
  <c r="X188" i="2"/>
  <c r="Y188" i="2" s="1"/>
  <c r="Y105" i="2"/>
  <c r="V204" i="2"/>
  <c r="W157" i="2"/>
  <c r="X141" i="2"/>
  <c r="Y138" i="2"/>
  <c r="Z138" i="2" s="1"/>
  <c r="Y23" i="2"/>
  <c r="V26" i="2"/>
  <c r="V25" i="2" s="1"/>
  <c r="V33" i="2" s="1"/>
  <c r="M47" i="2"/>
  <c r="Y55" i="2"/>
  <c r="X53" i="2"/>
  <c r="Y60" i="2"/>
  <c r="V100" i="2"/>
  <c r="Y46" i="2"/>
  <c r="Y61" i="2"/>
  <c r="Y37" i="2"/>
  <c r="X35" i="2"/>
  <c r="Y52" i="2"/>
  <c r="Y51" i="2"/>
  <c r="G47" i="2"/>
  <c r="Y15" i="2"/>
  <c r="Y32" i="2"/>
  <c r="Z32" i="2" s="1"/>
  <c r="X29" i="2"/>
  <c r="Y16" i="2"/>
  <c r="Y24" i="2"/>
  <c r="M100" i="2"/>
  <c r="P100" i="2"/>
  <c r="Y45" i="2"/>
  <c r="M56" i="2"/>
  <c r="Y20" i="2"/>
  <c r="X21" i="2"/>
  <c r="X17" i="2"/>
  <c r="X43" i="2"/>
  <c r="Y38" i="2"/>
  <c r="Y146" i="2"/>
  <c r="J100" i="2"/>
  <c r="X49" i="2"/>
  <c r="P56" i="2"/>
  <c r="Y42" i="2"/>
  <c r="X58" i="2"/>
  <c r="X181" i="2"/>
  <c r="Y155" i="2"/>
  <c r="Y104" i="2"/>
  <c r="K25" i="2"/>
  <c r="X192" i="2"/>
  <c r="Y91" i="2"/>
  <c r="Y132" i="2"/>
  <c r="Y113" i="2"/>
  <c r="W88" i="2"/>
  <c r="Y88" i="2" s="1"/>
  <c r="J128" i="2"/>
  <c r="X13" i="2"/>
  <c r="G204" i="2"/>
  <c r="Y183" i="2"/>
  <c r="Z183" i="2" s="1"/>
  <c r="X39" i="2"/>
  <c r="Y19" i="2"/>
  <c r="S47" i="2"/>
  <c r="Y50" i="2"/>
  <c r="W53" i="2"/>
  <c r="W28" i="2"/>
  <c r="Y28" i="2" s="1"/>
  <c r="W27" i="2"/>
  <c r="M25" i="2"/>
  <c r="M33" i="2" s="1"/>
  <c r="Y41" i="2"/>
  <c r="G26" i="2"/>
  <c r="E25" i="2"/>
  <c r="Y108" i="2"/>
  <c r="W124" i="2"/>
  <c r="Y125" i="2"/>
  <c r="Y30" i="2"/>
  <c r="Z30" i="2" s="1"/>
  <c r="W29" i="2"/>
  <c r="X149" i="2"/>
  <c r="Y121" i="2"/>
  <c r="W120" i="2"/>
  <c r="Y167" i="2"/>
  <c r="Y103" i="2"/>
  <c r="W102" i="2"/>
  <c r="X92" i="2"/>
  <c r="Y40" i="2"/>
  <c r="W39" i="2"/>
  <c r="W35" i="2"/>
  <c r="Y36" i="2"/>
  <c r="K29" i="1"/>
  <c r="X174" i="2"/>
  <c r="W149" i="2"/>
  <c r="Y143" i="2"/>
  <c r="Y117" i="2"/>
  <c r="W116" i="2"/>
  <c r="W174" i="2"/>
  <c r="Y170" i="2"/>
  <c r="W164" i="2"/>
  <c r="W21" i="2"/>
  <c r="W43" i="2"/>
  <c r="Y44" i="2"/>
  <c r="I29" i="1"/>
  <c r="Y152" i="2"/>
  <c r="Z152" i="2" s="1"/>
  <c r="X157" i="2"/>
  <c r="W168" i="2"/>
  <c r="Y168" i="2" s="1"/>
  <c r="Y166" i="2"/>
  <c r="Y189" i="2"/>
  <c r="Y133" i="2"/>
  <c r="W58" i="2"/>
  <c r="X116" i="2"/>
  <c r="P26" i="2"/>
  <c r="P25" i="2" s="1"/>
  <c r="P33" i="2" s="1"/>
  <c r="N25" i="2"/>
  <c r="X102" i="2"/>
  <c r="J26" i="2"/>
  <c r="H25" i="2"/>
  <c r="W106" i="2"/>
  <c r="Y106" i="2" s="1"/>
  <c r="W141" i="2"/>
  <c r="Y130" i="2"/>
  <c r="Y97" i="2"/>
  <c r="W96" i="2"/>
  <c r="Y18" i="2"/>
  <c r="W17" i="2"/>
  <c r="S26" i="2"/>
  <c r="S25" i="2" s="1"/>
  <c r="S33" i="2" s="1"/>
  <c r="Q25" i="2"/>
  <c r="X164" i="2"/>
  <c r="Y111" i="2"/>
  <c r="W110" i="2"/>
  <c r="X124" i="2"/>
  <c r="Y127" i="2"/>
  <c r="Y59" i="2"/>
  <c r="W49" i="2"/>
  <c r="J114" i="2"/>
  <c r="W13" i="2"/>
  <c r="Y14" i="2"/>
  <c r="Y27" i="2" l="1"/>
  <c r="M205" i="2"/>
  <c r="M208" i="2" s="1"/>
  <c r="X128" i="2"/>
  <c r="Y53" i="2"/>
  <c r="Y110" i="2"/>
  <c r="X114" i="2"/>
  <c r="Y120" i="2"/>
  <c r="Y141" i="2"/>
  <c r="Z141" i="2" s="1"/>
  <c r="Y92" i="2"/>
  <c r="Y181" i="2"/>
  <c r="Z181" i="2" s="1"/>
  <c r="Y149" i="2"/>
  <c r="W204" i="2"/>
  <c r="X204" i="2"/>
  <c r="Y157" i="2"/>
  <c r="Z157" i="2" s="1"/>
  <c r="Y176" i="2"/>
  <c r="Z176" i="2" s="1"/>
  <c r="Y116" i="2"/>
  <c r="X56" i="2"/>
  <c r="V205" i="2"/>
  <c r="L28" i="1" s="1"/>
  <c r="V208" i="2" s="1"/>
  <c r="Y29" i="2"/>
  <c r="Z29" i="2" s="1"/>
  <c r="Y17" i="2"/>
  <c r="Y35" i="2"/>
  <c r="S205" i="2"/>
  <c r="L27" i="1" s="1"/>
  <c r="X47" i="2"/>
  <c r="X100" i="2"/>
  <c r="Y58" i="2"/>
  <c r="Y49" i="2"/>
  <c r="Y21" i="2"/>
  <c r="Y39" i="2"/>
  <c r="Y164" i="2"/>
  <c r="P205" i="2"/>
  <c r="P208" i="2" s="1"/>
  <c r="Y192" i="2"/>
  <c r="Z192" i="2" s="1"/>
  <c r="Y96" i="2"/>
  <c r="W100" i="2"/>
  <c r="X26" i="2"/>
  <c r="X25" i="2" s="1"/>
  <c r="X33" i="2" s="1"/>
  <c r="J25" i="2"/>
  <c r="J33" i="2" s="1"/>
  <c r="J205" i="2" s="1"/>
  <c r="J208" i="2" s="1"/>
  <c r="W114" i="2"/>
  <c r="Y102" i="2"/>
  <c r="Y124" i="2"/>
  <c r="W128" i="2"/>
  <c r="W26" i="2"/>
  <c r="G25" i="2"/>
  <c r="G33" i="2" s="1"/>
  <c r="G205" i="2" s="1"/>
  <c r="Y13" i="2"/>
  <c r="Y43" i="2"/>
  <c r="W47" i="2"/>
  <c r="Y174" i="2"/>
  <c r="W56" i="2"/>
  <c r="Y128" i="2" l="1"/>
  <c r="S208" i="2"/>
  <c r="N27" i="1"/>
  <c r="B27" i="1" s="1"/>
  <c r="Y56" i="2"/>
  <c r="Y114" i="2"/>
  <c r="Y204" i="2"/>
  <c r="Z204" i="2" s="1"/>
  <c r="L30" i="1"/>
  <c r="Y47" i="2"/>
  <c r="Y100" i="2"/>
  <c r="Z100" i="2" s="1"/>
  <c r="X205" i="2"/>
  <c r="C30" i="1"/>
  <c r="N28" i="1"/>
  <c r="Y26" i="2"/>
  <c r="W25" i="2"/>
  <c r="M29" i="1" l="1"/>
  <c r="M30" i="1" s="1"/>
  <c r="B28" i="1"/>
  <c r="B29" i="1" s="1"/>
  <c r="B30" i="1" s="1"/>
  <c r="X208" i="2"/>
  <c r="N30" i="1"/>
  <c r="I28" i="1"/>
  <c r="I30" i="1" s="1"/>
  <c r="K28" i="1"/>
  <c r="K30" i="1" s="1"/>
  <c r="Y25" i="2"/>
  <c r="W33" i="2"/>
  <c r="I27" i="1"/>
  <c r="K27" i="1"/>
  <c r="W205" i="2" l="1"/>
  <c r="W208" i="2" s="1"/>
  <c r="Y33" i="2"/>
  <c r="Y205" i="2" l="1"/>
  <c r="Z205" i="2" s="1"/>
  <c r="Z33" i="2"/>
</calcChain>
</file>

<file path=xl/sharedStrings.xml><?xml version="1.0" encoding="utf-8"?>
<sst xmlns="http://schemas.openxmlformats.org/spreadsheetml/2006/main" count="992" uniqueCount="548">
  <si>
    <t xml:space="preserve">
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</si>
  <si>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</si>
  <si>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</si>
  <si>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</si>
  <si>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</si>
  <si>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</si>
  <si>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</si>
  <si>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</si>
  <si>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</si>
  <si>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</si>
  <si>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</si>
  <si>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</si>
  <si>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</si>
  <si>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</si>
  <si>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</si>
  <si>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</si>
  <si>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</si>
  <si>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</si>
  <si>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</si>
  <si>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</si>
  <si>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</si>
  <si>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</si>
  <si>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</si>
  <si>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</si>
  <si>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</si>
  <si>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</si>
  <si>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</si>
  <si>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</si>
  <si>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</si>
  <si>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</si>
  <si>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</si>
  <si>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</si>
  <si>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</si>
  <si>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</si>
  <si>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</si>
  <si>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</si>
  <si>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</si>
  <si>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</si>
  <si>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</si>
  <si>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</si>
  <si>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</si>
  <si>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</si>
  <si>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</si>
  <si>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</si>
  <si>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</si>
  <si>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</si>
  <si>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</si>
  <si>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</si>
  <si>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</si>
  <si>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</si>
  <si>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</si>
  <si>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</si>
  <si>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</si>
  <si>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</si>
  <si>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</si>
  <si>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</si>
  <si>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</si>
  <si>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</si>
  <si>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</si>
  <si>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</si>
  <si>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</si>
  <si>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</si>
  <si>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</si>
  <si>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</si>
  <si>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</si>
  <si>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</si>
  <si>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</si>
  <si>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</si>
  <si>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</si>
  <si>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</si>
  <si>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</si>
  <si>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</si>
  <si>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</si>
  <si>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</si>
  <si>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</si>
  <si>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</si>
  <si>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</si>
  <si>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</si>
  <si>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</si>
  <si>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</si>
  <si>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</si>
  <si>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</si>
  <si>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</si>
  <si>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</si>
  <si>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</si>
  <si>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</si>
  <si>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</si>
  <si>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</si>
  <si>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</si>
  <si>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</si>
  <si>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</si>
  <si>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</si>
  <si>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</si>
  <si>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</si>
  <si>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</si>
  <si>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</si>
  <si>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</si>
  <si>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</si>
  <si>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</si>
  <si>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</si>
  <si>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</si>
  <si>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</si>
  <si>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</si>
  <si>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</si>
  <si>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</si>
  <si>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</si>
  <si>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</si>
  <si>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</si>
  <si>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</si>
  <si>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</si>
  <si>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</si>
  <si>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</si>
  <si>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</si>
  <si>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</si>
  <si>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</si>
  <si>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</si>
  <si>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</si>
  <si>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</si>
  <si>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</si>
  <si>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</si>
  <si>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</si>
  <si>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</si>
  <si>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</si>
  <si>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</si>
  <si>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</si>
  <si>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</si>
  <si>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</si>
  <si>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</si>
  <si>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</si>
  <si>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</si>
  <si>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</si>
  <si>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</si>
  <si>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</si>
  <si>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</si>
  <si>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</si>
  <si>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</si>
  <si>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</si>
  <si>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</si>
  <si>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</si>
  <si>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</si>
  <si>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</si>
  <si>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</si>
  <si>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</si>
  <si>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</si>
  <si>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</si>
  <si>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</si>
  <si>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</si>
  <si>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</si>
  <si>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</si>
  <si>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</si>
  <si>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</si>
  <si>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</si>
  <si>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</si>
  <si>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</si>
  <si>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</si>
  <si>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</si>
  <si>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</si>
  <si>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</si>
  <si>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</si>
  <si>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</si>
  <si>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</si>
  <si>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</si>
  <si>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</si>
  <si>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</si>
  <si>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</si>
  <si>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</si>
  <si>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</si>
  <si>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</si>
  <si>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</si>
  <si>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</si>
  <si>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</si>
  <si>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</si>
  <si>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</si>
  <si>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</si>
  <si>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</si>
  <si>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</si>
  <si>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</si>
  <si>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</si>
  <si>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</si>
  <si>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</si>
  <si>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</si>
  <si>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</si>
  <si>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</si>
  <si>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</si>
  <si>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</si>
  <si>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</si>
  <si>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</si>
  <si>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</si>
  <si>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</si>
  <si>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</si>
  <si>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</si>
  <si>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</si>
  <si>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</si>
  <si>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</si>
  <si>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</si>
  <si>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</si>
  <si>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</si>
  <si>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</si>
  <si>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</si>
  <si>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</si>
  <si>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</si>
  <si>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</si>
  <si>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</si>
  <si>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</si>
  <si>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</si>
  <si>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</si>
  <si>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</si>
  <si>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</si>
  <si>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</si>
  <si>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</si>
  <si>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</si>
  <si>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</si>
  <si>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</si>
  <si>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</si>
  <si>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</si>
  <si>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</si>
  <si>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</si>
  <si>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</si>
  <si>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</si>
  <si>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</si>
  <si>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</si>
  <si>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</si>
  <si>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</si>
  <si>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</si>
  <si>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</si>
  <si>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</si>
  <si>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</si>
  <si>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</si>
  <si>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</si>
  <si>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</si>
  <si>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</si>
  <si>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</si>
  <si>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</si>
  <si>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</si>
  <si>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</si>
  <si>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</si>
  <si>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</si>
  <si>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</si>
  <si>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</si>
  <si>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</si>
  <si>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</si>
  <si>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</si>
  <si>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</si>
  <si>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</si>
  <si>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</si>
  <si>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</si>
  <si>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</si>
  <si>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</si>
  <si>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</si>
  <si>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</si>
  <si>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</si>
  <si>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</si>
  <si>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</si>
  <si>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</si>
  <si>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</si>
  <si>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</si>
  <si>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</si>
  <si>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</si>
  <si>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SMM, SO (SEO)</t>
  </si>
  <si>
    <t>Інші послуги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</si>
  <si>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</si>
  <si>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</si>
  <si>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</si>
  <si>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</si>
  <si>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</si>
  <si>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</si>
  <si>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</si>
  <si>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</si>
  <si>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</si>
  <si>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</si>
  <si>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</si>
  <si>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</si>
  <si>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</si>
  <si>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</si>
  <si>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</si>
  <si>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</si>
  <si>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</si>
  <si>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</si>
  <si>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</si>
  <si>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</si>
  <si>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</si>
  <si>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</si>
  <si>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</si>
  <si>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</si>
  <si>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</si>
  <si>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</si>
  <si>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</si>
  <si>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</si>
  <si>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</si>
  <si>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</si>
  <si>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</si>
  <si>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</si>
  <si>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</si>
  <si>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</si>
  <si>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</si>
  <si>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</si>
  <si>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</si>
  <si>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</si>
  <si>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</si>
  <si>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</si>
  <si>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</si>
  <si>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</si>
  <si>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</si>
  <si>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</si>
  <si>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</si>
  <si>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</si>
  <si>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</si>
  <si>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</si>
  <si>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</si>
  <si>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</si>
  <si>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</si>
  <si>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</si>
  <si>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</si>
  <si>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</si>
  <si>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</si>
  <si>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</si>
  <si>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</si>
  <si>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Документально підтверджено</t>
  </si>
  <si>
    <t>Сума, грн.</t>
  </si>
  <si>
    <t>Назва контрагента (код ЄДРПОУ) /    Виконавець (ІПН)</t>
  </si>
  <si>
    <t>Сума оплати, грн.</t>
  </si>
  <si>
    <t>Платіжне доручення (номер п/д, дата списання коштів з рахунку)</t>
  </si>
  <si>
    <t>4.2.1.1</t>
  </si>
  <si>
    <t>4.2.1.2</t>
  </si>
  <si>
    <t>4.2.1.3</t>
  </si>
  <si>
    <t>4.2.1.4</t>
  </si>
  <si>
    <t>4.2.1.5</t>
  </si>
  <si>
    <t>4.2.1.6</t>
  </si>
  <si>
    <t>4.2.1.7</t>
  </si>
  <si>
    <t>4.2.1.8</t>
  </si>
  <si>
    <t>4.2.1.9</t>
  </si>
  <si>
    <t>4.2.1.10</t>
  </si>
  <si>
    <t>4.2.1.11</t>
  </si>
  <si>
    <t>4.2.2.1</t>
  </si>
  <si>
    <t>4.2.2.2</t>
  </si>
  <si>
    <t>4.2.2.3</t>
  </si>
  <si>
    <t>4.2.2.4</t>
  </si>
  <si>
    <t>4.2.3.1</t>
  </si>
  <si>
    <t>4.2.3.2</t>
  </si>
  <si>
    <t>4.2.3.3</t>
  </si>
  <si>
    <t>шт</t>
  </si>
  <si>
    <t>Створення тизеру</t>
  </si>
  <si>
    <t>Створення коротких відеоанонсів кожного випуску телепередачі</t>
  </si>
  <si>
    <t>Послуги з монтажу</t>
  </si>
  <si>
    <t>епізод</t>
  </si>
  <si>
    <t>13.2.5</t>
  </si>
  <si>
    <t>Послуги зі зведення звуку</t>
  </si>
  <si>
    <t>Послуги кольорокорекції</t>
  </si>
  <si>
    <t>Послуги зі створення графіки для заставки проєкту</t>
  </si>
  <si>
    <t>Послуги зі створення інфографіки</t>
  </si>
  <si>
    <t>Послуги звукорежисера</t>
  </si>
  <si>
    <t>дні</t>
  </si>
  <si>
    <t>Послуги адміністратора на знімальному майданчику</t>
  </si>
  <si>
    <t>Послуги проєктного менеджера</t>
  </si>
  <si>
    <t>Послуги редактора</t>
  </si>
  <si>
    <t>Послуги лінійного продюсера</t>
  </si>
  <si>
    <t>13.4.9</t>
  </si>
  <si>
    <t>13.4.10</t>
  </si>
  <si>
    <t>Знімальна техніка</t>
  </si>
  <si>
    <t>Освітлювальна техніка</t>
  </si>
  <si>
    <t>Звукове обладнання</t>
  </si>
  <si>
    <t>ПДВ (Спонсорські надходження Брендлі)</t>
  </si>
  <si>
    <t xml:space="preserve">Кошти організацій-партнерів 
</t>
  </si>
  <si>
    <t>Відновлення культурно-мистецької діяльності</t>
  </si>
  <si>
    <t>Липень 2024</t>
  </si>
  <si>
    <t>За строковими трудовими договорами</t>
  </si>
  <si>
    <t>За договорами цивільно-правового характеру</t>
  </si>
  <si>
    <t>діб</t>
  </si>
  <si>
    <t>Фотофіксація</t>
  </si>
  <si>
    <t>Соціальні внески за договорами ЦПХ з підрядниками статті "Послуги з просування"</t>
  </si>
  <si>
    <t>Соціальні внески за договорами ЦПХ з підрядниками підстатті  "Адміністративні витрати"</t>
  </si>
  <si>
    <t>Соціальні внески за договорами ЦПХ з підрядниками  підстатті "Послуги комп'ютерної обробки, монтажу, зведення"</t>
  </si>
  <si>
    <t>13.2.6</t>
  </si>
  <si>
    <t>Інші прямі витрати (деталізувати кожний вид витрат)</t>
  </si>
  <si>
    <t>13.4.11</t>
  </si>
  <si>
    <t>Соціальні внески за договорами ЦПХ з підрядниками  підстатті "Інші прямі витрати"</t>
  </si>
  <si>
    <t>Товариство з обмеженою відповідальністю "ТЕЛЕРАДІОКОМПАНІЯ "КОРИСНЕ ТБ"</t>
  </si>
  <si>
    <t>Бізнес Ветеранів</t>
  </si>
  <si>
    <t>Раковський В'ячеслав Вікторович, послуги оператора</t>
  </si>
  <si>
    <t>Горобець Кирило Юрійович, послуги продюсера</t>
  </si>
  <si>
    <t>SONY Alpha A7S III Digital Camera E/PL/EF-mount / комплект камери</t>
  </si>
  <si>
    <t>#Cage for Sony Alpha A7S III KIT / кейдж облаштунки комплект</t>
  </si>
  <si>
    <t>Sony FE 16-35mm F2.8 GM Full-frame Wide-angle Zoom G Master / об'єктив</t>
  </si>
  <si>
    <t>Sony FE 24-70mm F2.8 GM Full-frame Standard Zoom G Master / об'єктив</t>
  </si>
  <si>
    <t>Video Monopod w/Fluid head Manfrotto XPRO 4 / відеомонопод</t>
  </si>
  <si>
    <t xml:space="preserve">#Head and Legs Sachtler System aktiv10 flowtech100 FT MS Carbon Fiber / голова зі штативом </t>
  </si>
  <si>
    <t>Power pack SC-302 incl 2 battery+charger / комплект 2 акумул. + зарядний SC-302</t>
  </si>
  <si>
    <t>C-Stand 30" (incl.Base, Extension, GripHead)/ штатив в комплекті</t>
  </si>
  <si>
    <t>Clamp Matthellini 2" Center Jaw 420100 / струбцина 18см</t>
  </si>
  <si>
    <t>Clamp Super C1575B / 035 / суперклемп</t>
  </si>
  <si>
    <t>Cables 16/220(sh)-&gt;4x16/220(sh) 4-розетки 20metr / 20 метрів вилковий подовжувач 4-розетки</t>
  </si>
  <si>
    <t>2x1 Aladdin BI-FLEX Flexible LED Panel / освітлювальний прилад</t>
  </si>
  <si>
    <t>Aputure LS 300x Bi-Color Point Source LED Light KIT/ комплект освітлювального приладу</t>
  </si>
  <si>
    <t>Aputure MC 4-Light Travel KIT / комплект</t>
  </si>
  <si>
    <t>ARRI SkyPanel S30-C LED Softlight RGB/ освітлювальний прилад</t>
  </si>
  <si>
    <t>4.2.2.5</t>
  </si>
  <si>
    <t>SnapBag for SkyPanel S30 KIT / комплект софтбокса</t>
  </si>
  <si>
    <t>4.2.2.6</t>
  </si>
  <si>
    <t>SnapGrid 40° for SnapBag S30/ сітка</t>
  </si>
  <si>
    <t>4.2.3.4</t>
  </si>
  <si>
    <t>4.2.3.5</t>
  </si>
  <si>
    <t>Recorder ZOOM F8 Multi-Track / рекордер звукозапису 8 каналів</t>
  </si>
  <si>
    <t>Power pack Sound SWIT S-8110S / комплект з 2-х акумуляторів та зарядний пристрій</t>
  </si>
  <si>
    <t>Sound Boom Sennheiser  416 KIT / бум комплект Sennheiser  416</t>
  </si>
  <si>
    <t>1x EW 512P G4 (558-626 MHz) Sennheiser Wireless Bodypack MOBILE SET/ моб.комплект 1 приймач</t>
  </si>
  <si>
    <t>Sanken RM-11/ кріплення мікрофону sanken cos 11</t>
  </si>
  <si>
    <t>проєкт</t>
  </si>
  <si>
    <t>до моменту відбору остаточного підрядника та укладання договору, зросла ринкова вартість даних послуг</t>
  </si>
  <si>
    <t>Збільшився обсяг робіт, в звязку з переоформленням документів по режисеру, оформленням додаткових договорів, тощо</t>
  </si>
  <si>
    <t>Вже після підписання договору з режмонтом на послуги з монтажу, в процесі реалізації проєкту, доданий функціонал, від якого відмовився режисер</t>
  </si>
  <si>
    <t>Збільшився обсяг робіт, в звязку зі зміною функціоналу режисера, пошуку додаткових підрядників, переоформленням документів по режисеру, оформленням додаткових договорів, тощо</t>
  </si>
  <si>
    <t>Коротков Ярослав Олегович, послуги режисера</t>
  </si>
  <si>
    <t>Ім'я контрагента змінене у звіті в зв'язку з тим, що сталась технічна помилка (описка) при подачі документації на конкурс, 
В процесі реалізації проєкту, через непердбачену зайнятість на інших проєктах, режисер переклав частину функіоналу на режисера монтажу та відмовився від свого гонорару.</t>
  </si>
  <si>
    <t>Додаток № 1</t>
  </si>
  <si>
    <t>до звіту незалежного аудитора</t>
  </si>
  <si>
    <t>про підтвердження витрат, наведених у</t>
  </si>
  <si>
    <t xml:space="preserve">Звіті про надходження та використання коштів по </t>
  </si>
  <si>
    <t>реалізації культурно мистецького проєкту "Бізнес Ветеранів"</t>
  </si>
  <si>
    <t>відповідно до договору про надання гранту № 7RCA11-36208 від 01.07.2024 року</t>
  </si>
  <si>
    <t>Реєстр документів, що підтверджують достовірність витрат та цільового використання коштів</t>
  </si>
  <si>
    <r>
      <t xml:space="preserve">за період </t>
    </r>
    <r>
      <rPr>
        <b/>
        <sz val="12"/>
        <color rgb="FF0000CC"/>
        <rFont val="Times New Roman"/>
        <family val="1"/>
        <charset val="204"/>
      </rPr>
      <t>з 01.07.2024</t>
    </r>
    <r>
      <rPr>
        <b/>
        <sz val="12"/>
        <color theme="1"/>
        <rFont val="Times New Roman"/>
        <family val="1"/>
        <charset val="204"/>
      </rPr>
      <t xml:space="preserve"> року по 31</t>
    </r>
    <r>
      <rPr>
        <b/>
        <sz val="12"/>
        <color rgb="FF0000CC"/>
        <rFont val="Times New Roman"/>
        <family val="1"/>
        <charset val="204"/>
      </rPr>
      <t>.10.2024</t>
    </r>
    <r>
      <rPr>
        <b/>
        <sz val="12"/>
        <color theme="1"/>
        <rFont val="Times New Roman"/>
        <family val="1"/>
        <charset val="204"/>
      </rPr>
      <t xml:space="preserve"> року</t>
    </r>
  </si>
  <si>
    <t>Витрати за даними звіту</t>
  </si>
  <si>
    <t>Розділ/підрозділ/стаття/пункт</t>
  </si>
  <si>
    <t xml:space="preserve">Найменування витрат </t>
  </si>
  <si>
    <t>Договір, додатки до договору   (номер та дата)</t>
  </si>
  <si>
    <t>Акт/Видаткова накладна/Акт списання (номер, дата)</t>
  </si>
  <si>
    <t>Розділ ІІ. Витрати</t>
  </si>
  <si>
    <t>Стаття 1. Винагорода членам команди</t>
  </si>
  <si>
    <t>Послуги оператора</t>
  </si>
  <si>
    <t>ФОП Раковський В.В. ІПН:3131120852</t>
  </si>
  <si>
    <t>Договір №11087-1.5.2001 від 16.07.2024р.</t>
  </si>
  <si>
    <t>Акт від 15.10.2024р.</t>
  </si>
  <si>
    <t>Послуги продюсера</t>
  </si>
  <si>
    <t xml:space="preserve">ФОП Горобець К.Ю. ІПН:3236505413 </t>
  </si>
  <si>
    <t>Договір №11089-1.5.2003 від 01.07.2024р.</t>
  </si>
  <si>
    <t>Всього по статті 1</t>
  </si>
  <si>
    <t>Стаття 2. Витрати пов'язані з відрядженнями (для штатних працівників)</t>
  </si>
  <si>
    <t>Всього по статті  2</t>
  </si>
  <si>
    <t>Стаття 3. Обладнання і нематеріальні активи</t>
  </si>
  <si>
    <t>Всього по статті 3</t>
  </si>
  <si>
    <t>Стаття 4. Витрати пов'язані з орендою</t>
  </si>
  <si>
    <t>4.2.</t>
  </si>
  <si>
    <t>Оренда техніки, обладнання та інструменту</t>
  </si>
  <si>
    <t>ФОП Неретін С.М. ІПН:399703526529</t>
  </si>
  <si>
    <t>Договір №11816-4.2.2001 від 16.07.2024р., Додаток №1 від 16.07.2024р.</t>
  </si>
  <si>
    <t>Акт від 30.09.2024р.</t>
  </si>
  <si>
    <t xml:space="preserve">SONY Alpha A7S III Digital Camera E/PL/EF-mount /комплект камери </t>
  </si>
  <si>
    <t>#Cage for Sony Alpha A7S III КІТ / кейдж облаштунки комплект</t>
  </si>
  <si>
    <t>Sony FE 16-35mm F2.8 GM Full-frame Wide-angle Zoom G Master/об'єктив</t>
  </si>
  <si>
    <t>Sony FE 24-70mm F2.8 GM Full-frame Standard Zoom G Master/ об'єктив</t>
  </si>
  <si>
    <t xml:space="preserve"> Video Monopod w/Fluid head Manfrotto XPRO4 / відеомонопод</t>
  </si>
  <si>
    <t>#Head and Legs Sachtler System aktiv 10 flowtech100 FT MS CarbonFiber/голова зі штативом</t>
  </si>
  <si>
    <t>Power pack SC-302 incl 2 battery+charger / комплект 2 акумул. +зарядний ЅС-302</t>
  </si>
  <si>
    <t>Clamp Super C1575B/035/суперклемп</t>
  </si>
  <si>
    <t xml:space="preserve">Cables 16/220(sh)-&gt;4x16/220(sh) 4-розетки 20metr/20 метріввилковий подовжувач  4-розетки </t>
  </si>
  <si>
    <t>ARRI SkyPanel S30-C LED SoftlightRGB/освітлювальний прилад</t>
  </si>
  <si>
    <t>SnapBag for SkyPanel S30 KІТ / комплект софтбокса</t>
  </si>
  <si>
    <t>SnapGrid 40° for SnapBag $30/ сітка</t>
  </si>
  <si>
    <t>Power pack Sound SWIT S-8110$ / комплект з 2-х акумуляторів та зарядний пристрій</t>
  </si>
  <si>
    <t>Sound Boom Sennheiser 416 КІТ /бум комплект Sennheiser 416</t>
  </si>
  <si>
    <t xml:space="preserve">1x EW 512P G4 (558-626 MHz) Sennheiser Wireless Bodypack MOBILE SET/ моб.комплект 1 приймач </t>
  </si>
  <si>
    <t>Sanken RM-11/ кріплення мікрофону sanken cos 11знім</t>
  </si>
  <si>
    <t>Всього по статті 4</t>
  </si>
  <si>
    <t>Стаття 5. Витрати учасників проєкту, які приймають  участь у культурних, освітніх та інших заходах та не отримують оплату праці та/або винагороду</t>
  </si>
  <si>
    <t>Всього по статті 5</t>
  </si>
  <si>
    <t>Стаття 6. Матеріальні витрати</t>
  </si>
  <si>
    <t>Всього по статті 6</t>
  </si>
  <si>
    <t>Стаття 7. Поліграфічні послуги</t>
  </si>
  <si>
    <t>ФОП Граузс О.П. ІПН:3004417881</t>
  </si>
  <si>
    <t>Договір №11090-7.9 від 01.07.2024р.</t>
  </si>
  <si>
    <t>Акт від 25.10.2024р.</t>
  </si>
  <si>
    <t xml:space="preserve"> п.№1 від 27.08.2024р.</t>
  </si>
  <si>
    <t>Всього по статті 7</t>
  </si>
  <si>
    <t>Стаття 8. Видавничі послуги</t>
  </si>
  <si>
    <t>Всього по статті 8</t>
  </si>
  <si>
    <t>Стаття 9. Послуги з просування</t>
  </si>
  <si>
    <t>9.1.</t>
  </si>
  <si>
    <t>ФОП Салюк І.В. ІПН:3269412995</t>
  </si>
  <si>
    <t>Договір №11091-9.1. від 01.07.2024р.</t>
  </si>
  <si>
    <t>9.2.</t>
  </si>
  <si>
    <t>ФОП Гришин С.О. ІПН:2938915236</t>
  </si>
  <si>
    <t>Договір №11092-9.2. від 01.09.2024р.</t>
  </si>
  <si>
    <t>9.3.</t>
  </si>
  <si>
    <t>ФОП Тараненко О.С.  ІПН:3107317952</t>
  </si>
  <si>
    <t>Договір №11093-9.3. від 01.09.2024р.</t>
  </si>
  <si>
    <t>Всього по статті 9</t>
  </si>
  <si>
    <t>Стаття 10. Створення web-ресурсу</t>
  </si>
  <si>
    <t>Всього по статті 10</t>
  </si>
  <si>
    <t>Стаття 11. Придбання методичних, навчальних, інформаційних матеріалів, в т.ч. на електронних носіях інформації</t>
  </si>
  <si>
    <t>Всього по статті 11</t>
  </si>
  <si>
    <t>Стаття 12. Послуги з перекладу</t>
  </si>
  <si>
    <t>Всього по статті 12</t>
  </si>
  <si>
    <t>Стаття 13. Інші прямі витрати</t>
  </si>
  <si>
    <t>13.1.</t>
  </si>
  <si>
    <t xml:space="preserve">Бухгалтерські послуги </t>
  </si>
  <si>
    <t>ФОП Кавратко Г.М. ІПН:2805402629</t>
  </si>
  <si>
    <t>Договір №11094-13.1. 2001 від 01.07.2024р., Додаткова угода №1 від 15.07.2024р.</t>
  </si>
  <si>
    <t>ФОП Яткевич О.В. ІПН:3092522184</t>
  </si>
  <si>
    <t>Договір 11095-13.1. 2002 від 01.07.2024р., Додаткова угода №1 від 15.07.2024р.</t>
  </si>
  <si>
    <t>13.2.</t>
  </si>
  <si>
    <t>ФОП Левіна І.В. ІПН:3028014700</t>
  </si>
  <si>
    <t>Договір №11078-13.2. 2001 від 01.07.2024р., Додаткова угода №1 від 15.07.2024р.</t>
  </si>
  <si>
    <t xml:space="preserve"> п.№2 від 27.08.2024р.</t>
  </si>
  <si>
    <t>ФОП Бородавка В.В, ІПН:3456408758</t>
  </si>
  <si>
    <t>Договір №11079-13.2. 2002 від 15.08.2024р.</t>
  </si>
  <si>
    <t xml:space="preserve"> п.№3 від 27.08.2024р.</t>
  </si>
  <si>
    <t>ФОП Миронченко О.С ІПН:2984319977</t>
  </si>
  <si>
    <t>Договір №11069-13.2. 2003. від 15.08.2024р.</t>
  </si>
  <si>
    <t>ФОП Федосеєва К.В. ІПН:2785610806</t>
  </si>
  <si>
    <t>Договір №11080-13.2. 2004 від 01.09.2024р.</t>
  </si>
  <si>
    <t xml:space="preserve"> п.№9 від 03.09.2024р.</t>
  </si>
  <si>
    <t>ФОП Ніколайчук Ю.М. ІПН:3049902628</t>
  </si>
  <si>
    <t>Договір №11097-13.2.2005  від 01.09.2024р.</t>
  </si>
  <si>
    <t xml:space="preserve"> п.№10 від 18.10.2024р.</t>
  </si>
  <si>
    <t>13.4.</t>
  </si>
  <si>
    <t xml:space="preserve">ФОП Гладюк І.Д. ІПН:3116709151 </t>
  </si>
  <si>
    <t>Договір №11082-13.4.2005 від 16.07.2024р.</t>
  </si>
  <si>
    <t xml:space="preserve"> п.№4 від 27.08.2024р.</t>
  </si>
  <si>
    <t xml:space="preserve">ФОП Малькова К.Д ІПН:3731008782 </t>
  </si>
  <si>
    <t>Договір №11083-13.4.2006 від 16.07.2024р.</t>
  </si>
  <si>
    <t xml:space="preserve"> п.№5 від 27.08.2024р.</t>
  </si>
  <si>
    <t>ФОП Горобець І.І. ІПН:3272106427</t>
  </si>
  <si>
    <t>Договір №11084-13.4.2007 від 01.07.2024р.</t>
  </si>
  <si>
    <t xml:space="preserve"> п.№6 від 27.08.2024р.</t>
  </si>
  <si>
    <t>ФОП Журавська М.Л. ІПН:2220719529</t>
  </si>
  <si>
    <t>Договір №11085-13.4.2008 від 16.07.2024р.</t>
  </si>
  <si>
    <t xml:space="preserve"> п.№7 від 27.08.2024р.</t>
  </si>
  <si>
    <t xml:space="preserve">ФОП Костюченко М.М ІПН:3223817159  </t>
  </si>
  <si>
    <t>Договір №11086-13.4.2009 від 01.07.2024р.</t>
  </si>
  <si>
    <t xml:space="preserve"> п.№8 від 27.08.2024р.</t>
  </si>
  <si>
    <t>Всього по статті 13</t>
  </si>
  <si>
    <t>Всього по розділу ІІ "Витрати" за рахунок коштів Українського культурного фонду</t>
  </si>
  <si>
    <t xml:space="preserve">За рахунок коштів Співфінансування </t>
  </si>
  <si>
    <t>АФ ТОВ                                       "Де Корт і Стіман"                             ЄДРПОУ  24595721</t>
  </si>
  <si>
    <t>Договір №15-10/24 від 15.10.2024р.</t>
  </si>
  <si>
    <t>Акт від 31.10.2024р.</t>
  </si>
  <si>
    <t>Всього по статтям кошторису</t>
  </si>
  <si>
    <t xml:space="preserve">Всього по розділу ІІ "Витрати" за рахунок коштів Співфінансування </t>
  </si>
  <si>
    <t>За рахунок коштів Реінвестицій</t>
  </si>
  <si>
    <t>Всього по розділу ІІ "Витрати" за рахунок коштів Реінвестицій</t>
  </si>
  <si>
    <t xml:space="preserve">Всього по розділу ІІ "Витрати" згідно звіту про використання суми Гранту загальна сума витрат по проекту </t>
  </si>
  <si>
    <t>Директор,</t>
  </si>
  <si>
    <t>Аудитор, сертифікат серії А № 002998</t>
  </si>
  <si>
    <t>Карпенко І.О.</t>
  </si>
  <si>
    <t>від № 7RCA11-36208 від 01.07.2024 року</t>
  </si>
  <si>
    <t>Додаток №4</t>
  </si>
  <si>
    <t>до Договору про надання гранту № 7RCA11-36208</t>
  </si>
  <si>
    <t>за період з 01.07.2024  по 31.10.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</si>
</sst>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6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CC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DEEAF6"/>
        <bgColor rgb="FFECECEC"/>
      </patternFill>
    </fill>
  </fills>
  <borders count="1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46"/>
    <xf numFmtId="0" fontId="6" fillId="0" borderId="46"/>
  </cellStyleXfs>
  <cellXfs count="716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0" fontId="2" fillId="0" borderId="0" xfId="0" applyFont="1" applyAlignment="1">
      <alignment vertical="center" wrapText="1"/>
    </xf>
    <xf numFmtId="4" fontId="3" fillId="2" borderId="42" xfId="0" applyNumberFormat="1" applyFont="1" applyFill="1" applyBorder="1" applyAlignment="1">
      <alignment horizontal="center" vertical="center" wrapText="1"/>
    </xf>
    <xf numFmtId="4" fontId="3" fillId="2" borderId="43" xfId="0" applyNumberFormat="1" applyFont="1" applyFill="1" applyBorder="1" applyAlignment="1">
      <alignment horizontal="center" vertical="center" wrapText="1"/>
    </xf>
    <xf numFmtId="4" fontId="3" fillId="2" borderId="44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3" fontId="3" fillId="3" borderId="42" xfId="0" applyNumberFormat="1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vertical="center"/>
    </xf>
    <xf numFmtId="0" fontId="16" fillId="4" borderId="48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horizontal="center" vertical="center"/>
    </xf>
    <xf numFmtId="4" fontId="5" fillId="4" borderId="49" xfId="0" applyNumberFormat="1" applyFont="1" applyFill="1" applyBorder="1" applyAlignment="1">
      <alignment horizontal="right" vertical="center"/>
    </xf>
    <xf numFmtId="0" fontId="5" fillId="4" borderId="4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50" xfId="0" applyFont="1" applyFill="1" applyBorder="1" applyAlignment="1">
      <alignment vertical="center"/>
    </xf>
    <xf numFmtId="0" fontId="3" fillId="5" borderId="43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vertical="center"/>
    </xf>
    <xf numFmtId="0" fontId="2" fillId="5" borderId="48" xfId="0" applyFont="1" applyFill="1" applyBorder="1" applyAlignment="1">
      <alignment horizontal="center" vertical="center"/>
    </xf>
    <xf numFmtId="4" fontId="2" fillId="5" borderId="48" xfId="0" applyNumberFormat="1" applyFont="1" applyFill="1" applyBorder="1" applyAlignment="1">
      <alignment horizontal="right" vertical="center"/>
    </xf>
    <xf numFmtId="0" fontId="2" fillId="5" borderId="51" xfId="0" applyFont="1" applyFill="1" applyBorder="1" applyAlignment="1">
      <alignment vertical="center"/>
    </xf>
    <xf numFmtId="165" fontId="3" fillId="6" borderId="52" xfId="0" applyNumberFormat="1" applyFont="1" applyFill="1" applyBorder="1" applyAlignment="1">
      <alignment vertical="top"/>
    </xf>
    <xf numFmtId="49" fontId="3" fillId="6" borderId="53" xfId="0" applyNumberFormat="1" applyFont="1" applyFill="1" applyBorder="1" applyAlignment="1">
      <alignment horizontal="center" vertical="top"/>
    </xf>
    <xf numFmtId="0" fontId="17" fillId="6" borderId="54" xfId="0" applyFont="1" applyFill="1" applyBorder="1" applyAlignment="1">
      <alignment vertical="top" wrapText="1"/>
    </xf>
    <xf numFmtId="0" fontId="3" fillId="6" borderId="55" xfId="0" applyFont="1" applyFill="1" applyBorder="1" applyAlignment="1">
      <alignment horizontal="center" vertical="top"/>
    </xf>
    <xf numFmtId="4" fontId="3" fillId="6" borderId="56" xfId="0" applyNumberFormat="1" applyFont="1" applyFill="1" applyBorder="1" applyAlignment="1">
      <alignment horizontal="right" vertical="top"/>
    </xf>
    <xf numFmtId="4" fontId="3" fillId="6" borderId="57" xfId="0" applyNumberFormat="1" applyFont="1" applyFill="1" applyBorder="1" applyAlignment="1">
      <alignment horizontal="right" vertical="top"/>
    </xf>
    <xf numFmtId="4" fontId="3" fillId="6" borderId="58" xfId="0" applyNumberFormat="1" applyFont="1" applyFill="1" applyBorder="1" applyAlignment="1">
      <alignment horizontal="right" vertical="top"/>
    </xf>
    <xf numFmtId="0" fontId="3" fillId="6" borderId="58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61" xfId="0" applyFont="1" applyBorder="1" applyAlignment="1">
      <alignment vertical="top" wrapText="1"/>
    </xf>
    <xf numFmtId="0" fontId="2" fillId="0" borderId="60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4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4" xfId="0" applyFont="1" applyBorder="1" applyAlignment="1">
      <alignment horizontal="center" vertical="top"/>
    </xf>
    <xf numFmtId="4" fontId="2" fillId="0" borderId="65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4" fontId="2" fillId="0" borderId="67" xfId="0" applyNumberFormat="1" applyFont="1" applyBorder="1" applyAlignment="1">
      <alignment horizontal="right" vertical="top"/>
    </xf>
    <xf numFmtId="0" fontId="2" fillId="0" borderId="67" xfId="0" applyFont="1" applyBorder="1" applyAlignment="1">
      <alignment vertical="top" wrapText="1"/>
    </xf>
    <xf numFmtId="0" fontId="17" fillId="6" borderId="69" xfId="0" applyFont="1" applyFill="1" applyBorder="1" applyAlignment="1">
      <alignment vertical="top" wrapText="1"/>
    </xf>
    <xf numFmtId="0" fontId="3" fillId="6" borderId="52" xfId="0" applyFont="1" applyFill="1" applyBorder="1" applyAlignment="1">
      <alignment horizontal="center" vertical="top"/>
    </xf>
    <xf numFmtId="4" fontId="3" fillId="6" borderId="70" xfId="0" applyNumberFormat="1" applyFont="1" applyFill="1" applyBorder="1" applyAlignment="1">
      <alignment horizontal="right" vertical="top"/>
    </xf>
    <xf numFmtId="4" fontId="3" fillId="6" borderId="71" xfId="0" applyNumberFormat="1" applyFont="1" applyFill="1" applyBorder="1" applyAlignment="1">
      <alignment horizontal="right" vertical="top"/>
    </xf>
    <xf numFmtId="4" fontId="3" fillId="6" borderId="72" xfId="0" applyNumberFormat="1" applyFont="1" applyFill="1" applyBorder="1" applyAlignment="1">
      <alignment horizontal="right" vertical="top"/>
    </xf>
    <xf numFmtId="0" fontId="3" fillId="6" borderId="72" xfId="0" applyFont="1" applyFill="1" applyBorder="1" applyAlignment="1">
      <alignment vertical="top" wrapText="1"/>
    </xf>
    <xf numFmtId="165" fontId="3" fillId="0" borderId="73" xfId="0" applyNumberFormat="1" applyFont="1" applyBorder="1" applyAlignment="1">
      <alignment vertical="top"/>
    </xf>
    <xf numFmtId="0" fontId="2" fillId="0" borderId="73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18" fillId="6" borderId="69" xfId="0" applyFont="1" applyFill="1" applyBorder="1" applyAlignment="1">
      <alignment vertical="top" wrapText="1"/>
    </xf>
    <xf numFmtId="49" fontId="4" fillId="0" borderId="74" xfId="0" applyNumberFormat="1" applyFont="1" applyBorder="1" applyAlignment="1">
      <alignment horizontal="center" vertical="top"/>
    </xf>
    <xf numFmtId="49" fontId="4" fillId="6" borderId="53" xfId="0" applyNumberFormat="1" applyFont="1" applyFill="1" applyBorder="1" applyAlignment="1">
      <alignment horizontal="center" vertical="top"/>
    </xf>
    <xf numFmtId="165" fontId="3" fillId="0" borderId="75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6" fillId="0" borderId="61" xfId="0" applyFont="1" applyBorder="1" applyAlignment="1">
      <alignment vertical="top" wrapText="1"/>
    </xf>
    <xf numFmtId="0" fontId="2" fillId="0" borderId="76" xfId="0" applyFont="1" applyBorder="1" applyAlignment="1">
      <alignment vertical="top" wrapText="1"/>
    </xf>
    <xf numFmtId="0" fontId="6" fillId="0" borderId="76" xfId="0" applyFont="1" applyBorder="1" applyAlignment="1">
      <alignment vertical="top" wrapText="1"/>
    </xf>
    <xf numFmtId="165" fontId="17" fillId="7" borderId="47" xfId="0" applyNumberFormat="1" applyFont="1" applyFill="1" applyBorder="1" applyAlignment="1">
      <alignment vertical="center"/>
    </xf>
    <xf numFmtId="165" fontId="3" fillId="7" borderId="48" xfId="0" applyNumberFormat="1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vertical="center" wrapText="1"/>
    </xf>
    <xf numFmtId="0" fontId="3" fillId="7" borderId="51" xfId="0" applyFont="1" applyFill="1" applyBorder="1" applyAlignment="1">
      <alignment horizontal="center" vertical="center"/>
    </xf>
    <xf numFmtId="4" fontId="3" fillId="2" borderId="49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8" xfId="0" applyNumberFormat="1" applyFont="1" applyFill="1" applyBorder="1" applyAlignment="1">
      <alignment horizontal="right" vertical="center"/>
    </xf>
    <xf numFmtId="4" fontId="3" fillId="2" borderId="79" xfId="0" applyNumberFormat="1" applyFont="1" applyFill="1" applyBorder="1" applyAlignment="1">
      <alignment horizontal="right" vertical="center"/>
    </xf>
    <xf numFmtId="4" fontId="3" fillId="7" borderId="80" xfId="0" applyNumberFormat="1" applyFont="1" applyFill="1" applyBorder="1" applyAlignment="1">
      <alignment horizontal="right" vertical="center"/>
    </xf>
    <xf numFmtId="4" fontId="3" fillId="7" borderId="81" xfId="0" applyNumberFormat="1" applyFont="1" applyFill="1" applyBorder="1" applyAlignment="1">
      <alignment horizontal="right" vertical="center"/>
    </xf>
    <xf numFmtId="0" fontId="3" fillId="7" borderId="43" xfId="0" applyFont="1" applyFill="1" applyBorder="1" applyAlignment="1">
      <alignment vertical="center" wrapText="1"/>
    </xf>
    <xf numFmtId="0" fontId="3" fillId="5" borderId="82" xfId="0" applyFont="1" applyFill="1" applyBorder="1" applyAlignment="1">
      <alignment vertical="center"/>
    </xf>
    <xf numFmtId="0" fontId="4" fillId="5" borderId="83" xfId="0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vertical="center"/>
    </xf>
    <xf numFmtId="0" fontId="2" fillId="5" borderId="84" xfId="0" applyFont="1" applyFill="1" applyBorder="1" applyAlignment="1">
      <alignment horizontal="center" vertical="center"/>
    </xf>
    <xf numFmtId="0" fontId="2" fillId="0" borderId="61" xfId="0" applyFont="1" applyBorder="1" applyAlignment="1">
      <alignment vertical="top" wrapText="1"/>
    </xf>
    <xf numFmtId="0" fontId="6" fillId="0" borderId="88" xfId="0" applyFont="1" applyBorder="1" applyAlignment="1">
      <alignment vertical="top" wrapText="1"/>
    </xf>
    <xf numFmtId="4" fontId="3" fillId="7" borderId="89" xfId="0" applyNumberFormat="1" applyFont="1" applyFill="1" applyBorder="1" applyAlignment="1">
      <alignment horizontal="right" vertical="center"/>
    </xf>
    <xf numFmtId="4" fontId="3" fillId="7" borderId="90" xfId="0" applyNumberFormat="1" applyFont="1" applyFill="1" applyBorder="1" applyAlignment="1">
      <alignment horizontal="right" vertical="center"/>
    </xf>
    <xf numFmtId="0" fontId="18" fillId="6" borderId="54" xfId="0" applyFont="1" applyFill="1" applyBorder="1" applyAlignment="1">
      <alignment vertical="top" wrapText="1"/>
    </xf>
    <xf numFmtId="0" fontId="6" fillId="0" borderId="60" xfId="0" applyFont="1" applyBorder="1" applyAlignment="1">
      <alignment horizontal="center" vertical="top" wrapText="1"/>
    </xf>
    <xf numFmtId="4" fontId="2" fillId="0" borderId="24" xfId="0" applyNumberFormat="1" applyFont="1" applyBorder="1" applyAlignment="1">
      <alignment horizontal="right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5" xfId="0" applyNumberFormat="1" applyFont="1" applyBorder="1" applyAlignment="1">
      <alignment horizontal="right" vertical="top" wrapText="1"/>
    </xf>
    <xf numFmtId="4" fontId="2" fillId="0" borderId="66" xfId="0" applyNumberFormat="1" applyFont="1" applyBorder="1" applyAlignment="1">
      <alignment horizontal="right" vertical="top" wrapText="1"/>
    </xf>
    <xf numFmtId="4" fontId="2" fillId="0" borderId="67" xfId="0" applyNumberFormat="1" applyFont="1" applyBorder="1" applyAlignment="1">
      <alignment horizontal="right" vertical="top" wrapText="1"/>
    </xf>
    <xf numFmtId="0" fontId="2" fillId="0" borderId="61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0" fontId="2" fillId="0" borderId="76" xfId="0" applyFont="1" applyBorder="1" applyAlignment="1">
      <alignment horizontal="left" vertical="top" wrapText="1"/>
    </xf>
    <xf numFmtId="0" fontId="6" fillId="0" borderId="64" xfId="0" applyFont="1" applyBorder="1" applyAlignment="1">
      <alignment horizontal="center" vertical="top"/>
    </xf>
    <xf numFmtId="49" fontId="4" fillId="0" borderId="23" xfId="0" applyNumberFormat="1" applyFont="1" applyBorder="1" applyAlignment="1">
      <alignment horizontal="center" vertical="top"/>
    </xf>
    <xf numFmtId="49" fontId="4" fillId="0" borderId="27" xfId="0" applyNumberFormat="1" applyFont="1" applyBorder="1" applyAlignment="1">
      <alignment horizontal="center" vertical="top"/>
    </xf>
    <xf numFmtId="0" fontId="3" fillId="5" borderId="47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6" fillId="0" borderId="93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92" xfId="0" applyNumberFormat="1" applyFont="1" applyFill="1" applyBorder="1" applyAlignment="1">
      <alignment horizontal="right" vertical="top"/>
    </xf>
    <xf numFmtId="0" fontId="6" fillId="0" borderId="75" xfId="0" applyFont="1" applyBorder="1" applyAlignment="1">
      <alignment horizontal="center" vertical="top"/>
    </xf>
    <xf numFmtId="0" fontId="17" fillId="6" borderId="53" xfId="0" applyFont="1" applyFill="1" applyBorder="1" applyAlignment="1">
      <alignment vertical="top" wrapText="1"/>
    </xf>
    <xf numFmtId="0" fontId="3" fillId="6" borderId="69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61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18" fillId="6" borderId="54" xfId="0" applyFont="1" applyFill="1" applyBorder="1" applyAlignment="1">
      <alignment horizontal="left" vertical="top" wrapText="1"/>
    </xf>
    <xf numFmtId="0" fontId="18" fillId="6" borderId="69" xfId="0" applyFont="1" applyFill="1" applyBorder="1" applyAlignment="1">
      <alignment horizontal="left" vertical="top" wrapText="1"/>
    </xf>
    <xf numFmtId="0" fontId="3" fillId="7" borderId="15" xfId="0" applyFont="1" applyFill="1" applyBorder="1" applyAlignment="1">
      <alignment vertical="center" wrapText="1"/>
    </xf>
    <xf numFmtId="0" fontId="2" fillId="5" borderId="45" xfId="0" applyFont="1" applyFill="1" applyBorder="1" applyAlignment="1">
      <alignment vertical="center"/>
    </xf>
    <xf numFmtId="4" fontId="2" fillId="0" borderId="93" xfId="0" applyNumberFormat="1" applyFont="1" applyBorder="1" applyAlignment="1">
      <alignment horizontal="right" vertical="top"/>
    </xf>
    <xf numFmtId="0" fontId="2" fillId="0" borderId="72" xfId="0" applyFont="1" applyBorder="1" applyAlignment="1">
      <alignment vertical="top" wrapText="1"/>
    </xf>
    <xf numFmtId="0" fontId="6" fillId="0" borderId="95" xfId="0" applyFont="1" applyBorder="1" applyAlignment="1">
      <alignment vertical="top" wrapText="1"/>
    </xf>
    <xf numFmtId="4" fontId="2" fillId="0" borderId="96" xfId="0" applyNumberFormat="1" applyFont="1" applyBorder="1" applyAlignment="1">
      <alignment horizontal="right" vertical="top"/>
    </xf>
    <xf numFmtId="165" fontId="3" fillId="7" borderId="98" xfId="0" applyNumberFormat="1" applyFont="1" applyFill="1" applyBorder="1" applyAlignment="1">
      <alignment horizontal="center" vertical="center"/>
    </xf>
    <xf numFmtId="0" fontId="3" fillId="5" borderId="99" xfId="0" applyFont="1" applyFill="1" applyBorder="1" applyAlignment="1">
      <alignment vertical="center"/>
    </xf>
    <xf numFmtId="0" fontId="4" fillId="5" borderId="100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165" fontId="3" fillId="7" borderId="101" xfId="0" applyNumberFormat="1" applyFont="1" applyFill="1" applyBorder="1" applyAlignment="1">
      <alignment horizontal="center" vertical="center"/>
    </xf>
    <xf numFmtId="4" fontId="3" fillId="7" borderId="49" xfId="0" applyNumberFormat="1" applyFont="1" applyFill="1" applyBorder="1" applyAlignment="1">
      <alignment horizontal="right" vertical="center"/>
    </xf>
    <xf numFmtId="0" fontId="2" fillId="5" borderId="102" xfId="0" applyFont="1" applyFill="1" applyBorder="1" applyAlignment="1">
      <alignment vertical="center"/>
    </xf>
    <xf numFmtId="165" fontId="3" fillId="0" borderId="103" xfId="0" applyNumberFormat="1" applyFont="1" applyBorder="1" applyAlignment="1">
      <alignment vertical="top"/>
    </xf>
    <xf numFmtId="166" fontId="4" fillId="0" borderId="53" xfId="0" applyNumberFormat="1" applyFont="1" applyBorder="1" applyAlignment="1">
      <alignment horizontal="center" vertical="top"/>
    </xf>
    <xf numFmtId="0" fontId="2" fillId="0" borderId="53" xfId="0" applyFont="1" applyBorder="1" applyAlignment="1">
      <alignment horizontal="center" vertical="top"/>
    </xf>
    <xf numFmtId="4" fontId="2" fillId="0" borderId="94" xfId="0" applyNumberFormat="1" applyFont="1" applyBorder="1" applyAlignment="1">
      <alignment horizontal="right" vertical="top"/>
    </xf>
    <xf numFmtId="4" fontId="2" fillId="0" borderId="71" xfId="0" applyNumberFormat="1" applyFont="1" applyBorder="1" applyAlignment="1">
      <alignment horizontal="right" vertical="top"/>
    </xf>
    <xf numFmtId="4" fontId="2" fillId="0" borderId="72" xfId="0" applyNumberFormat="1" applyFont="1" applyBorder="1" applyAlignment="1">
      <alignment horizontal="right" vertical="top"/>
    </xf>
    <xf numFmtId="4" fontId="2" fillId="0" borderId="70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62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8" xfId="0" applyNumberFormat="1" applyFont="1" applyBorder="1" applyAlignment="1">
      <alignment horizontal="right" vertical="top"/>
    </xf>
    <xf numFmtId="0" fontId="4" fillId="5" borderId="84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63" xfId="0" applyNumberFormat="1" applyFont="1" applyBorder="1" applyAlignment="1">
      <alignment horizontal="right" vertical="top"/>
    </xf>
    <xf numFmtId="4" fontId="2" fillId="0" borderId="104" xfId="0" applyNumberFormat="1" applyFont="1" applyBorder="1" applyAlignment="1">
      <alignment horizontal="right" vertical="top"/>
    </xf>
    <xf numFmtId="0" fontId="2" fillId="0" borderId="53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166" fontId="4" fillId="0" borderId="74" xfId="0" applyNumberFormat="1" applyFont="1" applyBorder="1" applyAlignment="1">
      <alignment horizontal="center" vertical="top"/>
    </xf>
    <xf numFmtId="0" fontId="2" fillId="0" borderId="74" xfId="0" applyFont="1" applyBorder="1" applyAlignment="1">
      <alignment horizontal="center" vertical="top"/>
    </xf>
    <xf numFmtId="0" fontId="2" fillId="0" borderId="74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0" fontId="2" fillId="5" borderId="49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103" xfId="0" applyFont="1" applyBorder="1" applyAlignment="1">
      <alignment vertical="top" wrapText="1"/>
    </xf>
    <xf numFmtId="0" fontId="2" fillId="0" borderId="108" xfId="0" applyFont="1" applyBorder="1" applyAlignment="1">
      <alignment vertical="top" wrapText="1"/>
    </xf>
    <xf numFmtId="0" fontId="2" fillId="0" borderId="109" xfId="0" applyFont="1" applyBorder="1" applyAlignment="1">
      <alignment vertical="top" wrapText="1"/>
    </xf>
    <xf numFmtId="0" fontId="2" fillId="0" borderId="91" xfId="0" applyFont="1" applyBorder="1" applyAlignment="1">
      <alignment vertical="top" wrapText="1"/>
    </xf>
    <xf numFmtId="0" fontId="3" fillId="7" borderId="10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49" fontId="4" fillId="6" borderId="53" xfId="0" applyNumberFormat="1" applyFont="1" applyFill="1" applyBorder="1" applyAlignment="1">
      <alignment horizontal="center" vertical="top"/>
    </xf>
    <xf numFmtId="0" fontId="18" fillId="6" borderId="110" xfId="0" applyFont="1" applyFill="1" applyBorder="1" applyAlignment="1">
      <alignment horizontal="left" vertical="top" wrapText="1"/>
    </xf>
    <xf numFmtId="4" fontId="3" fillId="6" borderId="111" xfId="0" applyNumberFormat="1" applyFont="1" applyFill="1" applyBorder="1" applyAlignment="1">
      <alignment horizontal="right" vertical="top"/>
    </xf>
    <xf numFmtId="4" fontId="2" fillId="0" borderId="95" xfId="0" applyNumberFormat="1" applyFont="1" applyBorder="1" applyAlignment="1">
      <alignment horizontal="right" vertical="top"/>
    </xf>
    <xf numFmtId="165" fontId="3" fillId="6" borderId="55" xfId="0" applyNumberFormat="1" applyFont="1" applyFill="1" applyBorder="1" applyAlignment="1">
      <alignment vertical="top"/>
    </xf>
    <xf numFmtId="49" fontId="4" fillId="6" borderId="112" xfId="0" applyNumberFormat="1" applyFont="1" applyFill="1" applyBorder="1" applyAlignment="1">
      <alignment horizontal="center" vertical="top"/>
    </xf>
    <xf numFmtId="0" fontId="3" fillId="6" borderId="110" xfId="0" applyFont="1" applyFill="1" applyBorder="1" applyAlignment="1">
      <alignment vertical="top" wrapText="1"/>
    </xf>
    <xf numFmtId="0" fontId="17" fillId="6" borderId="69" xfId="0" applyFont="1" applyFill="1" applyBorder="1" applyAlignment="1">
      <alignment horizontal="left" vertical="top" wrapText="1"/>
    </xf>
    <xf numFmtId="165" fontId="17" fillId="7" borderId="42" xfId="0" applyNumberFormat="1" applyFont="1" applyFill="1" applyBorder="1" applyAlignment="1">
      <alignment vertical="center"/>
    </xf>
    <xf numFmtId="165" fontId="3" fillId="7" borderId="46" xfId="0" applyNumberFormat="1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vertical="center" wrapText="1"/>
    </xf>
    <xf numFmtId="0" fontId="3" fillId="7" borderId="44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51" xfId="0" applyNumberFormat="1" applyFont="1" applyFill="1" applyBorder="1" applyAlignment="1">
      <alignment horizontal="right" vertical="center"/>
    </xf>
    <xf numFmtId="0" fontId="3" fillId="4" borderId="51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wrapText="1"/>
    </xf>
    <xf numFmtId="0" fontId="3" fillId="0" borderId="32" xfId="0" applyFont="1" applyBorder="1" applyAlignment="1">
      <alignment horizontal="center"/>
    </xf>
    <xf numFmtId="0" fontId="2" fillId="0" borderId="32" xfId="0" applyFont="1" applyBorder="1"/>
    <xf numFmtId="4" fontId="2" fillId="0" borderId="32" xfId="0" applyNumberFormat="1" applyFont="1" applyBorder="1" applyAlignment="1">
      <alignment horizontal="right"/>
    </xf>
    <xf numFmtId="4" fontId="3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4" fontId="23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wrapText="1"/>
    </xf>
    <xf numFmtId="0" fontId="28" fillId="0" borderId="0" xfId="0" applyFont="1"/>
    <xf numFmtId="4" fontId="30" fillId="0" borderId="26" xfId="0" applyNumberFormat="1" applyFont="1" applyBorder="1" applyAlignment="1">
      <alignment horizontal="right" vertical="top"/>
    </xf>
    <xf numFmtId="4" fontId="30" fillId="0" borderId="25" xfId="0" applyNumberFormat="1" applyFont="1" applyBorder="1" applyAlignment="1">
      <alignment horizontal="right" vertical="top"/>
    </xf>
    <xf numFmtId="4" fontId="3" fillId="6" borderId="94" xfId="0" applyNumberFormat="1" applyFont="1" applyFill="1" applyBorder="1" applyAlignment="1">
      <alignment horizontal="right" vertical="top"/>
    </xf>
    <xf numFmtId="0" fontId="3" fillId="6" borderId="53" xfId="0" applyFont="1" applyFill="1" applyBorder="1" applyAlignment="1">
      <alignment horizontal="center" vertical="top"/>
    </xf>
    <xf numFmtId="4" fontId="30" fillId="0" borderId="66" xfId="0" applyNumberFormat="1" applyFont="1" applyBorder="1" applyAlignment="1">
      <alignment horizontal="right" vertical="top"/>
    </xf>
    <xf numFmtId="0" fontId="30" fillId="0" borderId="76" xfId="0" applyFont="1" applyBorder="1" applyAlignment="1">
      <alignment vertical="top" wrapText="1"/>
    </xf>
    <xf numFmtId="4" fontId="30" fillId="0" borderId="65" xfId="0" applyNumberFormat="1" applyFont="1" applyBorder="1" applyAlignment="1">
      <alignment horizontal="right" vertical="top"/>
    </xf>
    <xf numFmtId="4" fontId="32" fillId="0" borderId="65" xfId="0" applyNumberFormat="1" applyFont="1" applyBorder="1" applyAlignment="1">
      <alignment horizontal="right" vertical="top"/>
    </xf>
    <xf numFmtId="4" fontId="32" fillId="0" borderId="66" xfId="0" applyNumberFormat="1" applyFont="1" applyBorder="1" applyAlignment="1">
      <alignment horizontal="right" vertical="top"/>
    </xf>
    <xf numFmtId="0" fontId="30" fillId="0" borderId="60" xfId="0" applyFont="1" applyBorder="1" applyAlignment="1">
      <alignment horizontal="center" vertical="top"/>
    </xf>
    <xf numFmtId="4" fontId="30" fillId="0" borderId="24" xfId="0" applyNumberFormat="1" applyFont="1" applyBorder="1" applyAlignment="1">
      <alignment horizontal="right" vertical="top"/>
    </xf>
    <xf numFmtId="4" fontId="30" fillId="0" borderId="67" xfId="0" applyNumberFormat="1" applyFont="1" applyBorder="1" applyAlignment="1">
      <alignment horizontal="right" vertical="top"/>
    </xf>
    <xf numFmtId="0" fontId="30" fillId="0" borderId="64" xfId="0" applyFont="1" applyBorder="1" applyAlignment="1">
      <alignment horizontal="center" vertical="top"/>
    </xf>
    <xf numFmtId="10" fontId="29" fillId="0" borderId="10" xfId="0" applyNumberFormat="1" applyFont="1" applyBorder="1" applyAlignment="1">
      <alignment horizontal="center" vertical="center" wrapText="1"/>
    </xf>
    <xf numFmtId="4" fontId="29" fillId="0" borderId="29" xfId="0" applyNumberFormat="1" applyFont="1" applyBorder="1" applyAlignment="1">
      <alignment horizontal="center" vertical="center"/>
    </xf>
    <xf numFmtId="0" fontId="0" fillId="0" borderId="0" xfId="0" applyFont="1" applyAlignment="1"/>
    <xf numFmtId="165" fontId="3" fillId="8" borderId="60" xfId="0" applyNumberFormat="1" applyFont="1" applyFill="1" applyBorder="1" applyAlignment="1">
      <alignment vertical="top"/>
    </xf>
    <xf numFmtId="49" fontId="4" fillId="8" borderId="23" xfId="0" applyNumberFormat="1" applyFont="1" applyFill="1" applyBorder="1" applyAlignment="1">
      <alignment horizontal="center" vertical="top"/>
    </xf>
    <xf numFmtId="0" fontId="35" fillId="8" borderId="76" xfId="0" applyFont="1" applyFill="1" applyBorder="1" applyAlignment="1">
      <alignment horizontal="left" vertical="top" wrapText="1"/>
    </xf>
    <xf numFmtId="0" fontId="6" fillId="8" borderId="23" xfId="0" applyFont="1" applyFill="1" applyBorder="1" applyAlignment="1">
      <alignment horizontal="center" vertical="top"/>
    </xf>
    <xf numFmtId="4" fontId="2" fillId="8" borderId="62" xfId="0" applyNumberFormat="1" applyFont="1" applyFill="1" applyBorder="1" applyAlignment="1">
      <alignment horizontal="right" vertical="top"/>
    </xf>
    <xf numFmtId="4" fontId="2" fillId="8" borderId="26" xfId="0" applyNumberFormat="1" applyFont="1" applyFill="1" applyBorder="1" applyAlignment="1">
      <alignment horizontal="right" vertical="top"/>
    </xf>
    <xf numFmtId="4" fontId="2" fillId="8" borderId="25" xfId="0" applyNumberFormat="1" applyFont="1" applyFill="1" applyBorder="1" applyAlignment="1">
      <alignment horizontal="right" vertical="top"/>
    </xf>
    <xf numFmtId="4" fontId="2" fillId="8" borderId="24" xfId="0" applyNumberFormat="1" applyFont="1" applyFill="1" applyBorder="1" applyAlignment="1">
      <alignment horizontal="right" vertical="top"/>
    </xf>
    <xf numFmtId="0" fontId="2" fillId="8" borderId="25" xfId="0" applyFont="1" applyFill="1" applyBorder="1" applyAlignment="1">
      <alignment vertical="top" wrapText="1"/>
    </xf>
    <xf numFmtId="0" fontId="0" fillId="8" borderId="0" xfId="0" applyFont="1" applyFill="1" applyAlignment="1"/>
    <xf numFmtId="0" fontId="31" fillId="8" borderId="62" xfId="0" applyFont="1" applyFill="1" applyBorder="1" applyAlignment="1">
      <alignment horizontal="center" vertical="top" wrapText="1"/>
    </xf>
    <xf numFmtId="4" fontId="30" fillId="8" borderId="62" xfId="0" applyNumberFormat="1" applyFont="1" applyFill="1" applyBorder="1" applyAlignment="1">
      <alignment horizontal="right" vertical="top"/>
    </xf>
    <xf numFmtId="4" fontId="30" fillId="8" borderId="25" xfId="0" applyNumberFormat="1" applyFont="1" applyFill="1" applyBorder="1" applyAlignment="1">
      <alignment horizontal="right" vertical="top"/>
    </xf>
    <xf numFmtId="0" fontId="35" fillId="8" borderId="0" xfId="0" applyFont="1" applyFill="1" applyAlignment="1">
      <alignment horizontal="left" vertical="top" wrapText="1"/>
    </xf>
    <xf numFmtId="4" fontId="30" fillId="8" borderId="68" xfId="0" applyNumberFormat="1" applyFont="1" applyFill="1" applyBorder="1" applyAlignment="1">
      <alignment horizontal="right" vertical="top"/>
    </xf>
    <xf numFmtId="4" fontId="2" fillId="8" borderId="65" xfId="0" applyNumberFormat="1" applyFont="1" applyFill="1" applyBorder="1" applyAlignment="1">
      <alignment horizontal="right" vertical="top"/>
    </xf>
    <xf numFmtId="4" fontId="2" fillId="8" borderId="66" xfId="0" applyNumberFormat="1" applyFont="1" applyFill="1" applyBorder="1" applyAlignment="1">
      <alignment horizontal="right" vertical="top"/>
    </xf>
    <xf numFmtId="4" fontId="2" fillId="8" borderId="67" xfId="0" applyNumberFormat="1" applyFont="1" applyFill="1" applyBorder="1" applyAlignment="1">
      <alignment horizontal="right" vertical="top"/>
    </xf>
    <xf numFmtId="49" fontId="4" fillId="8" borderId="117" xfId="0" applyNumberFormat="1" applyFont="1" applyFill="1" applyBorder="1" applyAlignment="1">
      <alignment horizontal="center" vertical="top"/>
    </xf>
    <xf numFmtId="4" fontId="2" fillId="8" borderId="68" xfId="0" applyNumberFormat="1" applyFont="1" applyFill="1" applyBorder="1" applyAlignment="1">
      <alignment horizontal="right" vertical="top"/>
    </xf>
    <xf numFmtId="4" fontId="2" fillId="8" borderId="114" xfId="0" applyNumberFormat="1" applyFont="1" applyFill="1" applyBorder="1" applyAlignment="1">
      <alignment horizontal="right" vertical="top"/>
    </xf>
    <xf numFmtId="4" fontId="2" fillId="8" borderId="115" xfId="0" applyNumberFormat="1" applyFont="1" applyFill="1" applyBorder="1" applyAlignment="1">
      <alignment horizontal="right" vertical="top"/>
    </xf>
    <xf numFmtId="4" fontId="2" fillId="8" borderId="116" xfId="0" applyNumberFormat="1" applyFont="1" applyFill="1" applyBorder="1" applyAlignment="1">
      <alignment horizontal="right" vertical="top"/>
    </xf>
    <xf numFmtId="4" fontId="30" fillId="8" borderId="118" xfId="0" applyNumberFormat="1" applyFont="1" applyFill="1" applyBorder="1" applyAlignment="1">
      <alignment horizontal="right" vertical="top"/>
    </xf>
    <xf numFmtId="4" fontId="30" fillId="0" borderId="30" xfId="0" applyNumberFormat="1" applyFont="1" applyBorder="1" applyAlignment="1">
      <alignment horizontal="right" vertical="top"/>
    </xf>
    <xf numFmtId="0" fontId="2" fillId="8" borderId="0" xfId="0" applyFont="1" applyFill="1" applyAlignment="1">
      <alignment vertical="center"/>
    </xf>
    <xf numFmtId="165" fontId="3" fillId="4" borderId="105" xfId="0" applyNumberFormat="1" applyFont="1" applyFill="1" applyBorder="1" applyAlignment="1">
      <alignment vertical="center"/>
    </xf>
    <xf numFmtId="165" fontId="3" fillId="4" borderId="106" xfId="0" applyNumberFormat="1" applyFont="1" applyFill="1" applyBorder="1" applyAlignment="1">
      <alignment horizontal="center" vertical="center"/>
    </xf>
    <xf numFmtId="0" fontId="3" fillId="4" borderId="106" xfId="0" applyFont="1" applyFill="1" applyBorder="1" applyAlignment="1">
      <alignment vertical="center" wrapText="1"/>
    </xf>
    <xf numFmtId="0" fontId="3" fillId="4" borderId="106" xfId="0" applyFont="1" applyFill="1" applyBorder="1" applyAlignment="1">
      <alignment horizontal="center" vertical="center"/>
    </xf>
    <xf numFmtId="4" fontId="3" fillId="4" borderId="105" xfId="0" applyNumberFormat="1" applyFont="1" applyFill="1" applyBorder="1" applyAlignment="1">
      <alignment horizontal="right" vertical="center"/>
    </xf>
    <xf numFmtId="4" fontId="3" fillId="4" borderId="107" xfId="0" applyNumberFormat="1" applyFont="1" applyFill="1" applyBorder="1" applyAlignment="1">
      <alignment horizontal="right" vertical="center"/>
    </xf>
    <xf numFmtId="4" fontId="3" fillId="4" borderId="45" xfId="0" applyNumberFormat="1" applyFont="1" applyFill="1" applyBorder="1" applyAlignment="1">
      <alignment horizontal="right" vertical="center"/>
    </xf>
    <xf numFmtId="0" fontId="3" fillId="4" borderId="38" xfId="0" applyFont="1" applyFill="1" applyBorder="1" applyAlignment="1">
      <alignment vertical="center" wrapText="1"/>
    </xf>
    <xf numFmtId="165" fontId="3" fillId="9" borderId="119" xfId="0" applyNumberFormat="1" applyFont="1" applyFill="1" applyBorder="1" applyAlignment="1">
      <alignment vertical="center"/>
    </xf>
    <xf numFmtId="165" fontId="3" fillId="9" borderId="119" xfId="0" applyNumberFormat="1" applyFont="1" applyFill="1" applyBorder="1" applyAlignment="1">
      <alignment horizontal="center" vertical="center"/>
    </xf>
    <xf numFmtId="0" fontId="3" fillId="9" borderId="119" xfId="0" applyFont="1" applyFill="1" applyBorder="1" applyAlignment="1">
      <alignment vertical="center" wrapText="1"/>
    </xf>
    <xf numFmtId="0" fontId="3" fillId="9" borderId="119" xfId="0" applyFont="1" applyFill="1" applyBorder="1" applyAlignment="1">
      <alignment horizontal="center" vertical="center"/>
    </xf>
    <xf numFmtId="4" fontId="3" fillId="9" borderId="119" xfId="0" applyNumberFormat="1" applyFont="1" applyFill="1" applyBorder="1" applyAlignment="1">
      <alignment horizontal="right" vertical="center"/>
    </xf>
    <xf numFmtId="0" fontId="36" fillId="9" borderId="119" xfId="0" applyFont="1" applyFill="1" applyBorder="1" applyAlignment="1">
      <alignment vertical="center" wrapText="1"/>
    </xf>
    <xf numFmtId="0" fontId="37" fillId="0" borderId="0" xfId="0" applyFont="1" applyAlignment="1">
      <alignment vertical="center" wrapText="1" shrinkToFit="1"/>
    </xf>
    <xf numFmtId="0" fontId="0" fillId="0" borderId="0" xfId="0" applyFont="1" applyAlignment="1"/>
    <xf numFmtId="0" fontId="0" fillId="0" borderId="0" xfId="0" applyFont="1" applyAlignment="1"/>
    <xf numFmtId="14" fontId="2" fillId="0" borderId="0" xfId="0" applyNumberFormat="1" applyFont="1"/>
    <xf numFmtId="14" fontId="3" fillId="0" borderId="0" xfId="0" applyNumberFormat="1" applyFont="1" applyAlignment="1">
      <alignment horizontal="left"/>
    </xf>
    <xf numFmtId="165" fontId="17" fillId="7" borderId="120" xfId="0" applyNumberFormat="1" applyFont="1" applyFill="1" applyBorder="1" applyAlignment="1">
      <alignment vertical="center"/>
    </xf>
    <xf numFmtId="165" fontId="3" fillId="7" borderId="121" xfId="0" applyNumberFormat="1" applyFont="1" applyFill="1" applyBorder="1" applyAlignment="1">
      <alignment horizontal="center" vertical="center"/>
    </xf>
    <xf numFmtId="0" fontId="3" fillId="7" borderId="121" xfId="0" applyFont="1" applyFill="1" applyBorder="1" applyAlignment="1">
      <alignment vertical="center" wrapText="1"/>
    </xf>
    <xf numFmtId="0" fontId="3" fillId="7" borderId="122" xfId="0" applyFont="1" applyFill="1" applyBorder="1" applyAlignment="1">
      <alignment horizontal="center" vertical="center"/>
    </xf>
    <xf numFmtId="4" fontId="3" fillId="7" borderId="123" xfId="0" applyNumberFormat="1" applyFont="1" applyFill="1" applyBorder="1" applyAlignment="1">
      <alignment horizontal="right" vertical="center"/>
    </xf>
    <xf numFmtId="4" fontId="3" fillId="7" borderId="124" xfId="0" applyNumberFormat="1" applyFont="1" applyFill="1" applyBorder="1" applyAlignment="1">
      <alignment horizontal="right" vertical="center"/>
    </xf>
    <xf numFmtId="4" fontId="3" fillId="7" borderId="125" xfId="0" applyNumberFormat="1" applyFont="1" applyFill="1" applyBorder="1" applyAlignment="1">
      <alignment horizontal="right" vertical="center"/>
    </xf>
    <xf numFmtId="4" fontId="3" fillId="7" borderId="126" xfId="0" applyNumberFormat="1" applyFont="1" applyFill="1" applyBorder="1" applyAlignment="1">
      <alignment horizontal="right" vertical="center"/>
    </xf>
    <xf numFmtId="0" fontId="3" fillId="7" borderId="127" xfId="0" applyFont="1" applyFill="1" applyBorder="1" applyAlignment="1">
      <alignment vertical="center" wrapText="1"/>
    </xf>
    <xf numFmtId="165" fontId="3" fillId="6" borderId="75" xfId="0" applyNumberFormat="1" applyFont="1" applyFill="1" applyBorder="1" applyAlignment="1">
      <alignment vertical="top"/>
    </xf>
    <xf numFmtId="0" fontId="3" fillId="6" borderId="75" xfId="0" applyFont="1" applyFill="1" applyBorder="1" applyAlignment="1">
      <alignment horizontal="center" vertical="top"/>
    </xf>
    <xf numFmtId="0" fontId="3" fillId="5" borderId="120" xfId="0" applyFont="1" applyFill="1" applyBorder="1" applyAlignment="1">
      <alignment vertical="center"/>
    </xf>
    <xf numFmtId="0" fontId="4" fillId="5" borderId="128" xfId="0" applyFont="1" applyFill="1" applyBorder="1" applyAlignment="1">
      <alignment horizontal="center" vertical="center"/>
    </xf>
    <xf numFmtId="0" fontId="3" fillId="5" borderId="121" xfId="0" applyFont="1" applyFill="1" applyBorder="1" applyAlignment="1">
      <alignment vertical="center"/>
    </xf>
    <xf numFmtId="0" fontId="2" fillId="5" borderId="121" xfId="0" applyFont="1" applyFill="1" applyBorder="1" applyAlignment="1">
      <alignment horizontal="center" vertical="center"/>
    </xf>
    <xf numFmtId="4" fontId="2" fillId="5" borderId="121" xfId="0" applyNumberFormat="1" applyFont="1" applyFill="1" applyBorder="1" applyAlignment="1">
      <alignment horizontal="right" vertical="center"/>
    </xf>
    <xf numFmtId="0" fontId="2" fillId="5" borderId="129" xfId="0" applyFont="1" applyFill="1" applyBorder="1" applyAlignment="1">
      <alignment vertical="center"/>
    </xf>
    <xf numFmtId="4" fontId="30" fillId="0" borderId="26" xfId="0" applyNumberFormat="1" applyFont="1" applyBorder="1" applyAlignment="1">
      <alignment horizontal="right" vertical="top" shrinkToFit="1"/>
    </xf>
    <xf numFmtId="0" fontId="30" fillId="0" borderId="73" xfId="0" applyFont="1" applyBorder="1" applyAlignment="1">
      <alignment horizontal="center" vertical="top"/>
    </xf>
    <xf numFmtId="0" fontId="30" fillId="0" borderId="63" xfId="0" applyFont="1" applyBorder="1" applyAlignment="1">
      <alignment vertical="top" wrapText="1"/>
    </xf>
    <xf numFmtId="0" fontId="30" fillId="0" borderId="62" xfId="0" applyFont="1" applyBorder="1" applyAlignment="1">
      <alignment vertical="top" wrapText="1"/>
    </xf>
    <xf numFmtId="4" fontId="30" fillId="0" borderId="28" xfId="0" applyNumberFormat="1" applyFont="1" applyBorder="1" applyAlignment="1">
      <alignment horizontal="right" vertical="top"/>
    </xf>
    <xf numFmtId="4" fontId="30" fillId="0" borderId="29" xfId="0" applyNumberFormat="1" applyFont="1" applyBorder="1" applyAlignment="1">
      <alignment horizontal="right" vertical="top"/>
    </xf>
    <xf numFmtId="4" fontId="30" fillId="0" borderId="24" xfId="0" applyNumberFormat="1" applyFont="1" applyBorder="1" applyAlignment="1">
      <alignment horizontal="right" vertical="top" shrinkToFit="1"/>
    </xf>
    <xf numFmtId="4" fontId="30" fillId="0" borderId="66" xfId="0" applyNumberFormat="1" applyFont="1" applyBorder="1" applyAlignment="1">
      <alignment horizontal="right" vertical="top" shrinkToFit="1"/>
    </xf>
    <xf numFmtId="0" fontId="31" fillId="0" borderId="88" xfId="0" applyFont="1" applyBorder="1" applyAlignment="1">
      <alignment vertical="top" wrapText="1"/>
    </xf>
    <xf numFmtId="49" fontId="33" fillId="0" borderId="23" xfId="0" applyNumberFormat="1" applyFont="1" applyBorder="1" applyAlignment="1">
      <alignment horizontal="center" vertical="top"/>
    </xf>
    <xf numFmtId="4" fontId="31" fillId="0" borderId="25" xfId="0" applyNumberFormat="1" applyFont="1" applyBorder="1" applyAlignment="1">
      <alignment horizontal="right" vertical="top"/>
    </xf>
    <xf numFmtId="49" fontId="33" fillId="0" borderId="23" xfId="0" applyNumberFormat="1" applyFont="1" applyBorder="1" applyAlignment="1">
      <alignment horizontal="center" vertical="top" shrinkToFit="1"/>
    </xf>
    <xf numFmtId="4" fontId="30" fillId="0" borderId="67" xfId="0" applyNumberFormat="1" applyFont="1" applyBorder="1" applyAlignment="1">
      <alignment horizontal="right" vertical="top" shrinkToFit="1"/>
    </xf>
    <xf numFmtId="49" fontId="33" fillId="0" borderId="27" xfId="0" applyNumberFormat="1" applyFont="1" applyBorder="1" applyAlignment="1">
      <alignment horizontal="center" vertical="top" shrinkToFit="1"/>
    </xf>
    <xf numFmtId="49" fontId="33" fillId="0" borderId="27" xfId="0" applyNumberFormat="1" applyFont="1" applyBorder="1" applyAlignment="1">
      <alignment horizontal="center" vertical="top"/>
    </xf>
    <xf numFmtId="49" fontId="33" fillId="0" borderId="74" xfId="0" applyNumberFormat="1" applyFont="1" applyBorder="1" applyAlignment="1">
      <alignment horizontal="center" vertical="top"/>
    </xf>
    <xf numFmtId="10" fontId="39" fillId="0" borderId="24" xfId="0" applyNumberFormat="1" applyFont="1" applyBorder="1" applyAlignment="1">
      <alignment horizontal="center" vertical="center"/>
    </xf>
    <xf numFmtId="10" fontId="39" fillId="0" borderId="28" xfId="0" applyNumberFormat="1" applyFont="1" applyBorder="1" applyAlignment="1">
      <alignment horizontal="center" vertical="center"/>
    </xf>
    <xf numFmtId="10" fontId="39" fillId="0" borderId="16" xfId="0" applyNumberFormat="1" applyFont="1" applyBorder="1" applyAlignment="1">
      <alignment horizontal="center" vertical="center"/>
    </xf>
    <xf numFmtId="0" fontId="30" fillId="0" borderId="25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4" fontId="40" fillId="0" borderId="0" xfId="0" applyNumberFormat="1" applyFont="1" applyAlignment="1">
      <alignment horizontal="right"/>
    </xf>
    <xf numFmtId="10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right" vertical="center"/>
    </xf>
    <xf numFmtId="10" fontId="40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10" fontId="41" fillId="0" borderId="0" xfId="0" applyNumberFormat="1" applyFont="1" applyAlignment="1">
      <alignment horizontal="right" vertical="center"/>
    </xf>
    <xf numFmtId="0" fontId="32" fillId="0" borderId="0" xfId="0" applyFont="1"/>
    <xf numFmtId="10" fontId="32" fillId="0" borderId="0" xfId="0" applyNumberFormat="1" applyFont="1"/>
    <xf numFmtId="4" fontId="41" fillId="0" borderId="0" xfId="0" applyNumberFormat="1" applyFont="1" applyAlignment="1">
      <alignment horizontal="right" vertical="center" wrapText="1"/>
    </xf>
    <xf numFmtId="10" fontId="41" fillId="0" borderId="0" xfId="0" applyNumberFormat="1" applyFont="1" applyAlignment="1">
      <alignment horizontal="right" vertical="center" wrapText="1"/>
    </xf>
    <xf numFmtId="164" fontId="40" fillId="2" borderId="45" xfId="0" applyNumberFormat="1" applyFont="1" applyFill="1" applyBorder="1" applyAlignment="1">
      <alignment horizontal="center" vertical="center" wrapText="1"/>
    </xf>
    <xf numFmtId="10" fontId="40" fillId="2" borderId="46" xfId="0" applyNumberFormat="1" applyFont="1" applyFill="1" applyBorder="1" applyAlignment="1">
      <alignment horizontal="center" vertical="center" wrapText="1"/>
    </xf>
    <xf numFmtId="3" fontId="40" fillId="3" borderId="42" xfId="0" applyNumberFormat="1" applyFont="1" applyFill="1" applyBorder="1" applyAlignment="1">
      <alignment horizontal="center" vertical="center" wrapText="1"/>
    </xf>
    <xf numFmtId="4" fontId="42" fillId="4" borderId="49" xfId="0" applyNumberFormat="1" applyFont="1" applyFill="1" applyBorder="1" applyAlignment="1">
      <alignment horizontal="right" vertical="center"/>
    </xf>
    <xf numFmtId="10" fontId="42" fillId="4" borderId="49" xfId="0" applyNumberFormat="1" applyFont="1" applyFill="1" applyBorder="1" applyAlignment="1">
      <alignment horizontal="right" vertical="center"/>
    </xf>
    <xf numFmtId="4" fontId="40" fillId="5" borderId="48" xfId="0" applyNumberFormat="1" applyFont="1" applyFill="1" applyBorder="1" applyAlignment="1">
      <alignment horizontal="right" vertical="center"/>
    </xf>
    <xf numFmtId="10" fontId="40" fillId="5" borderId="48" xfId="0" applyNumberFormat="1" applyFont="1" applyFill="1" applyBorder="1" applyAlignment="1">
      <alignment horizontal="right" vertical="center"/>
    </xf>
    <xf numFmtId="4" fontId="40" fillId="6" borderId="58" xfId="0" applyNumberFormat="1" applyFont="1" applyFill="1" applyBorder="1" applyAlignment="1">
      <alignment horizontal="right" vertical="top"/>
    </xf>
    <xf numFmtId="4" fontId="40" fillId="6" borderId="59" xfId="0" applyNumberFormat="1" applyFont="1" applyFill="1" applyBorder="1" applyAlignment="1">
      <alignment horizontal="right" vertical="top"/>
    </xf>
    <xf numFmtId="10" fontId="40" fillId="6" borderId="59" xfId="0" applyNumberFormat="1" applyFont="1" applyFill="1" applyBorder="1" applyAlignment="1">
      <alignment horizontal="right" vertical="top"/>
    </xf>
    <xf numFmtId="4" fontId="40" fillId="8" borderId="62" xfId="0" applyNumberFormat="1" applyFont="1" applyFill="1" applyBorder="1" applyAlignment="1">
      <alignment horizontal="right" vertical="top"/>
    </xf>
    <xf numFmtId="4" fontId="40" fillId="0" borderId="63" xfId="0" applyNumberFormat="1" applyFont="1" applyBorder="1" applyAlignment="1">
      <alignment horizontal="right" vertical="top"/>
    </xf>
    <xf numFmtId="10" fontId="40" fillId="0" borderId="63" xfId="0" applyNumberFormat="1" applyFont="1" applyBorder="1" applyAlignment="1">
      <alignment horizontal="right" vertical="top"/>
    </xf>
    <xf numFmtId="4" fontId="40" fillId="0" borderId="68" xfId="0" applyNumberFormat="1" applyFont="1" applyBorder="1" applyAlignment="1">
      <alignment horizontal="right" vertical="top"/>
    </xf>
    <xf numFmtId="4" fontId="40" fillId="6" borderId="72" xfId="0" applyNumberFormat="1" applyFont="1" applyFill="1" applyBorder="1" applyAlignment="1">
      <alignment horizontal="right" vertical="top"/>
    </xf>
    <xf numFmtId="4" fontId="32" fillId="6" borderId="72" xfId="0" applyNumberFormat="1" applyFont="1" applyFill="1" applyBorder="1" applyAlignment="1">
      <alignment horizontal="right" vertical="top"/>
    </xf>
    <xf numFmtId="10" fontId="32" fillId="6" borderId="72" xfId="0" applyNumberFormat="1" applyFont="1" applyFill="1" applyBorder="1" applyAlignment="1">
      <alignment horizontal="right" vertical="top"/>
    </xf>
    <xf numFmtId="4" fontId="40" fillId="0" borderId="62" xfId="0" applyNumberFormat="1" applyFont="1" applyBorder="1" applyAlignment="1">
      <alignment horizontal="right" vertical="top"/>
    </xf>
    <xf numFmtId="4" fontId="40" fillId="8" borderId="63" xfId="0" applyNumberFormat="1" applyFont="1" applyFill="1" applyBorder="1" applyAlignment="1">
      <alignment horizontal="right" vertical="top"/>
    </xf>
    <xf numFmtId="10" fontId="40" fillId="6" borderId="72" xfId="0" applyNumberFormat="1" applyFont="1" applyFill="1" applyBorder="1" applyAlignment="1">
      <alignment horizontal="right" vertical="top"/>
    </xf>
    <xf numFmtId="4" fontId="40" fillId="8" borderId="68" xfId="0" applyNumberFormat="1" applyFont="1" applyFill="1" applyBorder="1" applyAlignment="1">
      <alignment horizontal="right" vertical="top"/>
    </xf>
    <xf numFmtId="4" fontId="40" fillId="0" borderId="77" xfId="0" applyNumberFormat="1" applyFont="1" applyBorder="1" applyAlignment="1">
      <alignment horizontal="right" vertical="top"/>
    </xf>
    <xf numFmtId="4" fontId="40" fillId="7" borderId="78" xfId="0" applyNumberFormat="1" applyFont="1" applyFill="1" applyBorder="1" applyAlignment="1">
      <alignment horizontal="right" vertical="center"/>
    </xf>
    <xf numFmtId="4" fontId="40" fillId="7" borderId="81" xfId="0" applyNumberFormat="1" applyFont="1" applyFill="1" applyBorder="1" applyAlignment="1">
      <alignment horizontal="right" vertical="center"/>
    </xf>
    <xf numFmtId="4" fontId="40" fillId="7" borderId="15" xfId="0" applyNumberFormat="1" applyFont="1" applyFill="1" applyBorder="1" applyAlignment="1">
      <alignment horizontal="right" vertical="center"/>
    </xf>
    <xf numFmtId="10" fontId="40" fillId="7" borderId="44" xfId="0" applyNumberFormat="1" applyFont="1" applyFill="1" applyBorder="1" applyAlignment="1">
      <alignment horizontal="right" vertical="center"/>
    </xf>
    <xf numFmtId="4" fontId="40" fillId="5" borderId="85" xfId="0" applyNumberFormat="1" applyFont="1" applyFill="1" applyBorder="1" applyAlignment="1">
      <alignment horizontal="right" vertical="top"/>
    </xf>
    <xf numFmtId="4" fontId="40" fillId="6" borderId="86" xfId="0" applyNumberFormat="1" applyFont="1" applyFill="1" applyBorder="1" applyAlignment="1">
      <alignment horizontal="right" vertical="top"/>
    </xf>
    <xf numFmtId="4" fontId="40" fillId="6" borderId="71" xfId="0" applyNumberFormat="1" applyFont="1" applyFill="1" applyBorder="1" applyAlignment="1">
      <alignment horizontal="right" vertical="top"/>
    </xf>
    <xf numFmtId="10" fontId="40" fillId="6" borderId="87" xfId="0" applyNumberFormat="1" applyFont="1" applyFill="1" applyBorder="1" applyAlignment="1">
      <alignment horizontal="right" vertical="top"/>
    </xf>
    <xf numFmtId="10" fontId="40" fillId="6" borderId="71" xfId="0" applyNumberFormat="1" applyFont="1" applyFill="1" applyBorder="1" applyAlignment="1">
      <alignment horizontal="right" vertical="top"/>
    </xf>
    <xf numFmtId="4" fontId="40" fillId="7" borderId="44" xfId="0" applyNumberFormat="1" applyFont="1" applyFill="1" applyBorder="1" applyAlignment="1">
      <alignment horizontal="right" vertical="center"/>
    </xf>
    <xf numFmtId="4" fontId="40" fillId="0" borderId="85" xfId="0" applyNumberFormat="1" applyFont="1" applyBorder="1" applyAlignment="1">
      <alignment horizontal="right" vertical="top"/>
    </xf>
    <xf numFmtId="10" fontId="40" fillId="0" borderId="85" xfId="0" applyNumberFormat="1" applyFont="1" applyBorder="1" applyAlignment="1">
      <alignment horizontal="right" vertical="top"/>
    </xf>
    <xf numFmtId="4" fontId="40" fillId="7" borderId="122" xfId="0" applyNumberFormat="1" applyFont="1" applyFill="1" applyBorder="1" applyAlignment="1">
      <alignment horizontal="right" vertical="center"/>
    </xf>
    <xf numFmtId="10" fontId="40" fillId="7" borderId="122" xfId="0" applyNumberFormat="1" applyFont="1" applyFill="1" applyBorder="1" applyAlignment="1">
      <alignment horizontal="right" vertical="center"/>
    </xf>
    <xf numFmtId="4" fontId="40" fillId="5" borderId="121" xfId="0" applyNumberFormat="1" applyFont="1" applyFill="1" applyBorder="1" applyAlignment="1">
      <alignment horizontal="right" vertical="center"/>
    </xf>
    <xf numFmtId="4" fontId="40" fillId="5" borderId="123" xfId="0" applyNumberFormat="1" applyFont="1" applyFill="1" applyBorder="1" applyAlignment="1">
      <alignment horizontal="right" vertical="top"/>
    </xf>
    <xf numFmtId="10" fontId="40" fillId="5" borderId="121" xfId="0" applyNumberFormat="1" applyFont="1" applyFill="1" applyBorder="1" applyAlignment="1">
      <alignment horizontal="right" vertical="center"/>
    </xf>
    <xf numFmtId="4" fontId="40" fillId="6" borderId="56" xfId="0" applyNumberFormat="1" applyFont="1" applyFill="1" applyBorder="1" applyAlignment="1">
      <alignment horizontal="right" vertical="top"/>
    </xf>
    <xf numFmtId="10" fontId="40" fillId="6" borderId="63" xfId="0" applyNumberFormat="1" applyFont="1" applyFill="1" applyBorder="1" applyAlignment="1">
      <alignment horizontal="right" vertical="top"/>
    </xf>
    <xf numFmtId="10" fontId="40" fillId="8" borderId="63" xfId="0" applyNumberFormat="1" applyFont="1" applyFill="1" applyBorder="1" applyAlignment="1">
      <alignment horizontal="right" vertical="top"/>
    </xf>
    <xf numFmtId="4" fontId="40" fillId="5" borderId="59" xfId="0" applyNumberFormat="1" applyFont="1" applyFill="1" applyBorder="1" applyAlignment="1">
      <alignment horizontal="right" vertical="top"/>
    </xf>
    <xf numFmtId="4" fontId="40" fillId="6" borderId="92" xfId="0" applyNumberFormat="1" applyFont="1" applyFill="1" applyBorder="1" applyAlignment="1">
      <alignment horizontal="right" vertical="top"/>
    </xf>
    <xf numFmtId="10" fontId="40" fillId="6" borderId="92" xfId="0" applyNumberFormat="1" applyFont="1" applyFill="1" applyBorder="1" applyAlignment="1">
      <alignment horizontal="right" vertical="top"/>
    </xf>
    <xf numFmtId="10" fontId="40" fillId="0" borderId="77" xfId="0" applyNumberFormat="1" applyFont="1" applyBorder="1" applyAlignment="1">
      <alignment horizontal="right" vertical="top"/>
    </xf>
    <xf numFmtId="4" fontId="40" fillId="7" borderId="51" xfId="0" applyNumberFormat="1" applyFont="1" applyFill="1" applyBorder="1" applyAlignment="1">
      <alignment horizontal="right" vertical="center"/>
    </xf>
    <xf numFmtId="10" fontId="40" fillId="7" borderId="51" xfId="0" applyNumberFormat="1" applyFont="1" applyFill="1" applyBorder="1" applyAlignment="1">
      <alignment horizontal="right" vertical="center"/>
    </xf>
    <xf numFmtId="4" fontId="40" fillId="5" borderId="46" xfId="0" applyNumberFormat="1" applyFont="1" applyFill="1" applyBorder="1" applyAlignment="1">
      <alignment horizontal="right" vertical="center"/>
    </xf>
    <xf numFmtId="10" fontId="40" fillId="5" borderId="46" xfId="0" applyNumberFormat="1" applyFont="1" applyFill="1" applyBorder="1" applyAlignment="1">
      <alignment horizontal="right" vertical="center"/>
    </xf>
    <xf numFmtId="4" fontId="40" fillId="0" borderId="70" xfId="0" applyNumberFormat="1" applyFont="1" applyBorder="1" applyAlignment="1">
      <alignment horizontal="right" vertical="top"/>
    </xf>
    <xf numFmtId="4" fontId="40" fillId="0" borderId="94" xfId="0" applyNumberFormat="1" applyFont="1" applyBorder="1" applyAlignment="1">
      <alignment horizontal="right" vertical="top"/>
    </xf>
    <xf numFmtId="10" fontId="40" fillId="0" borderId="94" xfId="0" applyNumberFormat="1" applyFont="1" applyBorder="1" applyAlignment="1">
      <alignment horizontal="right" vertical="top"/>
    </xf>
    <xf numFmtId="4" fontId="40" fillId="0" borderId="24" xfId="0" applyNumberFormat="1" applyFont="1" applyBorder="1" applyAlignment="1">
      <alignment horizontal="right" vertical="top"/>
    </xf>
    <xf numFmtId="4" fontId="40" fillId="0" borderId="28" xfId="0" applyNumberFormat="1" applyFont="1" applyBorder="1" applyAlignment="1">
      <alignment horizontal="right" vertical="top"/>
    </xf>
    <xf numFmtId="4" fontId="40" fillId="0" borderId="97" xfId="0" applyNumberFormat="1" applyFont="1" applyBorder="1" applyAlignment="1">
      <alignment horizontal="right" vertical="top"/>
    </xf>
    <xf numFmtId="10" fontId="40" fillId="0" borderId="97" xfId="0" applyNumberFormat="1" applyFont="1" applyBorder="1" applyAlignment="1">
      <alignment horizontal="right" vertical="top"/>
    </xf>
    <xf numFmtId="4" fontId="40" fillId="0" borderId="65" xfId="0" applyNumberFormat="1" applyFont="1" applyBorder="1" applyAlignment="1">
      <alignment horizontal="right" vertical="top"/>
    </xf>
    <xf numFmtId="4" fontId="40" fillId="5" borderId="84" xfId="0" applyNumberFormat="1" applyFont="1" applyFill="1" applyBorder="1" applyAlignment="1">
      <alignment horizontal="right" vertical="center"/>
    </xf>
    <xf numFmtId="10" fontId="40" fillId="5" borderId="84" xfId="0" applyNumberFormat="1" applyFont="1" applyFill="1" applyBorder="1" applyAlignment="1">
      <alignment horizontal="right" vertical="center"/>
    </xf>
    <xf numFmtId="4" fontId="40" fillId="8" borderId="94" xfId="0" applyNumberFormat="1" applyFont="1" applyFill="1" applyBorder="1" applyAlignment="1">
      <alignment horizontal="right" vertical="top"/>
    </xf>
    <xf numFmtId="4" fontId="40" fillId="0" borderId="53" xfId="0" applyNumberFormat="1" applyFont="1" applyBorder="1" applyAlignment="1">
      <alignment horizontal="right" vertical="top"/>
    </xf>
    <xf numFmtId="4" fontId="40" fillId="0" borderId="27" xfId="0" applyNumberFormat="1" applyFont="1" applyBorder="1" applyAlignment="1">
      <alignment horizontal="right" vertical="top"/>
    </xf>
    <xf numFmtId="4" fontId="40" fillId="0" borderId="74" xfId="0" applyNumberFormat="1" applyFont="1" applyBorder="1" applyAlignment="1">
      <alignment horizontal="right" vertical="top"/>
    </xf>
    <xf numFmtId="4" fontId="40" fillId="0" borderId="23" xfId="0" applyNumberFormat="1" applyFont="1" applyBorder="1" applyAlignment="1">
      <alignment horizontal="right" vertical="top"/>
    </xf>
    <xf numFmtId="4" fontId="40" fillId="6" borderId="53" xfId="0" applyNumberFormat="1" applyFont="1" applyFill="1" applyBorder="1" applyAlignment="1">
      <alignment horizontal="right" vertical="top"/>
    </xf>
    <xf numFmtId="4" fontId="40" fillId="8" borderId="24" xfId="0" applyNumberFormat="1" applyFont="1" applyFill="1" applyBorder="1" applyAlignment="1">
      <alignment horizontal="right" vertical="top"/>
    </xf>
    <xf numFmtId="10" fontId="40" fillId="6" borderId="58" xfId="0" applyNumberFormat="1" applyFont="1" applyFill="1" applyBorder="1" applyAlignment="1">
      <alignment horizontal="right" vertical="top"/>
    </xf>
    <xf numFmtId="4" fontId="40" fillId="4" borderId="45" xfId="0" applyNumberFormat="1" applyFont="1" applyFill="1" applyBorder="1" applyAlignment="1">
      <alignment horizontal="right" vertical="center"/>
    </xf>
    <xf numFmtId="10" fontId="40" fillId="4" borderId="85" xfId="0" applyNumberFormat="1" applyFont="1" applyFill="1" applyBorder="1" applyAlignment="1">
      <alignment horizontal="right" vertical="top"/>
    </xf>
    <xf numFmtId="4" fontId="40" fillId="9" borderId="119" xfId="0" applyNumberFormat="1" applyFont="1" applyFill="1" applyBorder="1" applyAlignment="1">
      <alignment horizontal="right" vertical="center"/>
    </xf>
    <xf numFmtId="4" fontId="40" fillId="0" borderId="0" xfId="0" applyNumberFormat="1" applyFont="1" applyAlignment="1">
      <alignment horizontal="right" vertical="center"/>
    </xf>
    <xf numFmtId="4" fontId="40" fillId="4" borderId="16" xfId="0" applyNumberFormat="1" applyFont="1" applyFill="1" applyBorder="1" applyAlignment="1">
      <alignment horizontal="right" vertical="center"/>
    </xf>
    <xf numFmtId="10" fontId="40" fillId="4" borderId="16" xfId="0" applyNumberFormat="1" applyFont="1" applyFill="1" applyBorder="1" applyAlignment="1">
      <alignment horizontal="right" vertical="center"/>
    </xf>
    <xf numFmtId="4" fontId="41" fillId="0" borderId="0" xfId="0" applyNumberFormat="1" applyFont="1" applyAlignment="1">
      <alignment horizontal="right"/>
    </xf>
    <xf numFmtId="10" fontId="41" fillId="0" borderId="0" xfId="0" applyNumberFormat="1" applyFont="1" applyAlignment="1">
      <alignment horizontal="right"/>
    </xf>
    <xf numFmtId="4" fontId="32" fillId="0" borderId="0" xfId="0" applyNumberFormat="1" applyFont="1" applyAlignment="1">
      <alignment horizontal="right"/>
    </xf>
    <xf numFmtId="10" fontId="32" fillId="0" borderId="0" xfId="0" applyNumberFormat="1" applyFont="1" applyAlignment="1">
      <alignment horizontal="right"/>
    </xf>
    <xf numFmtId="0" fontId="38" fillId="0" borderId="0" xfId="0" applyFont="1"/>
    <xf numFmtId="10" fontId="38" fillId="0" borderId="0" xfId="0" applyNumberFormat="1" applyFont="1"/>
    <xf numFmtId="0" fontId="43" fillId="0" borderId="0" xfId="0" applyFont="1" applyAlignment="1"/>
    <xf numFmtId="10" fontId="43" fillId="0" borderId="0" xfId="0" applyNumberFormat="1" applyFont="1" applyAlignment="1"/>
    <xf numFmtId="1" fontId="40" fillId="3" borderId="42" xfId="0" applyNumberFormat="1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vertical="top" wrapText="1"/>
    </xf>
    <xf numFmtId="4" fontId="40" fillId="7" borderId="106" xfId="0" applyNumberFormat="1" applyFont="1" applyFill="1" applyBorder="1" applyAlignment="1">
      <alignment horizontal="right" vertical="center"/>
    </xf>
    <xf numFmtId="4" fontId="40" fillId="7" borderId="119" xfId="0" applyNumberFormat="1" applyFont="1" applyFill="1" applyBorder="1" applyAlignment="1">
      <alignment horizontal="right" vertical="center"/>
    </xf>
    <xf numFmtId="4" fontId="40" fillId="7" borderId="107" xfId="0" applyNumberFormat="1" applyFont="1" applyFill="1" applyBorder="1" applyAlignment="1">
      <alignment horizontal="right" vertical="center"/>
    </xf>
    <xf numFmtId="4" fontId="40" fillId="7" borderId="130" xfId="0" applyNumberFormat="1" applyFont="1" applyFill="1" applyBorder="1" applyAlignment="1">
      <alignment horizontal="right" vertical="center"/>
    </xf>
    <xf numFmtId="10" fontId="40" fillId="7" borderId="107" xfId="0" applyNumberFormat="1" applyFont="1" applyFill="1" applyBorder="1" applyAlignment="1">
      <alignment horizontal="right" vertical="center"/>
    </xf>
    <xf numFmtId="0" fontId="3" fillId="5" borderId="101" xfId="0" applyFont="1" applyFill="1" applyBorder="1" applyAlignment="1">
      <alignment vertical="center"/>
    </xf>
    <xf numFmtId="0" fontId="2" fillId="5" borderId="101" xfId="0" applyFont="1" applyFill="1" applyBorder="1" applyAlignment="1">
      <alignment horizontal="center" vertical="center"/>
    </xf>
    <xf numFmtId="4" fontId="2" fillId="5" borderId="101" xfId="0" applyNumberFormat="1" applyFont="1" applyFill="1" applyBorder="1" applyAlignment="1">
      <alignment horizontal="right" vertical="center"/>
    </xf>
    <xf numFmtId="4" fontId="40" fillId="5" borderId="101" xfId="0" applyNumberFormat="1" applyFont="1" applyFill="1" applyBorder="1" applyAlignment="1">
      <alignment horizontal="right" vertical="center"/>
    </xf>
    <xf numFmtId="4" fontId="40" fillId="5" borderId="63" xfId="0" applyNumberFormat="1" applyFont="1" applyFill="1" applyBorder="1" applyAlignment="1">
      <alignment horizontal="right" vertical="top"/>
    </xf>
    <xf numFmtId="10" fontId="40" fillId="5" borderId="101" xfId="0" applyNumberFormat="1" applyFont="1" applyFill="1" applyBorder="1" applyAlignment="1">
      <alignment horizontal="right" vertical="center"/>
    </xf>
    <xf numFmtId="4" fontId="40" fillId="7" borderId="121" xfId="0" applyNumberFormat="1" applyFont="1" applyFill="1" applyBorder="1" applyAlignment="1">
      <alignment horizontal="right" vertical="center"/>
    </xf>
    <xf numFmtId="4" fontId="30" fillId="0" borderId="24" xfId="0" applyNumberFormat="1" applyFont="1" applyFill="1" applyBorder="1" applyAlignment="1">
      <alignment horizontal="right" vertical="top" shrinkToFit="1"/>
    </xf>
    <xf numFmtId="4" fontId="30" fillId="0" borderId="26" xfId="0" applyNumberFormat="1" applyFont="1" applyFill="1" applyBorder="1" applyAlignment="1">
      <alignment horizontal="right" vertical="top" shrinkToFit="1"/>
    </xf>
    <xf numFmtId="4" fontId="2" fillId="0" borderId="25" xfId="0" applyNumberFormat="1" applyFont="1" applyFill="1" applyBorder="1" applyAlignment="1">
      <alignment horizontal="right" vertical="top"/>
    </xf>
    <xf numFmtId="4" fontId="2" fillId="0" borderId="24" xfId="0" applyNumberFormat="1" applyFont="1" applyFill="1" applyBorder="1" applyAlignment="1">
      <alignment horizontal="right" vertical="top"/>
    </xf>
    <xf numFmtId="4" fontId="2" fillId="0" borderId="26" xfId="0" applyNumberFormat="1" applyFont="1" applyFill="1" applyBorder="1" applyAlignment="1">
      <alignment horizontal="right" vertical="top"/>
    </xf>
    <xf numFmtId="4" fontId="40" fillId="0" borderId="68" xfId="0" applyNumberFormat="1" applyFont="1" applyFill="1" applyBorder="1" applyAlignment="1">
      <alignment horizontal="right" vertical="top"/>
    </xf>
    <xf numFmtId="4" fontId="40" fillId="0" borderId="63" xfId="0" applyNumberFormat="1" applyFont="1" applyFill="1" applyBorder="1" applyAlignment="1">
      <alignment horizontal="right" vertical="top"/>
    </xf>
    <xf numFmtId="10" fontId="40" fillId="0" borderId="63" xfId="0" applyNumberFormat="1" applyFont="1" applyFill="1" applyBorder="1" applyAlignment="1">
      <alignment horizontal="right" vertical="top"/>
    </xf>
    <xf numFmtId="0" fontId="30" fillId="0" borderId="109" xfId="0" applyFont="1" applyFill="1" applyBorder="1" applyAlignment="1">
      <alignment vertical="top" wrapText="1"/>
    </xf>
    <xf numFmtId="4" fontId="32" fillId="0" borderId="24" xfId="0" applyNumberFormat="1" applyFont="1" applyFill="1" applyBorder="1" applyAlignment="1">
      <alignment horizontal="right" vertical="top"/>
    </xf>
    <xf numFmtId="4" fontId="30" fillId="0" borderId="26" xfId="0" applyNumberFormat="1" applyFont="1" applyFill="1" applyBorder="1" applyAlignment="1">
      <alignment horizontal="right" vertical="top"/>
    </xf>
    <xf numFmtId="0" fontId="2" fillId="0" borderId="109" xfId="0" applyFont="1" applyFill="1" applyBorder="1" applyAlignment="1">
      <alignment vertical="top" wrapText="1"/>
    </xf>
    <xf numFmtId="4" fontId="32" fillId="0" borderId="66" xfId="0" applyNumberFormat="1" applyFont="1" applyFill="1" applyBorder="1" applyAlignment="1">
      <alignment horizontal="right" vertical="top"/>
    </xf>
    <xf numFmtId="4" fontId="2" fillId="0" borderId="65" xfId="0" applyNumberFormat="1" applyFont="1" applyFill="1" applyBorder="1" applyAlignment="1">
      <alignment horizontal="right" vertical="top"/>
    </xf>
    <xf numFmtId="4" fontId="2" fillId="0" borderId="66" xfId="0" applyNumberFormat="1" applyFont="1" applyFill="1" applyBorder="1" applyAlignment="1">
      <alignment horizontal="right" vertical="top"/>
    </xf>
    <xf numFmtId="49" fontId="4" fillId="10" borderId="23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left" vertical="center" wrapText="1"/>
    </xf>
    <xf numFmtId="0" fontId="6" fillId="10" borderId="23" xfId="0" applyFont="1" applyFill="1" applyBorder="1" applyAlignment="1">
      <alignment horizontal="center" vertical="top" shrinkToFit="1"/>
    </xf>
    <xf numFmtId="0" fontId="6" fillId="10" borderId="62" xfId="0" applyFont="1" applyFill="1" applyBorder="1" applyAlignment="1">
      <alignment horizontal="center" vertical="top" shrinkToFit="1"/>
    </xf>
    <xf numFmtId="4" fontId="2" fillId="10" borderId="62" xfId="0" applyNumberFormat="1" applyFont="1" applyFill="1" applyBorder="1" applyAlignment="1">
      <alignment horizontal="right" vertical="top" shrinkToFit="1"/>
    </xf>
    <xf numFmtId="49" fontId="2" fillId="0" borderId="93" xfId="0" applyNumberFormat="1" applyFont="1" applyBorder="1" applyAlignment="1">
      <alignment vertical="center" wrapText="1"/>
    </xf>
    <xf numFmtId="49" fontId="2" fillId="0" borderId="104" xfId="0" applyNumberFormat="1" applyFont="1" applyBorder="1" applyAlignment="1">
      <alignment vertical="center" wrapText="1"/>
    </xf>
    <xf numFmtId="4" fontId="2" fillId="10" borderId="68" xfId="0" applyNumberFormat="1" applyFont="1" applyFill="1" applyBorder="1" applyAlignment="1">
      <alignment horizontal="right" vertical="top" shrinkToFit="1"/>
    </xf>
    <xf numFmtId="49" fontId="4" fillId="10" borderId="23" xfId="0" applyNumberFormat="1" applyFont="1" applyFill="1" applyBorder="1" applyAlignment="1">
      <alignment horizontal="center" vertical="top" shrinkToFit="1"/>
    </xf>
    <xf numFmtId="49" fontId="6" fillId="0" borderId="26" xfId="0" applyNumberFormat="1" applyFont="1" applyBorder="1" applyAlignment="1">
      <alignment vertical="center" wrapText="1"/>
    </xf>
    <xf numFmtId="4" fontId="2" fillId="10" borderId="26" xfId="0" applyNumberFormat="1" applyFont="1" applyFill="1" applyBorder="1" applyAlignment="1">
      <alignment horizontal="right" vertical="top" shrinkToFit="1"/>
    </xf>
    <xf numFmtId="0" fontId="2" fillId="0" borderId="23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top" shrinkToFit="1"/>
    </xf>
    <xf numFmtId="4" fontId="2" fillId="0" borderId="62" xfId="0" applyNumberFormat="1" applyFont="1" applyBorder="1" applyAlignment="1">
      <alignment horizontal="right" vertical="top" shrinkToFit="1"/>
    </xf>
    <xf numFmtId="4" fontId="2" fillId="0" borderId="26" xfId="0" applyNumberFormat="1" applyFont="1" applyBorder="1" applyAlignment="1">
      <alignment horizontal="right" vertical="top" shrinkToFit="1"/>
    </xf>
    <xf numFmtId="0" fontId="2" fillId="0" borderId="112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76" xfId="0" applyFont="1" applyBorder="1" applyAlignment="1">
      <alignment vertical="center" wrapText="1"/>
    </xf>
    <xf numFmtId="0" fontId="6" fillId="0" borderId="95" xfId="0" applyFont="1" applyBorder="1" applyAlignment="1">
      <alignment vertical="center" wrapText="1"/>
    </xf>
    <xf numFmtId="0" fontId="2" fillId="0" borderId="112" xfId="0" applyFont="1" applyBorder="1" applyAlignment="1">
      <alignment vertical="top" wrapText="1"/>
    </xf>
    <xf numFmtId="0" fontId="2" fillId="0" borderId="60" xfId="0" applyFont="1" applyBorder="1" applyAlignment="1">
      <alignment horizontal="center" vertical="top" shrinkToFit="1"/>
    </xf>
    <xf numFmtId="4" fontId="2" fillId="0" borderId="24" xfId="0" applyNumberFormat="1" applyFont="1" applyBorder="1" applyAlignment="1">
      <alignment horizontal="right" vertical="top" shrinkToFit="1"/>
    </xf>
    <xf numFmtId="4" fontId="2" fillId="0" borderId="65" xfId="0" applyNumberFormat="1" applyFont="1" applyBorder="1" applyAlignment="1">
      <alignment horizontal="right" vertical="top" shrinkToFit="1"/>
    </xf>
    <xf numFmtId="4" fontId="2" fillId="0" borderId="66" xfId="0" applyNumberFormat="1" applyFont="1" applyBorder="1" applyAlignment="1">
      <alignment horizontal="right" vertical="top" shrinkToFit="1"/>
    </xf>
    <xf numFmtId="0" fontId="2" fillId="0" borderId="64" xfId="0" applyFont="1" applyBorder="1" applyAlignment="1">
      <alignment horizontal="center" vertical="top" shrinkToFi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36" fillId="0" borderId="0" xfId="0" applyNumberFormat="1" applyFont="1" applyAlignment="1">
      <alignment horizontal="left"/>
    </xf>
    <xf numFmtId="4" fontId="3" fillId="2" borderId="4" xfId="0" applyNumberFormat="1" applyFont="1" applyFill="1" applyBorder="1" applyAlignment="1">
      <alignment horizontal="center" vertical="center"/>
    </xf>
    <xf numFmtId="164" fontId="40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4" fontId="40" fillId="2" borderId="1" xfId="0" applyNumberFormat="1" applyFont="1" applyFill="1" applyBorder="1" applyAlignment="1">
      <alignment horizontal="center" vertical="center" wrapText="1"/>
    </xf>
    <xf numFmtId="165" fontId="17" fillId="7" borderId="105" xfId="0" applyNumberFormat="1" applyFont="1" applyFill="1" applyBorder="1" applyAlignment="1">
      <alignment horizontal="left" vertical="center" wrapText="1"/>
    </xf>
    <xf numFmtId="0" fontId="12" fillId="0" borderId="106" xfId="0" applyFont="1" applyBorder="1"/>
    <xf numFmtId="0" fontId="12" fillId="0" borderId="107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0" fontId="12" fillId="0" borderId="113" xfId="0" applyFont="1" applyBorder="1"/>
    <xf numFmtId="4" fontId="6" fillId="0" borderId="64" xfId="0" applyNumberFormat="1" applyFont="1" applyBorder="1" applyAlignment="1">
      <alignment horizontal="right" vertical="center"/>
    </xf>
    <xf numFmtId="0" fontId="12" fillId="0" borderId="76" xfId="0" applyFont="1" applyBorder="1"/>
    <xf numFmtId="0" fontId="12" fillId="0" borderId="91" xfId="0" applyFont="1" applyBorder="1"/>
    <xf numFmtId="0" fontId="12" fillId="0" borderId="50" xfId="0" applyFont="1" applyBorder="1"/>
    <xf numFmtId="0" fontId="12" fillId="0" borderId="46" xfId="0" applyFont="1" applyBorder="1"/>
    <xf numFmtId="0" fontId="12" fillId="0" borderId="45" xfId="0" applyFont="1" applyBorder="1"/>
    <xf numFmtId="4" fontId="30" fillId="0" borderId="60" xfId="0" applyNumberFormat="1" applyFont="1" applyBorder="1" applyAlignment="1">
      <alignment horizontal="center" vertical="top" wrapText="1"/>
    </xf>
    <xf numFmtId="0" fontId="38" fillId="0" borderId="61" xfId="0" applyFont="1" applyBorder="1"/>
    <xf numFmtId="0" fontId="38" fillId="0" borderId="109" xfId="0" applyFont="1" applyBorder="1"/>
    <xf numFmtId="0" fontId="14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12" fillId="0" borderId="38" xfId="0" applyFont="1" applyBorder="1"/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12" fillId="0" borderId="39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12" fillId="0" borderId="40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12" fillId="0" borderId="41" xfId="0" applyFont="1" applyBorder="1"/>
    <xf numFmtId="0" fontId="44" fillId="0" borderId="46" xfId="1" applyFont="1" applyAlignment="1">
      <alignment horizontal="right" vertical="center"/>
    </xf>
    <xf numFmtId="0" fontId="45" fillId="0" borderId="46" xfId="1" applyFont="1" applyAlignment="1">
      <alignment vertical="center" wrapText="1"/>
    </xf>
    <xf numFmtId="0" fontId="45" fillId="0" borderId="46" xfId="1" applyFont="1" applyAlignment="1">
      <alignment horizontal="right" vertical="center"/>
    </xf>
    <xf numFmtId="0" fontId="45" fillId="0" borderId="46" xfId="1" applyFont="1" applyAlignment="1">
      <alignment horizontal="left" vertical="center"/>
    </xf>
    <xf numFmtId="0" fontId="46" fillId="0" borderId="46" xfId="1" applyFont="1" applyAlignment="1">
      <alignment horizontal="right"/>
    </xf>
    <xf numFmtId="4" fontId="47" fillId="0" borderId="46" xfId="1" applyNumberFormat="1" applyFont="1" applyAlignment="1">
      <alignment vertical="center" wrapText="1"/>
    </xf>
    <xf numFmtId="0" fontId="7" fillId="0" borderId="46" xfId="1" applyFont="1" applyAlignment="1">
      <alignment horizontal="right"/>
    </xf>
    <xf numFmtId="0" fontId="37" fillId="0" borderId="46" xfId="1" applyFont="1" applyAlignment="1">
      <alignment horizontal="right"/>
    </xf>
    <xf numFmtId="0" fontId="48" fillId="0" borderId="46" xfId="1" applyFont="1" applyAlignment="1">
      <alignment horizontal="right"/>
    </xf>
    <xf numFmtId="0" fontId="49" fillId="0" borderId="46" xfId="1" applyFont="1" applyAlignment="1">
      <alignment vertical="center" wrapText="1"/>
    </xf>
    <xf numFmtId="0" fontId="46" fillId="0" borderId="46" xfId="1" applyFont="1"/>
    <xf numFmtId="0" fontId="1" fillId="0" borderId="46" xfId="1" applyAlignment="1">
      <alignment horizontal="right" vertical="center"/>
    </xf>
    <xf numFmtId="0" fontId="1" fillId="0" borderId="46" xfId="1"/>
    <xf numFmtId="0" fontId="1" fillId="0" borderId="46" xfId="1" applyAlignment="1">
      <alignment horizontal="right"/>
    </xf>
    <xf numFmtId="0" fontId="46" fillId="0" borderId="46" xfId="1" applyFont="1" applyAlignment="1">
      <alignment horizontal="right" vertical="center"/>
    </xf>
    <xf numFmtId="0" fontId="47" fillId="0" borderId="131" xfId="1" applyFont="1" applyBorder="1" applyAlignment="1">
      <alignment horizontal="center" vertical="center"/>
    </xf>
    <xf numFmtId="0" fontId="47" fillId="0" borderId="131" xfId="1" applyFont="1" applyBorder="1" applyAlignment="1">
      <alignment horizontal="right" vertical="center" wrapText="1"/>
    </xf>
    <xf numFmtId="0" fontId="47" fillId="0" borderId="131" xfId="1" applyFont="1" applyBorder="1" applyAlignment="1">
      <alignment vertical="center" wrapText="1"/>
    </xf>
    <xf numFmtId="0" fontId="47" fillId="0" borderId="131" xfId="1" applyFont="1" applyBorder="1" applyAlignment="1">
      <alignment horizontal="left" vertical="center" wrapText="1"/>
    </xf>
    <xf numFmtId="0" fontId="51" fillId="0" borderId="131" xfId="1" applyFont="1" applyBorder="1" applyAlignment="1">
      <alignment horizontal="center" vertical="center" wrapText="1"/>
    </xf>
    <xf numFmtId="0" fontId="1" fillId="0" borderId="131" xfId="1" applyBorder="1" applyAlignment="1">
      <alignment vertical="center" wrapText="1"/>
    </xf>
    <xf numFmtId="0" fontId="51" fillId="0" borderId="131" xfId="1" applyFont="1" applyBorder="1" applyAlignment="1">
      <alignment horizontal="right" vertical="center" wrapText="1"/>
    </xf>
    <xf numFmtId="0" fontId="51" fillId="0" borderId="131" xfId="1" applyFont="1" applyBorder="1" applyAlignment="1">
      <alignment horizontal="left" vertical="center" wrapText="1"/>
    </xf>
    <xf numFmtId="0" fontId="52" fillId="0" borderId="131" xfId="1" applyFont="1" applyBorder="1" applyAlignment="1">
      <alignment vertical="center" wrapText="1"/>
    </xf>
    <xf numFmtId="49" fontId="45" fillId="11" borderId="131" xfId="1" applyNumberFormat="1" applyFont="1" applyFill="1" applyBorder="1" applyAlignment="1">
      <alignment horizontal="right" vertical="center"/>
    </xf>
    <xf numFmtId="0" fontId="53" fillId="11" borderId="131" xfId="1" applyFont="1" applyFill="1" applyBorder="1" applyAlignment="1">
      <alignment horizontal="left"/>
    </xf>
    <xf numFmtId="49" fontId="54" fillId="12" borderId="131" xfId="1" applyNumberFormat="1" applyFont="1" applyFill="1" applyBorder="1" applyAlignment="1">
      <alignment horizontal="right" vertical="center"/>
    </xf>
    <xf numFmtId="0" fontId="55" fillId="12" borderId="131" xfId="1" applyFont="1" applyFill="1" applyBorder="1" applyAlignment="1">
      <alignment vertical="center" wrapText="1"/>
    </xf>
    <xf numFmtId="4" fontId="54" fillId="12" borderId="131" xfId="1" applyNumberFormat="1" applyFont="1" applyFill="1" applyBorder="1" applyAlignment="1">
      <alignment horizontal="right" vertical="center"/>
    </xf>
    <xf numFmtId="0" fontId="54" fillId="12" borderId="131" xfId="1" applyFont="1" applyFill="1" applyBorder="1" applyAlignment="1">
      <alignment horizontal="left" vertical="center"/>
    </xf>
    <xf numFmtId="0" fontId="49" fillId="12" borderId="131" xfId="1" applyFont="1" applyFill="1" applyBorder="1" applyAlignment="1">
      <alignment vertical="center" wrapText="1"/>
    </xf>
    <xf numFmtId="49" fontId="47" fillId="0" borderId="132" xfId="1" applyNumberFormat="1" applyFont="1" applyBorder="1" applyAlignment="1">
      <alignment horizontal="right" vertical="center" wrapText="1"/>
    </xf>
    <xf numFmtId="0" fontId="47" fillId="8" borderId="131" xfId="1" applyFont="1" applyFill="1" applyBorder="1" applyAlignment="1">
      <alignment horizontal="left" vertical="center" wrapText="1"/>
    </xf>
    <xf numFmtId="4" fontId="47" fillId="8" borderId="131" xfId="1" applyNumberFormat="1" applyFont="1" applyFill="1" applyBorder="1" applyAlignment="1">
      <alignment horizontal="right" vertical="center" wrapText="1"/>
    </xf>
    <xf numFmtId="4" fontId="47" fillId="0" borderId="131" xfId="1" applyNumberFormat="1" applyFont="1" applyBorder="1" applyAlignment="1">
      <alignment horizontal="right" vertical="center" wrapText="1"/>
    </xf>
    <xf numFmtId="4" fontId="45" fillId="0" borderId="131" xfId="1" applyNumberFormat="1" applyFont="1" applyBorder="1" applyAlignment="1">
      <alignment vertical="center" wrapText="1"/>
    </xf>
    <xf numFmtId="0" fontId="45" fillId="0" borderId="133" xfId="1" applyFont="1" applyBorder="1" applyAlignment="1">
      <alignment horizontal="left" vertical="center" wrapText="1"/>
    </xf>
    <xf numFmtId="4" fontId="45" fillId="0" borderId="68" xfId="1" applyNumberFormat="1" applyFont="1" applyBorder="1" applyAlignment="1">
      <alignment vertical="center" wrapText="1"/>
    </xf>
    <xf numFmtId="0" fontId="45" fillId="0" borderId="131" xfId="1" applyFont="1" applyBorder="1" applyAlignment="1">
      <alignment horizontal="right" vertical="center" wrapText="1"/>
    </xf>
    <xf numFmtId="49" fontId="47" fillId="0" borderId="131" xfId="1" applyNumberFormat="1" applyFont="1" applyBorder="1" applyAlignment="1">
      <alignment horizontal="right" vertical="center" wrapText="1"/>
    </xf>
    <xf numFmtId="14" fontId="47" fillId="8" borderId="131" xfId="1" applyNumberFormat="1" applyFont="1" applyFill="1" applyBorder="1" applyAlignment="1">
      <alignment horizontal="left" vertical="center" wrapText="1"/>
    </xf>
    <xf numFmtId="4" fontId="47" fillId="0" borderId="133" xfId="1" applyNumberFormat="1" applyFont="1" applyBorder="1" applyAlignment="1">
      <alignment horizontal="right" vertical="center" wrapText="1"/>
    </xf>
    <xf numFmtId="4" fontId="45" fillId="0" borderId="46" xfId="1" applyNumberFormat="1" applyFont="1" applyAlignment="1">
      <alignment vertical="center" wrapText="1"/>
    </xf>
    <xf numFmtId="4" fontId="45" fillId="0" borderId="131" xfId="1" applyNumberFormat="1" applyFont="1" applyBorder="1" applyAlignment="1">
      <alignment horizontal="right" vertical="center" wrapText="1"/>
    </xf>
    <xf numFmtId="49" fontId="53" fillId="0" borderId="131" xfId="1" applyNumberFormat="1" applyFont="1" applyBorder="1" applyAlignment="1">
      <alignment horizontal="left"/>
    </xf>
    <xf numFmtId="4" fontId="54" fillId="0" borderId="131" xfId="1" applyNumberFormat="1" applyFont="1" applyBorder="1" applyAlignment="1">
      <alignment horizontal="right" vertical="center"/>
    </xf>
    <xf numFmtId="4" fontId="49" fillId="0" borderId="131" xfId="1" applyNumberFormat="1" applyFont="1" applyBorder="1" applyAlignment="1">
      <alignment vertical="center" wrapText="1"/>
    </xf>
    <xf numFmtId="4" fontId="54" fillId="0" borderId="131" xfId="1" applyNumberFormat="1" applyFont="1" applyBorder="1" applyAlignment="1">
      <alignment horizontal="left" vertical="center"/>
    </xf>
    <xf numFmtId="4" fontId="56" fillId="0" borderId="131" xfId="1" applyNumberFormat="1" applyFont="1" applyBorder="1" applyAlignment="1">
      <alignment vertical="center" wrapText="1"/>
    </xf>
    <xf numFmtId="4" fontId="54" fillId="0" borderId="131" xfId="1" applyNumberFormat="1" applyFont="1" applyBorder="1" applyAlignment="1">
      <alignment horizontal="right"/>
    </xf>
    <xf numFmtId="49" fontId="47" fillId="0" borderId="131" xfId="1" applyNumberFormat="1" applyFont="1" applyBorder="1" applyAlignment="1">
      <alignment horizontal="right" vertical="center"/>
    </xf>
    <xf numFmtId="0" fontId="45" fillId="0" borderId="131" xfId="1" applyFont="1" applyBorder="1" applyAlignment="1">
      <alignment horizontal="left" vertical="center" wrapText="1"/>
    </xf>
    <xf numFmtId="0" fontId="47" fillId="0" borderId="132" xfId="1" applyFont="1" applyBorder="1" applyAlignment="1">
      <alignment horizontal="left" vertical="top" wrapText="1"/>
    </xf>
    <xf numFmtId="4" fontId="47" fillId="0" borderId="131" xfId="1" applyNumberFormat="1" applyFont="1" applyBorder="1" applyAlignment="1">
      <alignment horizontal="right" vertical="center"/>
    </xf>
    <xf numFmtId="4" fontId="45" fillId="0" borderId="131" xfId="1" applyNumberFormat="1" applyFont="1" applyBorder="1" applyAlignment="1">
      <alignment horizontal="right" vertical="center"/>
    </xf>
    <xf numFmtId="49" fontId="47" fillId="8" borderId="131" xfId="1" applyNumberFormat="1" applyFont="1" applyFill="1" applyBorder="1" applyAlignment="1">
      <alignment horizontal="right" vertical="top" wrapText="1"/>
    </xf>
    <xf numFmtId="49" fontId="57" fillId="0" borderId="26" xfId="1" applyNumberFormat="1" applyFont="1" applyBorder="1" applyAlignment="1">
      <alignment horizontal="left" vertical="top" wrapText="1"/>
    </xf>
    <xf numFmtId="0" fontId="47" fillId="0" borderId="134" xfId="1" applyFont="1" applyBorder="1" applyAlignment="1">
      <alignment horizontal="left" vertical="top" wrapText="1"/>
    </xf>
    <xf numFmtId="0" fontId="45" fillId="8" borderId="131" xfId="1" applyFont="1" applyFill="1" applyBorder="1" applyAlignment="1">
      <alignment vertical="top" wrapText="1"/>
    </xf>
    <xf numFmtId="0" fontId="47" fillId="8" borderId="131" xfId="1" applyFont="1" applyFill="1" applyBorder="1" applyAlignment="1">
      <alignment vertical="top" wrapText="1"/>
    </xf>
    <xf numFmtId="0" fontId="47" fillId="0" borderId="133" xfId="1" applyFont="1" applyBorder="1" applyAlignment="1">
      <alignment horizontal="left" vertical="top" wrapText="1"/>
    </xf>
    <xf numFmtId="0" fontId="53" fillId="11" borderId="131" xfId="1" applyFont="1" applyFill="1" applyBorder="1" applyAlignment="1">
      <alignment horizontal="left" vertical="center" wrapText="1"/>
    </xf>
    <xf numFmtId="49" fontId="53" fillId="0" borderId="133" xfId="1" applyNumberFormat="1" applyFont="1" applyBorder="1" applyAlignment="1">
      <alignment horizontal="left"/>
    </xf>
    <xf numFmtId="49" fontId="47" fillId="8" borderId="131" xfId="1" applyNumberFormat="1" applyFont="1" applyFill="1" applyBorder="1" applyAlignment="1">
      <alignment horizontal="right" vertical="center"/>
    </xf>
    <xf numFmtId="0" fontId="47" fillId="0" borderId="61" xfId="1" applyFont="1" applyBorder="1" applyAlignment="1">
      <alignment horizontal="left" vertical="center" wrapText="1"/>
    </xf>
    <xf numFmtId="4" fontId="47" fillId="8" borderId="131" xfId="1" applyNumberFormat="1" applyFont="1" applyFill="1" applyBorder="1" applyAlignment="1">
      <alignment horizontal="right" vertical="center"/>
    </xf>
    <xf numFmtId="0" fontId="47" fillId="0" borderId="26" xfId="1" applyFont="1" applyBorder="1" applyAlignment="1">
      <alignment vertical="center" wrapText="1"/>
    </xf>
    <xf numFmtId="0" fontId="58" fillId="0" borderId="132" xfId="1" applyFont="1" applyBorder="1" applyAlignment="1">
      <alignment vertical="center" wrapText="1"/>
    </xf>
    <xf numFmtId="0" fontId="45" fillId="8" borderId="131" xfId="1" applyFont="1" applyFill="1" applyBorder="1" applyAlignment="1">
      <alignment horizontal="center" vertical="center" wrapText="1"/>
    </xf>
    <xf numFmtId="4" fontId="45" fillId="0" borderId="26" xfId="1" applyNumberFormat="1" applyFont="1" applyBorder="1" applyAlignment="1">
      <alignment vertical="center" wrapText="1"/>
    </xf>
    <xf numFmtId="4" fontId="45" fillId="0" borderId="131" xfId="1" applyNumberFormat="1" applyFont="1" applyBorder="1" applyAlignment="1">
      <alignment vertical="top" wrapText="1"/>
    </xf>
    <xf numFmtId="49" fontId="45" fillId="11" borderId="132" xfId="1" applyNumberFormat="1" applyFont="1" applyFill="1" applyBorder="1" applyAlignment="1">
      <alignment horizontal="right" vertical="center"/>
    </xf>
    <xf numFmtId="0" fontId="53" fillId="11" borderId="132" xfId="1" applyFont="1" applyFill="1" applyBorder="1" applyAlignment="1">
      <alignment horizontal="left"/>
    </xf>
    <xf numFmtId="0" fontId="47" fillId="0" borderId="131" xfId="1" applyFont="1" applyBorder="1" applyAlignment="1">
      <alignment vertical="top" wrapText="1"/>
    </xf>
    <xf numFmtId="0" fontId="58" fillId="0" borderId="131" xfId="1" applyFont="1" applyBorder="1" applyAlignment="1">
      <alignment vertical="top" wrapText="1"/>
    </xf>
    <xf numFmtId="4" fontId="47" fillId="8" borderId="131" xfId="1" applyNumberFormat="1" applyFont="1" applyFill="1" applyBorder="1" applyAlignment="1">
      <alignment vertical="top" wrapText="1"/>
    </xf>
    <xf numFmtId="49" fontId="47" fillId="0" borderId="133" xfId="1" applyNumberFormat="1" applyFont="1" applyBorder="1" applyAlignment="1">
      <alignment horizontal="right" vertical="center" wrapText="1"/>
    </xf>
    <xf numFmtId="0" fontId="47" fillId="0" borderId="54" xfId="1" applyFont="1" applyBorder="1" applyAlignment="1">
      <alignment vertical="top" wrapText="1"/>
    </xf>
    <xf numFmtId="0" fontId="59" fillId="0" borderId="132" xfId="1" applyFont="1" applyBorder="1" applyAlignment="1">
      <alignment horizontal="left" vertical="center" wrapText="1"/>
    </xf>
    <xf numFmtId="4" fontId="47" fillId="8" borderId="132" xfId="1" applyNumberFormat="1" applyFont="1" applyFill="1" applyBorder="1" applyAlignment="1">
      <alignment horizontal="right" vertical="center"/>
    </xf>
    <xf numFmtId="0" fontId="45" fillId="8" borderId="132" xfId="1" applyFont="1" applyFill="1" applyBorder="1" applyAlignment="1">
      <alignment horizontal="center" vertical="center" wrapText="1"/>
    </xf>
    <xf numFmtId="4" fontId="45" fillId="0" borderId="135" xfId="1" applyNumberFormat="1" applyFont="1" applyBorder="1" applyAlignment="1">
      <alignment vertical="center" wrapText="1"/>
    </xf>
    <xf numFmtId="49" fontId="60" fillId="0" borderId="131" xfId="1" applyNumberFormat="1" applyFont="1" applyBorder="1" applyAlignment="1">
      <alignment horizontal="left" vertical="center" wrapText="1"/>
    </xf>
    <xf numFmtId="4" fontId="59" fillId="0" borderId="131" xfId="1" applyNumberFormat="1" applyFont="1" applyBorder="1" applyAlignment="1">
      <alignment vertical="center" wrapText="1"/>
    </xf>
    <xf numFmtId="4" fontId="45" fillId="0" borderId="62" xfId="1" applyNumberFormat="1" applyFont="1" applyBorder="1" applyAlignment="1">
      <alignment vertical="top" wrapText="1"/>
    </xf>
    <xf numFmtId="4" fontId="49" fillId="12" borderId="131" xfId="1" applyNumberFormat="1" applyFont="1" applyFill="1" applyBorder="1" applyAlignment="1">
      <alignment vertical="center" wrapText="1"/>
    </xf>
    <xf numFmtId="49" fontId="60" fillId="0" borderId="132" xfId="2" applyNumberFormat="1" applyFont="1" applyBorder="1" applyAlignment="1">
      <alignment horizontal="right" vertical="center"/>
    </xf>
    <xf numFmtId="4" fontId="47" fillId="0" borderId="132" xfId="1" applyNumberFormat="1" applyFont="1" applyBorder="1" applyAlignment="1">
      <alignment horizontal="right" vertical="center"/>
    </xf>
    <xf numFmtId="4" fontId="59" fillId="0" borderId="132" xfId="1" applyNumberFormat="1" applyFont="1" applyBorder="1" applyAlignment="1">
      <alignment horizontal="right" vertical="center" wrapText="1"/>
    </xf>
    <xf numFmtId="0" fontId="47" fillId="8" borderId="132" xfId="1" applyFont="1" applyFill="1" applyBorder="1" applyAlignment="1">
      <alignment horizontal="center" vertical="center" wrapText="1"/>
    </xf>
    <xf numFmtId="4" fontId="58" fillId="0" borderId="131" xfId="1" applyNumberFormat="1" applyFont="1" applyBorder="1" applyAlignment="1">
      <alignment vertical="center" wrapText="1"/>
    </xf>
    <xf numFmtId="0" fontId="61" fillId="12" borderId="131" xfId="1" applyFont="1" applyFill="1" applyBorder="1" applyAlignment="1">
      <alignment vertical="center" wrapText="1"/>
    </xf>
    <xf numFmtId="4" fontId="45" fillId="12" borderId="131" xfId="1" applyNumberFormat="1" applyFont="1" applyFill="1" applyBorder="1" applyAlignment="1">
      <alignment vertical="center" wrapText="1"/>
    </xf>
    <xf numFmtId="49" fontId="60" fillId="0" borderId="132" xfId="1" applyNumberFormat="1" applyFont="1" applyBorder="1" applyAlignment="1">
      <alignment horizontal="right" vertical="center"/>
    </xf>
    <xf numFmtId="0" fontId="58" fillId="0" borderId="132" xfId="1" applyFont="1" applyBorder="1" applyAlignment="1">
      <alignment horizontal="left" vertical="center" wrapText="1"/>
    </xf>
    <xf numFmtId="4" fontId="47" fillId="0" borderId="132" xfId="1" applyNumberFormat="1" applyFont="1" applyBorder="1" applyAlignment="1">
      <alignment horizontal="right" vertical="center"/>
    </xf>
    <xf numFmtId="0" fontId="47" fillId="0" borderId="132" xfId="1" applyFont="1" applyBorder="1" applyAlignment="1">
      <alignment horizontal="left" vertical="center" wrapText="1"/>
    </xf>
    <xf numFmtId="4" fontId="58" fillId="0" borderId="132" xfId="1" applyNumberFormat="1" applyFont="1" applyBorder="1" applyAlignment="1">
      <alignment horizontal="left" vertical="center" wrapText="1"/>
    </xf>
    <xf numFmtId="49" fontId="60" fillId="0" borderId="133" xfId="1" applyNumberFormat="1" applyFont="1" applyBorder="1" applyAlignment="1">
      <alignment horizontal="right" vertical="center"/>
    </xf>
    <xf numFmtId="0" fontId="58" fillId="0" borderId="133" xfId="1" applyFont="1" applyBorder="1" applyAlignment="1">
      <alignment horizontal="left" vertical="center" wrapText="1"/>
    </xf>
    <xf numFmtId="4" fontId="47" fillId="0" borderId="133" xfId="1" applyNumberFormat="1" applyFont="1" applyBorder="1" applyAlignment="1">
      <alignment horizontal="right" vertical="center"/>
    </xf>
    <xf numFmtId="0" fontId="47" fillId="0" borderId="133" xfId="1" applyFont="1" applyBorder="1" applyAlignment="1">
      <alignment horizontal="left" vertical="center" wrapText="1"/>
    </xf>
    <xf numFmtId="4" fontId="58" fillId="0" borderId="133" xfId="1" applyNumberFormat="1" applyFont="1" applyBorder="1" applyAlignment="1">
      <alignment horizontal="left" vertical="center" wrapText="1"/>
    </xf>
    <xf numFmtId="0" fontId="58" fillId="8" borderId="132" xfId="1" applyFont="1" applyFill="1" applyBorder="1" applyAlignment="1">
      <alignment horizontal="center" vertical="center" wrapText="1"/>
    </xf>
    <xf numFmtId="4" fontId="45" fillId="0" borderId="136" xfId="1" applyNumberFormat="1" applyFont="1" applyBorder="1" applyAlignment="1">
      <alignment vertical="center" wrapText="1"/>
    </xf>
    <xf numFmtId="49" fontId="60" fillId="0" borderId="131" xfId="1" applyNumberFormat="1" applyFont="1" applyBorder="1" applyAlignment="1">
      <alignment horizontal="right" vertical="center"/>
    </xf>
    <xf numFmtId="0" fontId="58" fillId="0" borderId="131" xfId="1" applyFont="1" applyBorder="1" applyAlignment="1">
      <alignment horizontal="left" vertical="center" wrapText="1"/>
    </xf>
    <xf numFmtId="4" fontId="45" fillId="0" borderId="66" xfId="1" applyNumberFormat="1" applyFont="1" applyBorder="1" applyAlignment="1">
      <alignment vertical="center" wrapText="1"/>
    </xf>
    <xf numFmtId="0" fontId="47" fillId="0" borderId="66" xfId="1" applyFont="1" applyBorder="1" applyAlignment="1">
      <alignment horizontal="left" vertical="center" wrapText="1"/>
    </xf>
    <xf numFmtId="49" fontId="60" fillId="0" borderId="132" xfId="1" applyNumberFormat="1" applyFont="1" applyBorder="1" applyAlignment="1">
      <alignment horizontal="right" vertical="center"/>
    </xf>
    <xf numFmtId="0" fontId="58" fillId="0" borderId="132" xfId="1" applyFont="1" applyBorder="1" applyAlignment="1">
      <alignment horizontal="left" vertical="center" wrapText="1"/>
    </xf>
    <xf numFmtId="4" fontId="47" fillId="0" borderId="133" xfId="1" applyNumberFormat="1" applyFont="1" applyBorder="1" applyAlignment="1">
      <alignment horizontal="right" vertical="center"/>
    </xf>
    <xf numFmtId="0" fontId="45" fillId="0" borderId="131" xfId="1" applyFont="1" applyBorder="1" applyAlignment="1">
      <alignment horizontal="center" vertical="center" wrapText="1"/>
    </xf>
    <xf numFmtId="49" fontId="51" fillId="13" borderId="131" xfId="1" applyNumberFormat="1" applyFont="1" applyFill="1" applyBorder="1" applyAlignment="1">
      <alignment horizontal="left" vertical="center" wrapText="1"/>
    </xf>
    <xf numFmtId="4" fontId="54" fillId="13" borderId="131" xfId="1" applyNumberFormat="1" applyFont="1" applyFill="1" applyBorder="1" applyAlignment="1">
      <alignment horizontal="right" vertical="center"/>
    </xf>
    <xf numFmtId="0" fontId="49" fillId="13" borderId="131" xfId="1" applyFont="1" applyFill="1" applyBorder="1" applyAlignment="1">
      <alignment vertical="center" wrapText="1"/>
    </xf>
    <xf numFmtId="0" fontId="62" fillId="0" borderId="131" xfId="1" applyFont="1" applyBorder="1" applyAlignment="1">
      <alignment horizontal="center" vertical="center" wrapText="1"/>
    </xf>
    <xf numFmtId="49" fontId="63" fillId="14" borderId="131" xfId="1" applyNumberFormat="1" applyFont="1" applyFill="1" applyBorder="1" applyAlignment="1">
      <alignment horizontal="right" vertical="center"/>
    </xf>
    <xf numFmtId="0" fontId="63" fillId="14" borderId="137" xfId="1" applyFont="1" applyFill="1" applyBorder="1" applyAlignment="1">
      <alignment horizontal="left" vertical="center" wrapText="1"/>
    </xf>
    <xf numFmtId="0" fontId="63" fillId="14" borderId="138" xfId="1" applyFont="1" applyFill="1" applyBorder="1" applyAlignment="1">
      <alignment horizontal="left" vertical="center" wrapText="1"/>
    </xf>
    <xf numFmtId="0" fontId="63" fillId="14" borderId="139" xfId="1" applyFont="1" applyFill="1" applyBorder="1" applyAlignment="1">
      <alignment horizontal="left" vertical="center" wrapText="1"/>
    </xf>
    <xf numFmtId="0" fontId="63" fillId="14" borderId="131" xfId="1" applyFont="1" applyFill="1" applyBorder="1" applyAlignment="1">
      <alignment horizontal="left" vertical="center" wrapText="1"/>
    </xf>
    <xf numFmtId="0" fontId="45" fillId="12" borderId="131" xfId="1" applyFont="1" applyFill="1" applyBorder="1" applyAlignment="1">
      <alignment horizontal="left" vertical="center" wrapText="1"/>
    </xf>
    <xf numFmtId="4" fontId="45" fillId="0" borderId="139" xfId="1" applyNumberFormat="1" applyFont="1" applyBorder="1" applyAlignment="1">
      <alignment horizontal="right" vertical="center"/>
    </xf>
    <xf numFmtId="0" fontId="45" fillId="0" borderId="140" xfId="1" applyFont="1" applyBorder="1" applyAlignment="1">
      <alignment horizontal="left" vertical="center" wrapText="1"/>
    </xf>
    <xf numFmtId="0" fontId="47" fillId="0" borderId="140" xfId="1" applyFont="1" applyBorder="1" applyAlignment="1">
      <alignment horizontal="center" vertical="center" wrapText="1"/>
    </xf>
    <xf numFmtId="4" fontId="45" fillId="0" borderId="139" xfId="1" applyNumberFormat="1" applyFont="1" applyBorder="1" applyAlignment="1">
      <alignment horizontal="left" vertical="center"/>
    </xf>
    <xf numFmtId="49" fontId="53" fillId="0" borderId="131" xfId="1" applyNumberFormat="1" applyFont="1" applyBorder="1" applyAlignment="1">
      <alignment horizontal="left" wrapText="1"/>
    </xf>
    <xf numFmtId="4" fontId="64" fillId="0" borderId="131" xfId="1" applyNumberFormat="1" applyFont="1" applyBorder="1"/>
    <xf numFmtId="4" fontId="54" fillId="0" borderId="131" xfId="1" applyNumberFormat="1" applyFont="1" applyBorder="1"/>
    <xf numFmtId="4" fontId="53" fillId="0" borderId="131" xfId="1" applyNumberFormat="1" applyFont="1" applyBorder="1"/>
    <xf numFmtId="4" fontId="54" fillId="0" borderId="131" xfId="1" applyNumberFormat="1" applyFont="1" applyBorder="1" applyAlignment="1">
      <alignment horizontal="left"/>
    </xf>
    <xf numFmtId="4" fontId="54" fillId="13" borderId="131" xfId="1" applyNumberFormat="1" applyFont="1" applyFill="1" applyBorder="1" applyAlignment="1">
      <alignment horizontal="left"/>
    </xf>
    <xf numFmtId="49" fontId="47" fillId="11" borderId="131" xfId="1" applyNumberFormat="1" applyFont="1" applyFill="1" applyBorder="1" applyAlignment="1">
      <alignment horizontal="right" vertical="center"/>
    </xf>
    <xf numFmtId="4" fontId="54" fillId="0" borderId="131" xfId="1" applyNumberFormat="1" applyFont="1" applyBorder="1" applyAlignment="1">
      <alignment vertical="center"/>
    </xf>
    <xf numFmtId="4" fontId="53" fillId="0" borderId="131" xfId="1" applyNumberFormat="1" applyFont="1" applyBorder="1" applyAlignment="1">
      <alignment horizontal="right" vertical="center"/>
    </xf>
    <xf numFmtId="4" fontId="53" fillId="13" borderId="131" xfId="1" applyNumberFormat="1" applyFont="1" applyFill="1" applyBorder="1" applyAlignment="1">
      <alignment horizontal="right" vertical="center"/>
    </xf>
    <xf numFmtId="4" fontId="54" fillId="13" borderId="131" xfId="1" applyNumberFormat="1" applyFont="1" applyFill="1" applyBorder="1" applyAlignment="1">
      <alignment vertical="center"/>
    </xf>
    <xf numFmtId="0" fontId="45" fillId="13" borderId="131" xfId="1" applyFont="1" applyFill="1" applyBorder="1" applyAlignment="1">
      <alignment horizontal="left" wrapText="1"/>
    </xf>
    <xf numFmtId="0" fontId="7" fillId="0" borderId="46" xfId="1" applyFont="1" applyAlignment="1">
      <alignment horizontal="justify" vertical="center"/>
    </xf>
    <xf numFmtId="4" fontId="44" fillId="0" borderId="46" xfId="1" applyNumberFormat="1" applyFont="1" applyAlignment="1">
      <alignment horizontal="right" vertical="center"/>
    </xf>
    <xf numFmtId="0" fontId="7" fillId="0" borderId="46" xfId="1" applyFont="1" applyAlignment="1">
      <alignment horizontal="justify" vertical="center"/>
    </xf>
    <xf numFmtId="0" fontId="1" fillId="0" borderId="141" xfId="1" applyBorder="1"/>
    <xf numFmtId="0" fontId="1" fillId="0" borderId="46" xfId="1" applyAlignment="1">
      <alignment vertical="center"/>
    </xf>
    <xf numFmtId="4" fontId="49" fillId="0" borderId="46" xfId="1" applyNumberFormat="1" applyFont="1" applyAlignment="1">
      <alignment vertical="center" wrapText="1"/>
    </xf>
  </cellXfs>
  <cellStyles count="3">
    <cellStyle name="Обычный" xfId="0" builtinId="0"/>
    <cellStyle name="Обычный 2" xfId="1" xr:uid="{4D3834E4-409C-465F-A46D-93A2C14DA6D3}"/>
    <cellStyle name="Обычный 2 2" xfId="2" xr:uid="{D837557F-49E9-498D-886B-7586443F00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workbookViewId="0">
      <selection activeCell="G11" sqref="G11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526" t="s">
        <v>0</v>
      </c>
      <c r="B1" s="521"/>
      <c r="C1" s="1"/>
      <c r="D1" s="2"/>
      <c r="E1" s="1"/>
      <c r="F1" s="1"/>
      <c r="G1" s="1"/>
      <c r="H1" s="2" t="s">
        <v>545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526" t="s">
        <v>546</v>
      </c>
      <c r="I2" s="521"/>
      <c r="J2" s="5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526" t="s">
        <v>544</v>
      </c>
      <c r="I3" s="521"/>
      <c r="J3" s="52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574"/>
      <c r="H5" s="574"/>
      <c r="I5" s="571"/>
      <c r="J5" s="57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574"/>
      <c r="H6" s="574"/>
      <c r="I6" s="571"/>
      <c r="J6" s="57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3.9" customHeight="1" x14ac:dyDescent="0.25">
      <c r="A10" s="4" t="s">
        <v>1</v>
      </c>
      <c r="B10" s="1"/>
      <c r="C10" s="4" t="s">
        <v>363</v>
      </c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3.9" customHeight="1" x14ac:dyDescent="0.25">
      <c r="A11" s="3" t="s">
        <v>2</v>
      </c>
      <c r="B11" s="1"/>
      <c r="C11" s="3" t="s">
        <v>363</v>
      </c>
      <c r="D11" s="3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3.9" customHeight="1" x14ac:dyDescent="0.25">
      <c r="A12" s="3" t="s">
        <v>3</v>
      </c>
      <c r="B12" s="1"/>
      <c r="C12" s="3" t="s">
        <v>376</v>
      </c>
      <c r="D12" s="3"/>
      <c r="E12" s="3"/>
      <c r="F12" s="3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8" customHeight="1" x14ac:dyDescent="0.25">
      <c r="A13" s="3" t="s">
        <v>4</v>
      </c>
      <c r="B13" s="1"/>
      <c r="C13" s="3" t="s">
        <v>377</v>
      </c>
      <c r="D13" s="3"/>
      <c r="E13" s="3"/>
      <c r="F13" s="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3.9" customHeight="1" x14ac:dyDescent="0.25">
      <c r="A14" s="3" t="s">
        <v>5</v>
      </c>
      <c r="B14" s="1"/>
      <c r="C14" s="3" t="s">
        <v>364</v>
      </c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3.9" customHeight="1" x14ac:dyDescent="0.25">
      <c r="A15" s="3" t="s">
        <v>6</v>
      </c>
      <c r="B15" s="1"/>
      <c r="C15" s="335">
        <v>45596</v>
      </c>
      <c r="D15" s="3"/>
      <c r="E15" s="3"/>
      <c r="F15" s="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527" t="s">
        <v>7</v>
      </c>
      <c r="C18" s="521"/>
      <c r="D18" s="521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527" t="s">
        <v>8</v>
      </c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528" t="s">
        <v>547</v>
      </c>
      <c r="C20" s="521"/>
      <c r="D20" s="521"/>
      <c r="E20" s="521"/>
      <c r="F20" s="521"/>
      <c r="G20" s="521"/>
      <c r="H20" s="521"/>
      <c r="I20" s="521"/>
      <c r="J20" s="521"/>
      <c r="K20" s="521"/>
      <c r="L20" s="521"/>
      <c r="M20" s="521"/>
      <c r="N20" s="521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529"/>
      <c r="B23" s="522" t="s">
        <v>9</v>
      </c>
      <c r="C23" s="523"/>
      <c r="D23" s="532" t="s">
        <v>10</v>
      </c>
      <c r="E23" s="533"/>
      <c r="F23" s="533"/>
      <c r="G23" s="533"/>
      <c r="H23" s="533"/>
      <c r="I23" s="533"/>
      <c r="J23" s="534"/>
      <c r="K23" s="522" t="s">
        <v>11</v>
      </c>
      <c r="L23" s="523"/>
      <c r="M23" s="522" t="s">
        <v>12</v>
      </c>
      <c r="N23" s="523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530"/>
      <c r="B24" s="524"/>
      <c r="C24" s="525"/>
      <c r="D24" s="288" t="s">
        <v>362</v>
      </c>
      <c r="E24" s="16" t="s">
        <v>13</v>
      </c>
      <c r="F24" s="16" t="s">
        <v>14</v>
      </c>
      <c r="G24" s="16" t="s">
        <v>15</v>
      </c>
      <c r="H24" s="16" t="s">
        <v>16</v>
      </c>
      <c r="I24" s="535" t="s">
        <v>17</v>
      </c>
      <c r="J24" s="525"/>
      <c r="K24" s="524"/>
      <c r="L24" s="525"/>
      <c r="M24" s="524"/>
      <c r="N24" s="525"/>
      <c r="O24" s="5"/>
      <c r="P24" s="5"/>
      <c r="Q24" s="1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531"/>
      <c r="B25" s="18" t="s">
        <v>18</v>
      </c>
      <c r="C25" s="19" t="s">
        <v>19</v>
      </c>
      <c r="D25" s="18" t="s">
        <v>19</v>
      </c>
      <c r="E25" s="20" t="s">
        <v>19</v>
      </c>
      <c r="F25" s="20" t="s">
        <v>19</v>
      </c>
      <c r="G25" s="20" t="s">
        <v>19</v>
      </c>
      <c r="H25" s="20" t="s">
        <v>19</v>
      </c>
      <c r="I25" s="20" t="s">
        <v>18</v>
      </c>
      <c r="J25" s="21" t="s">
        <v>20</v>
      </c>
      <c r="K25" s="18" t="s">
        <v>18</v>
      </c>
      <c r="L25" s="19" t="s">
        <v>19</v>
      </c>
      <c r="M25" s="22" t="s">
        <v>18</v>
      </c>
      <c r="N25" s="23" t="s">
        <v>19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25">
      <c r="A26" s="25" t="s">
        <v>21</v>
      </c>
      <c r="B26" s="26" t="s">
        <v>22</v>
      </c>
      <c r="C26" s="27" t="s">
        <v>23</v>
      </c>
      <c r="D26" s="26" t="s">
        <v>24</v>
      </c>
      <c r="E26" s="28" t="s">
        <v>25</v>
      </c>
      <c r="F26" s="28" t="s">
        <v>26</v>
      </c>
      <c r="G26" s="28" t="s">
        <v>27</v>
      </c>
      <c r="H26" s="28" t="s">
        <v>28</v>
      </c>
      <c r="I26" s="28" t="s">
        <v>29</v>
      </c>
      <c r="J26" s="27" t="s">
        <v>30</v>
      </c>
      <c r="K26" s="26" t="s">
        <v>31</v>
      </c>
      <c r="L26" s="27" t="s">
        <v>32</v>
      </c>
      <c r="M26" s="26" t="s">
        <v>33</v>
      </c>
      <c r="N26" s="27" t="s">
        <v>34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25">
      <c r="A27" s="31" t="s">
        <v>35</v>
      </c>
      <c r="B27" s="32">
        <f t="shared" ref="B27" si="0">C27/N27</f>
        <v>0.98038922678251139</v>
      </c>
      <c r="C27" s="33">
        <v>999847.6</v>
      </c>
      <c r="D27" s="34"/>
      <c r="E27" s="35">
        <v>0</v>
      </c>
      <c r="F27" s="35">
        <v>0</v>
      </c>
      <c r="G27" s="35">
        <v>0</v>
      </c>
      <c r="H27" s="35">
        <v>20000</v>
      </c>
      <c r="I27" s="36">
        <f t="shared" ref="I27:I29" si="1">J27/N27</f>
        <v>1.9610773217488574E-2</v>
      </c>
      <c r="J27" s="33">
        <f>D27+E27+F27+G27+H27</f>
        <v>20000</v>
      </c>
      <c r="K27" s="32">
        <f t="shared" ref="K27:K29" si="2">L27/N27</f>
        <v>0</v>
      </c>
      <c r="L27" s="33">
        <f>'Кошторис  витрат'!S205</f>
        <v>0</v>
      </c>
      <c r="M27" s="37">
        <v>1</v>
      </c>
      <c r="N27" s="38">
        <f>C27+J27+L27</f>
        <v>1019847.6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25">
      <c r="A28" s="39" t="s">
        <v>36</v>
      </c>
      <c r="B28" s="40">
        <f>C28/N28</f>
        <v>0.98038922678251139</v>
      </c>
      <c r="C28" s="41">
        <f>C27</f>
        <v>999847.6</v>
      </c>
      <c r="D28" s="42"/>
      <c r="E28" s="43">
        <v>0</v>
      </c>
      <c r="F28" s="43">
        <v>0</v>
      </c>
      <c r="G28" s="43">
        <v>0</v>
      </c>
      <c r="H28" s="43">
        <v>20000</v>
      </c>
      <c r="I28" s="44">
        <f t="shared" si="1"/>
        <v>1.9610773217488574E-2</v>
      </c>
      <c r="J28" s="41">
        <f t="shared" ref="J28:J29" si="3">D28+E28+F28+G28+H28</f>
        <v>20000</v>
      </c>
      <c r="K28" s="40">
        <f t="shared" si="2"/>
        <v>0</v>
      </c>
      <c r="L28" s="41">
        <f>'Кошторис  витрат'!V205</f>
        <v>0</v>
      </c>
      <c r="M28" s="369">
        <v>1</v>
      </c>
      <c r="N28" s="45">
        <f t="shared" ref="N28" si="4">C28+J28+L28</f>
        <v>1019847.6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25">
      <c r="A29" s="46" t="s">
        <v>37</v>
      </c>
      <c r="B29" s="47">
        <f>(C29*B28)/C28</f>
        <v>0.29411676803475345</v>
      </c>
      <c r="C29" s="289">
        <v>299954.28000000003</v>
      </c>
      <c r="D29" s="49"/>
      <c r="E29" s="50">
        <v>0</v>
      </c>
      <c r="F29" s="50">
        <v>0</v>
      </c>
      <c r="G29" s="50">
        <v>0</v>
      </c>
      <c r="H29" s="50">
        <v>0</v>
      </c>
      <c r="I29" s="51">
        <f t="shared" si="1"/>
        <v>0</v>
      </c>
      <c r="J29" s="48">
        <f t="shared" si="3"/>
        <v>0</v>
      </c>
      <c r="K29" s="47">
        <f t="shared" si="2"/>
        <v>0</v>
      </c>
      <c r="L29" s="48">
        <v>0</v>
      </c>
      <c r="M29" s="370">
        <f>(N29*M28)/N28</f>
        <v>0.29411676803475345</v>
      </c>
      <c r="N29" s="52">
        <f>C29+J29+L29</f>
        <v>299954.28000000003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25">
      <c r="A30" s="53" t="s">
        <v>38</v>
      </c>
      <c r="B30" s="54">
        <f>B28-B29</f>
        <v>0.686272458747758</v>
      </c>
      <c r="C30" s="55">
        <f t="shared" ref="C30:N30" si="5">C28-C29</f>
        <v>699893.32</v>
      </c>
      <c r="D30" s="56"/>
      <c r="E30" s="57">
        <f t="shared" si="5"/>
        <v>0</v>
      </c>
      <c r="F30" s="57">
        <f t="shared" si="5"/>
        <v>0</v>
      </c>
      <c r="G30" s="57">
        <f t="shared" si="5"/>
        <v>0</v>
      </c>
      <c r="H30" s="57">
        <f t="shared" si="5"/>
        <v>20000</v>
      </c>
      <c r="I30" s="58">
        <f t="shared" si="5"/>
        <v>1.9610773217488574E-2</v>
      </c>
      <c r="J30" s="55">
        <f t="shared" si="5"/>
        <v>20000</v>
      </c>
      <c r="K30" s="59">
        <f t="shared" si="5"/>
        <v>0</v>
      </c>
      <c r="L30" s="55">
        <f t="shared" si="5"/>
        <v>0</v>
      </c>
      <c r="M30" s="371">
        <f>M28-M29</f>
        <v>0.7058832319652466</v>
      </c>
      <c r="N30" s="60">
        <f t="shared" si="5"/>
        <v>719893.32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1"/>
      <c r="B32" s="61" t="s">
        <v>39</v>
      </c>
      <c r="C32" s="536"/>
      <c r="D32" s="537"/>
      <c r="E32" s="537"/>
      <c r="F32" s="61"/>
      <c r="G32" s="62"/>
      <c r="H32" s="62"/>
      <c r="I32" s="63"/>
      <c r="J32" s="536"/>
      <c r="K32" s="537"/>
      <c r="L32" s="537"/>
      <c r="M32" s="537"/>
      <c r="N32" s="537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</row>
    <row r="33" spans="1:31" ht="15.75" customHeight="1" x14ac:dyDescent="0.25">
      <c r="A33" s="5"/>
      <c r="B33" s="5"/>
      <c r="C33" s="5"/>
      <c r="D33" s="64" t="s">
        <v>40</v>
      </c>
      <c r="E33" s="5"/>
      <c r="F33" s="65"/>
      <c r="G33" s="520" t="s">
        <v>41</v>
      </c>
      <c r="H33" s="521"/>
      <c r="I33" s="13"/>
      <c r="J33" s="520" t="s">
        <v>42</v>
      </c>
      <c r="K33" s="521"/>
      <c r="L33" s="521"/>
      <c r="M33" s="521"/>
      <c r="N33" s="521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DI1005"/>
  <sheetViews>
    <sheetView topLeftCell="A199" zoomScale="75" zoomScaleNormal="75" workbookViewId="0">
      <selection activeCell="I216" sqref="I216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0.5703125" customWidth="1"/>
    <col min="4" max="4" width="10.42578125" customWidth="1"/>
    <col min="5" max="5" width="11.85546875" customWidth="1"/>
    <col min="6" max="7" width="13" customWidth="1"/>
    <col min="8" max="8" width="11.85546875" customWidth="1"/>
    <col min="9" max="9" width="13" customWidth="1"/>
    <col min="10" max="10" width="14.85546875" customWidth="1"/>
    <col min="11" max="12" width="11.85546875" customWidth="1" outlineLevel="1"/>
    <col min="13" max="13" width="12.7109375" customWidth="1" outlineLevel="1"/>
    <col min="14" max="14" width="12.140625" customWidth="1" outlineLevel="1"/>
    <col min="15" max="15" width="13" customWidth="1" outlineLevel="1"/>
    <col min="16" max="16" width="14.42578125" customWidth="1" outlineLevel="1"/>
    <col min="17" max="17" width="12.140625" hidden="1" customWidth="1" outlineLevel="1"/>
    <col min="18" max="18" width="13" hidden="1" customWidth="1" outlineLevel="1"/>
    <col min="19" max="19" width="11.140625" hidden="1" customWidth="1" outlineLevel="1"/>
    <col min="20" max="20" width="14.28515625" hidden="1" customWidth="1" outlineLevel="1"/>
    <col min="21" max="21" width="11" hidden="1" customWidth="1" outlineLevel="1"/>
    <col min="22" max="22" width="6.140625" hidden="1" customWidth="1" outlineLevel="1"/>
    <col min="23" max="24" width="16.7109375" style="464" customWidth="1"/>
    <col min="25" max="25" width="11" style="464" customWidth="1"/>
    <col min="26" max="26" width="11.85546875" style="465" customWidth="1"/>
    <col min="27" max="27" width="61.7109375" customWidth="1"/>
    <col min="28" max="28" width="14" customWidth="1"/>
    <col min="29" max="33" width="5.140625" customWidth="1"/>
  </cols>
  <sheetData>
    <row r="1" spans="1:33" ht="18" customHeight="1" x14ac:dyDescent="0.25">
      <c r="A1" s="559" t="s">
        <v>43</v>
      </c>
      <c r="B1" s="521"/>
      <c r="C1" s="521"/>
      <c r="D1" s="521"/>
      <c r="E1" s="521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374"/>
      <c r="X1" s="374"/>
      <c r="Y1" s="374"/>
      <c r="Z1" s="375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67" t="str">
        <f>Фінансування!A12</f>
        <v>Назва Грантоотримувача:</v>
      </c>
      <c r="B2" s="68"/>
      <c r="C2" s="3" t="s">
        <v>376</v>
      </c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376"/>
      <c r="X2" s="376"/>
      <c r="Y2" s="376"/>
      <c r="Z2" s="377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68"/>
      <c r="C3" s="3" t="s">
        <v>377</v>
      </c>
      <c r="D3" s="69"/>
      <c r="E3" s="70"/>
      <c r="F3" s="70"/>
      <c r="G3" s="70"/>
      <c r="H3" s="70"/>
      <c r="I3" s="70"/>
      <c r="J3" s="70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378"/>
      <c r="X3" s="378"/>
      <c r="Y3" s="378"/>
      <c r="Z3" s="379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334">
        <v>45474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380"/>
      <c r="X4" s="380"/>
      <c r="Y4" s="380"/>
      <c r="Z4" s="38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334">
        <v>45596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80"/>
      <c r="X5" s="380"/>
      <c r="Y5" s="380"/>
      <c r="Z5" s="38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68"/>
      <c r="C6" s="72"/>
      <c r="D6" s="69"/>
      <c r="E6" s="73"/>
      <c r="F6" s="73"/>
      <c r="G6" s="73"/>
      <c r="H6" s="73"/>
      <c r="I6" s="73"/>
      <c r="J6" s="73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382"/>
      <c r="X6" s="382"/>
      <c r="Y6" s="382"/>
      <c r="Z6" s="383"/>
      <c r="AA6" s="75"/>
      <c r="AB6" s="1"/>
      <c r="AC6" s="1"/>
      <c r="AD6" s="1"/>
      <c r="AE6" s="1"/>
      <c r="AF6" s="1"/>
      <c r="AG6" s="1"/>
    </row>
    <row r="7" spans="1:33" ht="26.25" customHeight="1" x14ac:dyDescent="0.25">
      <c r="A7" s="560" t="s">
        <v>44</v>
      </c>
      <c r="B7" s="562" t="s">
        <v>45</v>
      </c>
      <c r="C7" s="565" t="s">
        <v>46</v>
      </c>
      <c r="D7" s="568" t="s">
        <v>47</v>
      </c>
      <c r="E7" s="539" t="s">
        <v>48</v>
      </c>
      <c r="F7" s="533"/>
      <c r="G7" s="533"/>
      <c r="H7" s="533"/>
      <c r="I7" s="533"/>
      <c r="J7" s="534"/>
      <c r="K7" s="539" t="s">
        <v>49</v>
      </c>
      <c r="L7" s="533"/>
      <c r="M7" s="533"/>
      <c r="N7" s="533"/>
      <c r="O7" s="533"/>
      <c r="P7" s="534"/>
      <c r="Q7" s="539" t="s">
        <v>50</v>
      </c>
      <c r="R7" s="533"/>
      <c r="S7" s="533"/>
      <c r="T7" s="533"/>
      <c r="U7" s="533"/>
      <c r="V7" s="534"/>
      <c r="W7" s="540" t="s">
        <v>51</v>
      </c>
      <c r="X7" s="533"/>
      <c r="Y7" s="533"/>
      <c r="Z7" s="534"/>
      <c r="AA7" s="541" t="s">
        <v>52</v>
      </c>
      <c r="AB7" s="1"/>
      <c r="AC7" s="1"/>
      <c r="AD7" s="1"/>
      <c r="AE7" s="1"/>
      <c r="AF7" s="1"/>
      <c r="AG7" s="1"/>
    </row>
    <row r="8" spans="1:33" ht="42" customHeight="1" x14ac:dyDescent="0.25">
      <c r="A8" s="530"/>
      <c r="B8" s="563"/>
      <c r="C8" s="566"/>
      <c r="D8" s="569"/>
      <c r="E8" s="542" t="s">
        <v>53</v>
      </c>
      <c r="F8" s="533"/>
      <c r="G8" s="534"/>
      <c r="H8" s="542" t="s">
        <v>54</v>
      </c>
      <c r="I8" s="533"/>
      <c r="J8" s="534"/>
      <c r="K8" s="542" t="s">
        <v>53</v>
      </c>
      <c r="L8" s="533"/>
      <c r="M8" s="534"/>
      <c r="N8" s="542" t="s">
        <v>54</v>
      </c>
      <c r="O8" s="533"/>
      <c r="P8" s="534"/>
      <c r="Q8" s="542" t="s">
        <v>53</v>
      </c>
      <c r="R8" s="533"/>
      <c r="S8" s="534"/>
      <c r="T8" s="542" t="s">
        <v>54</v>
      </c>
      <c r="U8" s="533"/>
      <c r="V8" s="534"/>
      <c r="W8" s="543" t="s">
        <v>55</v>
      </c>
      <c r="X8" s="543" t="s">
        <v>56</v>
      </c>
      <c r="Y8" s="540" t="s">
        <v>57</v>
      </c>
      <c r="Z8" s="534"/>
      <c r="AA8" s="530"/>
      <c r="AB8" s="1"/>
      <c r="AC8" s="1"/>
      <c r="AD8" s="1"/>
      <c r="AE8" s="1"/>
      <c r="AF8" s="1"/>
      <c r="AG8" s="1"/>
    </row>
    <row r="9" spans="1:33" ht="30" customHeight="1" x14ac:dyDescent="0.25">
      <c r="A9" s="561"/>
      <c r="B9" s="564"/>
      <c r="C9" s="567"/>
      <c r="D9" s="570"/>
      <c r="E9" s="76" t="s">
        <v>58</v>
      </c>
      <c r="F9" s="77" t="s">
        <v>59</v>
      </c>
      <c r="G9" s="78" t="s">
        <v>60</v>
      </c>
      <c r="H9" s="76" t="s">
        <v>58</v>
      </c>
      <c r="I9" s="77" t="s">
        <v>59</v>
      </c>
      <c r="J9" s="78" t="s">
        <v>61</v>
      </c>
      <c r="K9" s="76" t="s">
        <v>58</v>
      </c>
      <c r="L9" s="77" t="s">
        <v>62</v>
      </c>
      <c r="M9" s="78" t="s">
        <v>63</v>
      </c>
      <c r="N9" s="76" t="s">
        <v>58</v>
      </c>
      <c r="O9" s="77" t="s">
        <v>62</v>
      </c>
      <c r="P9" s="78" t="s">
        <v>64</v>
      </c>
      <c r="Q9" s="76" t="s">
        <v>58</v>
      </c>
      <c r="R9" s="77" t="s">
        <v>62</v>
      </c>
      <c r="S9" s="78" t="s">
        <v>65</v>
      </c>
      <c r="T9" s="76" t="s">
        <v>58</v>
      </c>
      <c r="U9" s="77" t="s">
        <v>62</v>
      </c>
      <c r="V9" s="78" t="s">
        <v>66</v>
      </c>
      <c r="W9" s="531"/>
      <c r="X9" s="531"/>
      <c r="Y9" s="384" t="s">
        <v>67</v>
      </c>
      <c r="Z9" s="385" t="s">
        <v>18</v>
      </c>
      <c r="AA9" s="531"/>
      <c r="AB9" s="1"/>
      <c r="AC9" s="1"/>
      <c r="AD9" s="1"/>
      <c r="AE9" s="1"/>
      <c r="AF9" s="1"/>
      <c r="AG9" s="1"/>
    </row>
    <row r="10" spans="1:33" ht="24.75" customHeight="1" x14ac:dyDescent="0.25">
      <c r="A10" s="79">
        <v>1</v>
      </c>
      <c r="B10" s="79">
        <v>2</v>
      </c>
      <c r="C10" s="80">
        <v>3</v>
      </c>
      <c r="D10" s="80">
        <v>4</v>
      </c>
      <c r="E10" s="81">
        <v>5</v>
      </c>
      <c r="F10" s="81">
        <v>6</v>
      </c>
      <c r="G10" s="81">
        <v>7</v>
      </c>
      <c r="H10" s="81">
        <v>8</v>
      </c>
      <c r="I10" s="81">
        <v>9</v>
      </c>
      <c r="J10" s="81">
        <v>10</v>
      </c>
      <c r="K10" s="81">
        <v>11</v>
      </c>
      <c r="L10" s="81">
        <v>12</v>
      </c>
      <c r="M10" s="81">
        <v>13</v>
      </c>
      <c r="N10" s="81">
        <v>14</v>
      </c>
      <c r="O10" s="81">
        <v>15</v>
      </c>
      <c r="P10" s="81">
        <v>16</v>
      </c>
      <c r="Q10" s="81">
        <v>17</v>
      </c>
      <c r="R10" s="81">
        <v>18</v>
      </c>
      <c r="S10" s="81">
        <v>19</v>
      </c>
      <c r="T10" s="81">
        <v>20</v>
      </c>
      <c r="U10" s="81">
        <v>21</v>
      </c>
      <c r="V10" s="81">
        <v>22</v>
      </c>
      <c r="W10" s="386">
        <v>23</v>
      </c>
      <c r="X10" s="386">
        <v>24</v>
      </c>
      <c r="Y10" s="386">
        <v>25</v>
      </c>
      <c r="Z10" s="466">
        <v>26</v>
      </c>
      <c r="AA10" s="82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83" t="s">
        <v>68</v>
      </c>
      <c r="B11" s="84"/>
      <c r="C11" s="85" t="s">
        <v>69</v>
      </c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387"/>
      <c r="X11" s="387"/>
      <c r="Y11" s="387"/>
      <c r="Z11" s="388"/>
      <c r="AA11" s="88"/>
      <c r="AB11" s="89"/>
      <c r="AC11" s="89"/>
      <c r="AD11" s="89"/>
      <c r="AE11" s="89"/>
      <c r="AF11" s="89"/>
      <c r="AG11" s="89"/>
    </row>
    <row r="12" spans="1:33" ht="30" customHeight="1" x14ac:dyDescent="0.25">
      <c r="A12" s="90" t="s">
        <v>70</v>
      </c>
      <c r="B12" s="91">
        <v>1</v>
      </c>
      <c r="C12" s="92" t="s">
        <v>71</v>
      </c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389"/>
      <c r="X12" s="389"/>
      <c r="Y12" s="389"/>
      <c r="Z12" s="390"/>
      <c r="AA12" s="95"/>
      <c r="AB12" s="6"/>
      <c r="AC12" s="7"/>
      <c r="AD12" s="7"/>
      <c r="AE12" s="7"/>
      <c r="AF12" s="7"/>
      <c r="AG12" s="7"/>
    </row>
    <row r="13" spans="1:33" ht="30" customHeight="1" x14ac:dyDescent="0.25">
      <c r="A13" s="96" t="s">
        <v>72</v>
      </c>
      <c r="B13" s="97" t="s">
        <v>73</v>
      </c>
      <c r="C13" s="98" t="s">
        <v>74</v>
      </c>
      <c r="D13" s="99"/>
      <c r="E13" s="100">
        <f>SUM(E14:E16)</f>
        <v>0</v>
      </c>
      <c r="F13" s="101"/>
      <c r="G13" s="102">
        <f t="shared" ref="G13:H13" si="0">SUM(G14:G16)</f>
        <v>0</v>
      </c>
      <c r="H13" s="100">
        <f t="shared" si="0"/>
        <v>0</v>
      </c>
      <c r="I13" s="101"/>
      <c r="J13" s="102">
        <f t="shared" ref="J13:K13" si="1">SUM(J14:J16)</f>
        <v>0</v>
      </c>
      <c r="K13" s="100">
        <f t="shared" si="1"/>
        <v>0</v>
      </c>
      <c r="L13" s="101"/>
      <c r="M13" s="102">
        <f t="shared" ref="M13:N13" si="2">SUM(M14:M16)</f>
        <v>0</v>
      </c>
      <c r="N13" s="100">
        <f t="shared" si="2"/>
        <v>0</v>
      </c>
      <c r="O13" s="101"/>
      <c r="P13" s="102">
        <f t="shared" ref="P13:Q13" si="3">SUM(P14:P16)</f>
        <v>0</v>
      </c>
      <c r="Q13" s="100">
        <f t="shared" si="3"/>
        <v>0</v>
      </c>
      <c r="R13" s="101"/>
      <c r="S13" s="102">
        <f t="shared" ref="S13:T13" si="4">SUM(S14:S16)</f>
        <v>0</v>
      </c>
      <c r="T13" s="100">
        <f t="shared" si="4"/>
        <v>0</v>
      </c>
      <c r="U13" s="101"/>
      <c r="V13" s="102">
        <f t="shared" ref="V13:X13" si="5">SUM(V14:V16)</f>
        <v>0</v>
      </c>
      <c r="W13" s="391">
        <f t="shared" si="5"/>
        <v>0</v>
      </c>
      <c r="X13" s="391">
        <f t="shared" si="5"/>
        <v>0</v>
      </c>
      <c r="Y13" s="392">
        <f t="shared" ref="Y13:Y33" si="6">W13-X13</f>
        <v>0</v>
      </c>
      <c r="Z13" s="393">
        <v>0</v>
      </c>
      <c r="AA13" s="103"/>
      <c r="AB13" s="104"/>
      <c r="AC13" s="104"/>
      <c r="AD13" s="104"/>
      <c r="AE13" s="104"/>
      <c r="AF13" s="104"/>
      <c r="AG13" s="104"/>
    </row>
    <row r="14" spans="1:33" ht="30" customHeight="1" x14ac:dyDescent="0.25">
      <c r="A14" s="105" t="s">
        <v>75</v>
      </c>
      <c r="B14" s="106" t="s">
        <v>76</v>
      </c>
      <c r="C14" s="144" t="s">
        <v>77</v>
      </c>
      <c r="D14" s="117" t="s">
        <v>78</v>
      </c>
      <c r="E14" s="109"/>
      <c r="F14" s="275"/>
      <c r="G14" s="111">
        <f t="shared" ref="G14:G16" si="7">E14*F14</f>
        <v>0</v>
      </c>
      <c r="H14" s="109"/>
      <c r="I14" s="275"/>
      <c r="J14" s="111">
        <f t="shared" ref="J14:J16" si="8">H14*I14</f>
        <v>0</v>
      </c>
      <c r="K14" s="109"/>
      <c r="L14" s="110"/>
      <c r="M14" s="111">
        <f t="shared" ref="M14:M16" si="9">K14*L14</f>
        <v>0</v>
      </c>
      <c r="N14" s="109"/>
      <c r="O14" s="110"/>
      <c r="P14" s="111">
        <f t="shared" ref="P14:P16" si="10">N14*O14</f>
        <v>0</v>
      </c>
      <c r="Q14" s="109"/>
      <c r="R14" s="110"/>
      <c r="S14" s="111">
        <f t="shared" ref="S14:S16" si="11">Q14*R14</f>
        <v>0</v>
      </c>
      <c r="T14" s="109"/>
      <c r="U14" s="110"/>
      <c r="V14" s="111">
        <f t="shared" ref="V14:V16" si="12">T14*U14</f>
        <v>0</v>
      </c>
      <c r="W14" s="394">
        <f t="shared" ref="W14:W16" si="13">G14+M14+S14</f>
        <v>0</v>
      </c>
      <c r="X14" s="395">
        <f t="shared" ref="X14:X16" si="14">J14+P14+V14</f>
        <v>0</v>
      </c>
      <c r="Y14" s="395">
        <f t="shared" si="6"/>
        <v>0</v>
      </c>
      <c r="Z14" s="396">
        <v>0</v>
      </c>
      <c r="AA14" s="112"/>
      <c r="AB14" s="113"/>
      <c r="AC14" s="114"/>
      <c r="AD14" s="114"/>
      <c r="AE14" s="114"/>
      <c r="AF14" s="114"/>
      <c r="AG14" s="114"/>
    </row>
    <row r="15" spans="1:33" ht="30" customHeight="1" x14ac:dyDescent="0.25">
      <c r="A15" s="105" t="s">
        <v>75</v>
      </c>
      <c r="B15" s="106" t="s">
        <v>79</v>
      </c>
      <c r="C15" s="144" t="s">
        <v>77</v>
      </c>
      <c r="D15" s="117" t="s">
        <v>78</v>
      </c>
      <c r="E15" s="109"/>
      <c r="F15" s="275"/>
      <c r="G15" s="111">
        <f t="shared" si="7"/>
        <v>0</v>
      </c>
      <c r="H15" s="109"/>
      <c r="I15" s="275"/>
      <c r="J15" s="111">
        <f t="shared" si="8"/>
        <v>0</v>
      </c>
      <c r="K15" s="109"/>
      <c r="L15" s="110"/>
      <c r="M15" s="111">
        <f t="shared" si="9"/>
        <v>0</v>
      </c>
      <c r="N15" s="109"/>
      <c r="O15" s="110"/>
      <c r="P15" s="111">
        <f t="shared" si="10"/>
        <v>0</v>
      </c>
      <c r="Q15" s="109"/>
      <c r="R15" s="110"/>
      <c r="S15" s="111">
        <f t="shared" si="11"/>
        <v>0</v>
      </c>
      <c r="T15" s="109"/>
      <c r="U15" s="110"/>
      <c r="V15" s="111">
        <f t="shared" si="12"/>
        <v>0</v>
      </c>
      <c r="W15" s="394">
        <f t="shared" si="13"/>
        <v>0</v>
      </c>
      <c r="X15" s="395">
        <f t="shared" si="14"/>
        <v>0</v>
      </c>
      <c r="Y15" s="395">
        <f t="shared" si="6"/>
        <v>0</v>
      </c>
      <c r="Z15" s="396">
        <v>0</v>
      </c>
      <c r="AA15" s="112"/>
      <c r="AB15" s="114"/>
      <c r="AC15" s="114"/>
      <c r="AD15" s="114"/>
      <c r="AE15" s="114"/>
      <c r="AF15" s="114"/>
      <c r="AG15" s="114"/>
    </row>
    <row r="16" spans="1:33" ht="30" customHeight="1" x14ac:dyDescent="0.25">
      <c r="A16" s="115" t="s">
        <v>75</v>
      </c>
      <c r="B16" s="116" t="s">
        <v>80</v>
      </c>
      <c r="C16" s="107" t="s">
        <v>77</v>
      </c>
      <c r="D16" s="117" t="s">
        <v>78</v>
      </c>
      <c r="E16" s="118"/>
      <c r="F16" s="119"/>
      <c r="G16" s="120">
        <f t="shared" si="7"/>
        <v>0</v>
      </c>
      <c r="H16" s="118"/>
      <c r="I16" s="119"/>
      <c r="J16" s="120">
        <f t="shared" si="8"/>
        <v>0</v>
      </c>
      <c r="K16" s="118"/>
      <c r="L16" s="119"/>
      <c r="M16" s="120">
        <f t="shared" si="9"/>
        <v>0</v>
      </c>
      <c r="N16" s="118"/>
      <c r="O16" s="119"/>
      <c r="P16" s="120">
        <f t="shared" si="10"/>
        <v>0</v>
      </c>
      <c r="Q16" s="118"/>
      <c r="R16" s="110"/>
      <c r="S16" s="120">
        <f t="shared" si="11"/>
        <v>0</v>
      </c>
      <c r="T16" s="118"/>
      <c r="U16" s="110"/>
      <c r="V16" s="120">
        <f t="shared" si="12"/>
        <v>0</v>
      </c>
      <c r="W16" s="397">
        <f t="shared" si="13"/>
        <v>0</v>
      </c>
      <c r="X16" s="395">
        <f t="shared" si="14"/>
        <v>0</v>
      </c>
      <c r="Y16" s="395">
        <f t="shared" si="6"/>
        <v>0</v>
      </c>
      <c r="Z16" s="396">
        <v>0</v>
      </c>
      <c r="AA16" s="121"/>
      <c r="AB16" s="114"/>
      <c r="AC16" s="114"/>
      <c r="AD16" s="114"/>
      <c r="AE16" s="114"/>
      <c r="AF16" s="114"/>
      <c r="AG16" s="114"/>
    </row>
    <row r="17" spans="1:113" ht="30" customHeight="1" x14ac:dyDescent="0.25">
      <c r="A17" s="96" t="s">
        <v>72</v>
      </c>
      <c r="B17" s="97" t="s">
        <v>81</v>
      </c>
      <c r="C17" s="122" t="s">
        <v>82</v>
      </c>
      <c r="D17" s="123"/>
      <c r="E17" s="124">
        <f>SUM(E18:E20)</f>
        <v>0</v>
      </c>
      <c r="F17" s="125"/>
      <c r="G17" s="126">
        <f t="shared" ref="G17:H17" si="15">SUM(G18:G20)</f>
        <v>0</v>
      </c>
      <c r="H17" s="124">
        <f t="shared" si="15"/>
        <v>0</v>
      </c>
      <c r="I17" s="125"/>
      <c r="J17" s="126">
        <f t="shared" ref="J17:K17" si="16">SUM(J18:J20)</f>
        <v>0</v>
      </c>
      <c r="K17" s="124">
        <f t="shared" si="16"/>
        <v>0</v>
      </c>
      <c r="L17" s="125"/>
      <c r="M17" s="126">
        <f t="shared" ref="M17:N17" si="17">SUM(M18:M20)</f>
        <v>0</v>
      </c>
      <c r="N17" s="124">
        <f t="shared" si="17"/>
        <v>0</v>
      </c>
      <c r="O17" s="125"/>
      <c r="P17" s="126">
        <f t="shared" ref="P17:Q17" si="18">SUM(P18:P20)</f>
        <v>0</v>
      </c>
      <c r="Q17" s="124">
        <f t="shared" si="18"/>
        <v>0</v>
      </c>
      <c r="R17" s="125"/>
      <c r="S17" s="126">
        <f t="shared" ref="S17:T17" si="19">SUM(S18:S20)</f>
        <v>0</v>
      </c>
      <c r="T17" s="124">
        <f t="shared" si="19"/>
        <v>0</v>
      </c>
      <c r="U17" s="125"/>
      <c r="V17" s="126">
        <f t="shared" ref="V17:X17" si="20">SUM(V18:V20)</f>
        <v>0</v>
      </c>
      <c r="W17" s="398">
        <f t="shared" si="20"/>
        <v>0</v>
      </c>
      <c r="X17" s="399">
        <f t="shared" si="20"/>
        <v>0</v>
      </c>
      <c r="Y17" s="399">
        <f t="shared" si="6"/>
        <v>0</v>
      </c>
      <c r="Z17" s="400">
        <v>0</v>
      </c>
      <c r="AA17" s="127"/>
      <c r="AB17" s="104"/>
      <c r="AC17" s="104"/>
      <c r="AD17" s="104"/>
      <c r="AE17" s="104"/>
      <c r="AF17" s="104"/>
      <c r="AG17" s="104"/>
    </row>
    <row r="18" spans="1:113" ht="30" customHeight="1" x14ac:dyDescent="0.25">
      <c r="A18" s="105" t="s">
        <v>75</v>
      </c>
      <c r="B18" s="106" t="s">
        <v>83</v>
      </c>
      <c r="C18" s="107" t="s">
        <v>77</v>
      </c>
      <c r="D18" s="108" t="s">
        <v>78</v>
      </c>
      <c r="E18" s="109"/>
      <c r="F18" s="110"/>
      <c r="G18" s="111">
        <f t="shared" ref="G18:G20" si="21">E18*F18</f>
        <v>0</v>
      </c>
      <c r="H18" s="109"/>
      <c r="I18" s="110"/>
      <c r="J18" s="111">
        <f t="shared" ref="J18:J20" si="22">H18*I18</f>
        <v>0</v>
      </c>
      <c r="K18" s="109"/>
      <c r="L18" s="110"/>
      <c r="M18" s="111">
        <f t="shared" ref="M18:M20" si="23">K18*L18</f>
        <v>0</v>
      </c>
      <c r="N18" s="109"/>
      <c r="O18" s="110"/>
      <c r="P18" s="111">
        <f t="shared" ref="P18:P20" si="24">N18*O18</f>
        <v>0</v>
      </c>
      <c r="Q18" s="109"/>
      <c r="R18" s="110"/>
      <c r="S18" s="111">
        <f t="shared" ref="S18:S20" si="25">Q18*R18</f>
        <v>0</v>
      </c>
      <c r="T18" s="109"/>
      <c r="U18" s="110"/>
      <c r="V18" s="111">
        <f t="shared" ref="V18:V20" si="26">T18*U18</f>
        <v>0</v>
      </c>
      <c r="W18" s="401">
        <f t="shared" ref="W18:W20" si="27">G18+M18+S18</f>
        <v>0</v>
      </c>
      <c r="X18" s="395">
        <f t="shared" ref="X18:X20" si="28">J18+P18+V18</f>
        <v>0</v>
      </c>
      <c r="Y18" s="395">
        <f t="shared" si="6"/>
        <v>0</v>
      </c>
      <c r="Z18" s="396">
        <v>0</v>
      </c>
      <c r="AA18" s="112"/>
      <c r="AB18" s="114"/>
      <c r="AC18" s="114"/>
      <c r="AD18" s="114"/>
      <c r="AE18" s="114"/>
      <c r="AF18" s="114"/>
      <c r="AG18" s="114"/>
    </row>
    <row r="19" spans="1:113" ht="30" customHeight="1" x14ac:dyDescent="0.25">
      <c r="A19" s="105" t="s">
        <v>75</v>
      </c>
      <c r="B19" s="106" t="s">
        <v>84</v>
      </c>
      <c r="C19" s="107" t="s">
        <v>77</v>
      </c>
      <c r="D19" s="108" t="s">
        <v>78</v>
      </c>
      <c r="E19" s="109"/>
      <c r="F19" s="110"/>
      <c r="G19" s="111">
        <f t="shared" si="21"/>
        <v>0</v>
      </c>
      <c r="H19" s="109"/>
      <c r="I19" s="110"/>
      <c r="J19" s="111">
        <f t="shared" si="22"/>
        <v>0</v>
      </c>
      <c r="K19" s="109"/>
      <c r="L19" s="110"/>
      <c r="M19" s="111">
        <f t="shared" si="23"/>
        <v>0</v>
      </c>
      <c r="N19" s="109"/>
      <c r="O19" s="110"/>
      <c r="P19" s="111">
        <f t="shared" si="24"/>
        <v>0</v>
      </c>
      <c r="Q19" s="109"/>
      <c r="R19" s="110"/>
      <c r="S19" s="111">
        <f t="shared" si="25"/>
        <v>0</v>
      </c>
      <c r="T19" s="109"/>
      <c r="U19" s="110"/>
      <c r="V19" s="111">
        <f t="shared" si="26"/>
        <v>0</v>
      </c>
      <c r="W19" s="401">
        <f t="shared" si="27"/>
        <v>0</v>
      </c>
      <c r="X19" s="395">
        <f t="shared" si="28"/>
        <v>0</v>
      </c>
      <c r="Y19" s="395">
        <f t="shared" si="6"/>
        <v>0</v>
      </c>
      <c r="Z19" s="396">
        <v>0</v>
      </c>
      <c r="AA19" s="112"/>
      <c r="AB19" s="114"/>
      <c r="AC19" s="114"/>
      <c r="AD19" s="114"/>
      <c r="AE19" s="114"/>
      <c r="AF19" s="114"/>
      <c r="AG19" s="114"/>
      <c r="AH19" s="290"/>
      <c r="AI19" s="290"/>
      <c r="AJ19" s="290"/>
      <c r="AK19" s="290"/>
      <c r="AL19" s="290"/>
      <c r="AM19" s="290"/>
      <c r="AN19" s="290"/>
      <c r="AO19" s="290"/>
      <c r="AP19" s="290"/>
      <c r="AQ19" s="290"/>
      <c r="AR19" s="290"/>
      <c r="AS19" s="290"/>
      <c r="AT19" s="290"/>
      <c r="AU19" s="290"/>
      <c r="AV19" s="290"/>
      <c r="AW19" s="290"/>
      <c r="AX19" s="290"/>
      <c r="AY19" s="290"/>
      <c r="AZ19" s="290"/>
      <c r="BA19" s="290"/>
      <c r="BB19" s="290"/>
      <c r="BC19" s="290"/>
      <c r="BD19" s="290"/>
      <c r="BE19" s="290"/>
      <c r="BF19" s="290"/>
      <c r="BG19" s="290"/>
      <c r="BH19" s="290"/>
      <c r="BI19" s="290"/>
      <c r="BJ19" s="290"/>
      <c r="BK19" s="290"/>
      <c r="BL19" s="290"/>
      <c r="BM19" s="290"/>
      <c r="BN19" s="290"/>
      <c r="BO19" s="290"/>
      <c r="BP19" s="290"/>
      <c r="BQ19" s="290"/>
      <c r="BR19" s="290"/>
      <c r="BS19" s="290"/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0"/>
      <c r="CJ19" s="290"/>
      <c r="CK19" s="290"/>
      <c r="CL19" s="290"/>
      <c r="CM19" s="290"/>
      <c r="CN19" s="290"/>
      <c r="CO19" s="290"/>
      <c r="CP19" s="290"/>
      <c r="CQ19" s="290"/>
      <c r="CR19" s="290"/>
      <c r="CS19" s="290"/>
      <c r="CT19" s="290"/>
      <c r="CU19" s="290"/>
      <c r="CV19" s="290"/>
      <c r="CW19" s="290"/>
      <c r="CX19" s="290"/>
      <c r="CY19" s="290"/>
      <c r="CZ19" s="290"/>
      <c r="DA19" s="290"/>
      <c r="DB19" s="290"/>
      <c r="DC19" s="290"/>
      <c r="DD19" s="290"/>
      <c r="DE19" s="290"/>
      <c r="DF19" s="290"/>
      <c r="DG19" s="290"/>
      <c r="DH19" s="290"/>
      <c r="DI19" s="290"/>
    </row>
    <row r="20" spans="1:113" ht="30" customHeight="1" x14ac:dyDescent="0.25">
      <c r="A20" s="128" t="s">
        <v>75</v>
      </c>
      <c r="B20" s="116" t="s">
        <v>85</v>
      </c>
      <c r="C20" s="107" t="s">
        <v>77</v>
      </c>
      <c r="D20" s="129" t="s">
        <v>78</v>
      </c>
      <c r="E20" s="130"/>
      <c r="F20" s="131"/>
      <c r="G20" s="132">
        <f t="shared" si="21"/>
        <v>0</v>
      </c>
      <c r="H20" s="130"/>
      <c r="I20" s="131"/>
      <c r="J20" s="132">
        <f t="shared" si="22"/>
        <v>0</v>
      </c>
      <c r="K20" s="130"/>
      <c r="L20" s="131"/>
      <c r="M20" s="132">
        <f t="shared" si="23"/>
        <v>0</v>
      </c>
      <c r="N20" s="130"/>
      <c r="O20" s="131"/>
      <c r="P20" s="132">
        <f t="shared" si="24"/>
        <v>0</v>
      </c>
      <c r="Q20" s="130"/>
      <c r="R20" s="131"/>
      <c r="S20" s="132">
        <f t="shared" si="25"/>
        <v>0</v>
      </c>
      <c r="T20" s="130"/>
      <c r="U20" s="131"/>
      <c r="V20" s="132">
        <f t="shared" si="26"/>
        <v>0</v>
      </c>
      <c r="W20" s="397">
        <f t="shared" si="27"/>
        <v>0</v>
      </c>
      <c r="X20" s="395">
        <f t="shared" si="28"/>
        <v>0</v>
      </c>
      <c r="Y20" s="395">
        <f t="shared" si="6"/>
        <v>0</v>
      </c>
      <c r="Z20" s="396">
        <v>0</v>
      </c>
      <c r="AA20" s="133"/>
      <c r="AB20" s="104"/>
      <c r="AC20" s="104"/>
      <c r="AD20" s="104"/>
      <c r="AE20" s="104"/>
      <c r="AF20" s="104"/>
      <c r="AG20" s="104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0"/>
      <c r="AS20" s="290"/>
      <c r="AT20" s="290"/>
      <c r="AU20" s="290"/>
      <c r="AV20" s="290"/>
      <c r="AW20" s="290"/>
      <c r="AX20" s="290"/>
      <c r="AY20" s="290"/>
      <c r="AZ20" s="290"/>
      <c r="BA20" s="290"/>
      <c r="BB20" s="290"/>
      <c r="BC20" s="290"/>
      <c r="BD20" s="290"/>
      <c r="BE20" s="290"/>
      <c r="BF20" s="290"/>
      <c r="BG20" s="290"/>
      <c r="BH20" s="290"/>
      <c r="BI20" s="290"/>
      <c r="BJ20" s="290"/>
      <c r="BK20" s="290"/>
      <c r="BL20" s="290"/>
      <c r="BM20" s="290"/>
      <c r="BN20" s="290"/>
      <c r="BO20" s="290"/>
      <c r="BP20" s="290"/>
      <c r="BQ20" s="290"/>
      <c r="BR20" s="290"/>
      <c r="BS20" s="290"/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0"/>
      <c r="CJ20" s="290"/>
      <c r="CK20" s="290"/>
      <c r="CL20" s="290"/>
      <c r="CM20" s="290"/>
      <c r="CN20" s="290"/>
      <c r="CO20" s="290"/>
      <c r="CP20" s="290"/>
      <c r="CQ20" s="290"/>
      <c r="CR20" s="290"/>
      <c r="CS20" s="290"/>
      <c r="CT20" s="290"/>
      <c r="CU20" s="290"/>
      <c r="CV20" s="290"/>
      <c r="CW20" s="290"/>
      <c r="CX20" s="290"/>
      <c r="CY20" s="290"/>
      <c r="CZ20" s="290"/>
      <c r="DA20" s="290"/>
      <c r="DB20" s="290"/>
      <c r="DC20" s="290"/>
      <c r="DD20" s="290"/>
      <c r="DE20" s="290"/>
      <c r="DF20" s="290"/>
      <c r="DG20" s="290"/>
      <c r="DH20" s="290"/>
      <c r="DI20" s="290"/>
    </row>
    <row r="21" spans="1:113" ht="30" customHeight="1" x14ac:dyDescent="0.25">
      <c r="A21" s="96" t="s">
        <v>72</v>
      </c>
      <c r="B21" s="97" t="s">
        <v>86</v>
      </c>
      <c r="C21" s="134" t="s">
        <v>87</v>
      </c>
      <c r="D21" s="123"/>
      <c r="E21" s="124">
        <f>SUM(E22:E24)</f>
        <v>0</v>
      </c>
      <c r="F21" s="125"/>
      <c r="G21" s="126">
        <f t="shared" ref="G21:H21" si="29">SUM(G22:G24)</f>
        <v>0</v>
      </c>
      <c r="H21" s="124">
        <f t="shared" si="29"/>
        <v>0</v>
      </c>
      <c r="I21" s="125"/>
      <c r="J21" s="126">
        <f t="shared" ref="J21:K21" si="30">SUM(J22:J24)</f>
        <v>0</v>
      </c>
      <c r="K21" s="124">
        <f t="shared" si="30"/>
        <v>0</v>
      </c>
      <c r="L21" s="125"/>
      <c r="M21" s="126">
        <f t="shared" ref="M21:N21" si="31">SUM(M22:M24)</f>
        <v>0</v>
      </c>
      <c r="N21" s="124">
        <f t="shared" si="31"/>
        <v>0</v>
      </c>
      <c r="O21" s="125"/>
      <c r="P21" s="126">
        <f t="shared" ref="P21:Q21" si="32">SUM(P22:P24)</f>
        <v>0</v>
      </c>
      <c r="Q21" s="124">
        <f t="shared" si="32"/>
        <v>0</v>
      </c>
      <c r="R21" s="125"/>
      <c r="S21" s="126">
        <f t="shared" ref="S21:T21" si="33">SUM(S22:S24)</f>
        <v>0</v>
      </c>
      <c r="T21" s="124">
        <f t="shared" si="33"/>
        <v>0</v>
      </c>
      <c r="U21" s="125"/>
      <c r="V21" s="126">
        <f t="shared" ref="V21:X21" si="34">SUM(V22:V24)</f>
        <v>0</v>
      </c>
      <c r="W21" s="398">
        <f t="shared" si="34"/>
        <v>0</v>
      </c>
      <c r="X21" s="398">
        <f t="shared" si="34"/>
        <v>0</v>
      </c>
      <c r="Y21" s="392">
        <f t="shared" si="6"/>
        <v>0</v>
      </c>
      <c r="Z21" s="393">
        <v>0</v>
      </c>
      <c r="AA21" s="127"/>
      <c r="AB21" s="114"/>
      <c r="AC21" s="114"/>
      <c r="AD21" s="114"/>
      <c r="AE21" s="114"/>
      <c r="AF21" s="114"/>
      <c r="AG21" s="114"/>
      <c r="AH21" s="290"/>
      <c r="AI21" s="290"/>
      <c r="AJ21" s="290"/>
      <c r="AK21" s="290"/>
      <c r="AL21" s="290"/>
      <c r="AM21" s="290"/>
      <c r="AN21" s="290"/>
      <c r="AO21" s="290"/>
      <c r="AP21" s="290"/>
      <c r="AQ21" s="290"/>
      <c r="AR21" s="290"/>
      <c r="AS21" s="290"/>
      <c r="AT21" s="290"/>
      <c r="AU21" s="290"/>
      <c r="AV21" s="290"/>
      <c r="AW21" s="290"/>
      <c r="AX21" s="290"/>
      <c r="AY21" s="290"/>
      <c r="AZ21" s="290"/>
      <c r="BA21" s="290"/>
      <c r="BB21" s="290"/>
      <c r="BC21" s="290"/>
      <c r="BD21" s="290"/>
      <c r="BE21" s="290"/>
      <c r="BF21" s="290"/>
      <c r="BG21" s="290"/>
      <c r="BH21" s="290"/>
      <c r="BI21" s="290"/>
      <c r="BJ21" s="290"/>
      <c r="BK21" s="290"/>
      <c r="BL21" s="290"/>
      <c r="BM21" s="290"/>
      <c r="BN21" s="290"/>
      <c r="BO21" s="290"/>
      <c r="BP21" s="290"/>
      <c r="BQ21" s="290"/>
      <c r="BR21" s="290"/>
      <c r="BS21" s="290"/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0"/>
      <c r="CJ21" s="290"/>
      <c r="CK21" s="290"/>
      <c r="CL21" s="290"/>
      <c r="CM21" s="290"/>
      <c r="CN21" s="290"/>
      <c r="CO21" s="290"/>
      <c r="CP21" s="290"/>
      <c r="CQ21" s="290"/>
      <c r="CR21" s="290"/>
      <c r="CS21" s="290"/>
      <c r="CT21" s="290"/>
      <c r="CU21" s="290"/>
      <c r="CV21" s="290"/>
      <c r="CW21" s="290"/>
      <c r="CX21" s="290"/>
      <c r="CY21" s="290"/>
      <c r="CZ21" s="290"/>
      <c r="DA21" s="290"/>
      <c r="DB21" s="290"/>
      <c r="DC21" s="290"/>
      <c r="DD21" s="290"/>
      <c r="DE21" s="290"/>
      <c r="DF21" s="290"/>
      <c r="DG21" s="290"/>
      <c r="DH21" s="290"/>
      <c r="DI21" s="290"/>
    </row>
    <row r="22" spans="1:113" ht="25.5" x14ac:dyDescent="0.25">
      <c r="A22" s="105" t="s">
        <v>75</v>
      </c>
      <c r="B22" s="106" t="s">
        <v>88</v>
      </c>
      <c r="C22" s="144" t="s">
        <v>89</v>
      </c>
      <c r="D22" s="108" t="s">
        <v>78</v>
      </c>
      <c r="E22" s="109"/>
      <c r="F22" s="110"/>
      <c r="G22" s="111">
        <f t="shared" ref="G22" si="35">E22*F22</f>
        <v>0</v>
      </c>
      <c r="H22" s="109"/>
      <c r="I22" s="110"/>
      <c r="J22" s="111">
        <f t="shared" ref="J22" si="36">H22*I22</f>
        <v>0</v>
      </c>
      <c r="K22" s="109"/>
      <c r="L22" s="110"/>
      <c r="M22" s="111">
        <f t="shared" ref="M22" si="37">K22*L22</f>
        <v>0</v>
      </c>
      <c r="N22" s="109"/>
      <c r="O22" s="110"/>
      <c r="P22" s="111">
        <f t="shared" ref="P22" si="38">N22*O22</f>
        <v>0</v>
      </c>
      <c r="Q22" s="109"/>
      <c r="R22" s="110"/>
      <c r="S22" s="111">
        <f t="shared" ref="S22" si="39">Q22*R22</f>
        <v>0</v>
      </c>
      <c r="T22" s="109"/>
      <c r="U22" s="110"/>
      <c r="V22" s="111">
        <f t="shared" ref="V22" si="40">T22*U22</f>
        <v>0</v>
      </c>
      <c r="W22" s="401">
        <f t="shared" ref="W22" si="41">G22+M22+S22</f>
        <v>0</v>
      </c>
      <c r="X22" s="395">
        <f t="shared" ref="X22" si="42">J22+P22+V22</f>
        <v>0</v>
      </c>
      <c r="Y22" s="395">
        <f t="shared" ref="Y22" si="43">W22-X22</f>
        <v>0</v>
      </c>
      <c r="Z22" s="396">
        <v>0</v>
      </c>
      <c r="AA22" s="331"/>
      <c r="AB22" s="104"/>
      <c r="AC22" s="104"/>
      <c r="AD22" s="104"/>
      <c r="AE22" s="104"/>
      <c r="AF22" s="104"/>
      <c r="AG22" s="104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0"/>
      <c r="AS22" s="290"/>
      <c r="AT22" s="290"/>
      <c r="AU22" s="290"/>
      <c r="AV22" s="290"/>
      <c r="AW22" s="290"/>
      <c r="AX22" s="290"/>
      <c r="AY22" s="290"/>
      <c r="AZ22" s="290"/>
      <c r="BA22" s="290"/>
      <c r="BB22" s="290"/>
      <c r="BC22" s="290"/>
      <c r="BD22" s="290"/>
      <c r="BE22" s="290"/>
      <c r="BF22" s="290"/>
      <c r="BG22" s="290"/>
      <c r="BH22" s="290"/>
      <c r="BI22" s="290"/>
      <c r="BJ22" s="290"/>
      <c r="BK22" s="290"/>
      <c r="BL22" s="290"/>
      <c r="BM22" s="290"/>
      <c r="BN22" s="290"/>
      <c r="BO22" s="290"/>
      <c r="BP22" s="290"/>
      <c r="BQ22" s="290"/>
      <c r="BR22" s="290"/>
      <c r="BS22" s="290"/>
      <c r="BT22" s="290"/>
      <c r="BU22" s="290"/>
      <c r="BV22" s="290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0"/>
      <c r="CJ22" s="290"/>
      <c r="CK22" s="290"/>
      <c r="CL22" s="290"/>
      <c r="CM22" s="290"/>
      <c r="CN22" s="290"/>
      <c r="CO22" s="290"/>
      <c r="CP22" s="290"/>
      <c r="CQ22" s="290"/>
      <c r="CR22" s="290"/>
      <c r="CS22" s="290"/>
      <c r="CT22" s="290"/>
      <c r="CU22" s="290"/>
      <c r="CV22" s="290"/>
      <c r="CW22" s="290"/>
      <c r="CX22" s="290"/>
      <c r="CY22" s="290"/>
      <c r="CZ22" s="290"/>
      <c r="DA22" s="290"/>
      <c r="DB22" s="290"/>
      <c r="DC22" s="290"/>
      <c r="DD22" s="290"/>
      <c r="DE22" s="290"/>
      <c r="DF22" s="290"/>
      <c r="DG22" s="290"/>
      <c r="DH22" s="290"/>
      <c r="DI22" s="290"/>
    </row>
    <row r="23" spans="1:113" ht="30" customHeight="1" x14ac:dyDescent="0.25">
      <c r="A23" s="105" t="s">
        <v>75</v>
      </c>
      <c r="B23" s="106" t="s">
        <v>90</v>
      </c>
      <c r="C23" s="107" t="s">
        <v>89</v>
      </c>
      <c r="D23" s="108" t="s">
        <v>78</v>
      </c>
      <c r="E23" s="109"/>
      <c r="F23" s="110"/>
      <c r="G23" s="111">
        <f t="shared" ref="G23:G24" si="44">E23*F23</f>
        <v>0</v>
      </c>
      <c r="H23" s="109"/>
      <c r="I23" s="110"/>
      <c r="J23" s="111">
        <f t="shared" ref="J23:J24" si="45">H23*I23</f>
        <v>0</v>
      </c>
      <c r="K23" s="109"/>
      <c r="L23" s="110"/>
      <c r="M23" s="111">
        <f t="shared" ref="M23:M24" si="46">K23*L23</f>
        <v>0</v>
      </c>
      <c r="N23" s="109"/>
      <c r="O23" s="110"/>
      <c r="P23" s="111">
        <f t="shared" ref="P23:P24" si="47">N23*O23</f>
        <v>0</v>
      </c>
      <c r="Q23" s="109"/>
      <c r="R23" s="110"/>
      <c r="S23" s="111">
        <f t="shared" ref="S23:S24" si="48">Q23*R23</f>
        <v>0</v>
      </c>
      <c r="T23" s="109"/>
      <c r="U23" s="110"/>
      <c r="V23" s="111">
        <f t="shared" ref="V23:V24" si="49">T23*U23</f>
        <v>0</v>
      </c>
      <c r="W23" s="401">
        <f t="shared" ref="W23:W24" si="50">G23+M23+S23</f>
        <v>0</v>
      </c>
      <c r="X23" s="395">
        <f t="shared" ref="X23:X24" si="51">J23+P23+V23</f>
        <v>0</v>
      </c>
      <c r="Y23" s="395">
        <f t="shared" si="6"/>
        <v>0</v>
      </c>
      <c r="Z23" s="396">
        <v>0</v>
      </c>
      <c r="AA23" s="112"/>
      <c r="AB23" s="114"/>
      <c r="AC23" s="114"/>
      <c r="AD23" s="114"/>
      <c r="AE23" s="114"/>
      <c r="AF23" s="114"/>
      <c r="AG23" s="114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</row>
    <row r="24" spans="1:113" ht="30" customHeight="1" x14ac:dyDescent="0.25">
      <c r="A24" s="115" t="s">
        <v>75</v>
      </c>
      <c r="B24" s="135" t="s">
        <v>91</v>
      </c>
      <c r="C24" s="107" t="s">
        <v>89</v>
      </c>
      <c r="D24" s="117" t="s">
        <v>78</v>
      </c>
      <c r="E24" s="118"/>
      <c r="F24" s="119"/>
      <c r="G24" s="120">
        <f t="shared" si="44"/>
        <v>0</v>
      </c>
      <c r="H24" s="118"/>
      <c r="I24" s="119"/>
      <c r="J24" s="120">
        <f t="shared" si="45"/>
        <v>0</v>
      </c>
      <c r="K24" s="130"/>
      <c r="L24" s="131"/>
      <c r="M24" s="132">
        <f t="shared" si="46"/>
        <v>0</v>
      </c>
      <c r="N24" s="130"/>
      <c r="O24" s="131"/>
      <c r="P24" s="132">
        <f t="shared" si="47"/>
        <v>0</v>
      </c>
      <c r="Q24" s="130"/>
      <c r="R24" s="131"/>
      <c r="S24" s="132">
        <f t="shared" si="48"/>
        <v>0</v>
      </c>
      <c r="T24" s="130"/>
      <c r="U24" s="131"/>
      <c r="V24" s="132">
        <f t="shared" si="49"/>
        <v>0</v>
      </c>
      <c r="W24" s="397">
        <f t="shared" si="50"/>
        <v>0</v>
      </c>
      <c r="X24" s="395">
        <f t="shared" si="51"/>
        <v>0</v>
      </c>
      <c r="Y24" s="395">
        <f t="shared" si="6"/>
        <v>0</v>
      </c>
      <c r="Z24" s="396">
        <v>0</v>
      </c>
      <c r="AA24" s="133"/>
      <c r="AB24" s="104"/>
      <c r="AC24" s="104"/>
      <c r="AD24" s="104"/>
      <c r="AE24" s="104"/>
      <c r="AF24" s="104"/>
      <c r="AG24" s="104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0"/>
      <c r="AS24" s="290"/>
      <c r="AT24" s="290"/>
      <c r="AU24" s="290"/>
      <c r="AV24" s="290"/>
      <c r="AW24" s="290"/>
      <c r="AX24" s="290"/>
      <c r="AY24" s="290"/>
      <c r="AZ24" s="290"/>
      <c r="BA24" s="290"/>
      <c r="BB24" s="290"/>
      <c r="BC24" s="290"/>
      <c r="BD24" s="290"/>
      <c r="BE24" s="290"/>
      <c r="BF24" s="290"/>
      <c r="BG24" s="290"/>
      <c r="BH24" s="290"/>
      <c r="BI24" s="290"/>
      <c r="BJ24" s="290"/>
      <c r="BK24" s="290"/>
      <c r="BL24" s="290"/>
      <c r="BM24" s="290"/>
      <c r="BN24" s="290"/>
      <c r="BO24" s="290"/>
      <c r="BP24" s="290"/>
      <c r="BQ24" s="290"/>
      <c r="BR24" s="290"/>
      <c r="BS24" s="290"/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0"/>
      <c r="CJ24" s="290"/>
      <c r="CK24" s="290"/>
      <c r="CL24" s="290"/>
      <c r="CM24" s="290"/>
      <c r="CN24" s="290"/>
      <c r="CO24" s="290"/>
      <c r="CP24" s="290"/>
      <c r="CQ24" s="290"/>
      <c r="CR24" s="290"/>
      <c r="CS24" s="290"/>
      <c r="CT24" s="290"/>
      <c r="CU24" s="290"/>
      <c r="CV24" s="290"/>
      <c r="CW24" s="290"/>
      <c r="CX24" s="290"/>
      <c r="CY24" s="290"/>
      <c r="CZ24" s="290"/>
      <c r="DA24" s="290"/>
      <c r="DB24" s="290"/>
      <c r="DC24" s="290"/>
      <c r="DD24" s="290"/>
      <c r="DE24" s="290"/>
      <c r="DF24" s="290"/>
      <c r="DG24" s="290"/>
      <c r="DH24" s="290"/>
      <c r="DI24" s="290"/>
    </row>
    <row r="25" spans="1:113" ht="30" customHeight="1" x14ac:dyDescent="0.25">
      <c r="A25" s="96" t="s">
        <v>70</v>
      </c>
      <c r="B25" s="136" t="s">
        <v>92</v>
      </c>
      <c r="C25" s="122" t="s">
        <v>93</v>
      </c>
      <c r="D25" s="123"/>
      <c r="E25" s="124">
        <f>SUM(E26:E28)</f>
        <v>0</v>
      </c>
      <c r="F25" s="125"/>
      <c r="G25" s="126">
        <f t="shared" ref="G25:H25" si="52">SUM(G26:G28)</f>
        <v>0</v>
      </c>
      <c r="H25" s="124">
        <f t="shared" si="52"/>
        <v>0</v>
      </c>
      <c r="I25" s="125"/>
      <c r="J25" s="126">
        <f t="shared" ref="J25:K25" si="53">SUM(J26:J28)</f>
        <v>0</v>
      </c>
      <c r="K25" s="124">
        <f t="shared" si="53"/>
        <v>0</v>
      </c>
      <c r="L25" s="125"/>
      <c r="M25" s="126">
        <f t="shared" ref="M25:N25" si="54">SUM(M26:M28)</f>
        <v>0</v>
      </c>
      <c r="N25" s="124">
        <f t="shared" si="54"/>
        <v>0</v>
      </c>
      <c r="O25" s="125"/>
      <c r="P25" s="126">
        <f t="shared" ref="P25:Q25" si="55">SUM(P26:P28)</f>
        <v>0</v>
      </c>
      <c r="Q25" s="124">
        <f t="shared" si="55"/>
        <v>0</v>
      </c>
      <c r="R25" s="125"/>
      <c r="S25" s="126">
        <f t="shared" ref="S25:T25" si="56">SUM(S26:S28)</f>
        <v>0</v>
      </c>
      <c r="T25" s="124">
        <f t="shared" si="56"/>
        <v>0</v>
      </c>
      <c r="U25" s="125"/>
      <c r="V25" s="126">
        <f t="shared" ref="V25:X25" si="57">SUM(V26:V28)</f>
        <v>0</v>
      </c>
      <c r="W25" s="398">
        <f t="shared" si="57"/>
        <v>0</v>
      </c>
      <c r="X25" s="398">
        <f t="shared" si="57"/>
        <v>0</v>
      </c>
      <c r="Y25" s="392">
        <f t="shared" si="6"/>
        <v>0</v>
      </c>
      <c r="Z25" s="393">
        <v>0</v>
      </c>
      <c r="AA25" s="127"/>
      <c r="AB25" s="114"/>
      <c r="AC25" s="114"/>
      <c r="AD25" s="114"/>
      <c r="AE25" s="114"/>
      <c r="AF25" s="114"/>
      <c r="AG25" s="114"/>
      <c r="AH25" s="290"/>
      <c r="AI25" s="290"/>
      <c r="AJ25" s="290"/>
      <c r="AK25" s="290"/>
      <c r="AL25" s="290"/>
      <c r="AM25" s="290"/>
      <c r="AN25" s="290"/>
      <c r="AO25" s="290"/>
      <c r="AP25" s="290"/>
      <c r="AQ25" s="290"/>
      <c r="AR25" s="290"/>
      <c r="AS25" s="290"/>
      <c r="AT25" s="290"/>
      <c r="AU25" s="290"/>
      <c r="AV25" s="290"/>
      <c r="AW25" s="290"/>
      <c r="AX25" s="290"/>
      <c r="AY25" s="290"/>
      <c r="AZ25" s="290"/>
      <c r="BA25" s="290"/>
      <c r="BB25" s="290"/>
      <c r="BC25" s="290"/>
      <c r="BD25" s="290"/>
      <c r="BE25" s="290"/>
      <c r="BF25" s="290"/>
      <c r="BG25" s="290"/>
      <c r="BH25" s="290"/>
      <c r="BI25" s="290"/>
      <c r="BJ25" s="290"/>
      <c r="BK25" s="290"/>
      <c r="BL25" s="290"/>
      <c r="BM25" s="290"/>
      <c r="BN25" s="290"/>
      <c r="BO25" s="290"/>
      <c r="BP25" s="290"/>
      <c r="BQ25" s="290"/>
      <c r="BR25" s="290"/>
      <c r="BS25" s="290"/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0"/>
      <c r="CJ25" s="290"/>
      <c r="CK25" s="290"/>
      <c r="CL25" s="290"/>
      <c r="CM25" s="290"/>
      <c r="CN25" s="290"/>
      <c r="CO25" s="290"/>
      <c r="CP25" s="290"/>
      <c r="CQ25" s="290"/>
      <c r="CR25" s="290"/>
      <c r="CS25" s="290"/>
      <c r="CT25" s="290"/>
      <c r="CU25" s="290"/>
      <c r="CV25" s="290"/>
      <c r="CW25" s="290"/>
      <c r="CX25" s="290"/>
      <c r="CY25" s="290"/>
      <c r="CZ25" s="290"/>
      <c r="DA25" s="290"/>
      <c r="DB25" s="290"/>
      <c r="DC25" s="290"/>
      <c r="DD25" s="290"/>
      <c r="DE25" s="290"/>
      <c r="DF25" s="290"/>
      <c r="DG25" s="290"/>
      <c r="DH25" s="290"/>
      <c r="DI25" s="290"/>
    </row>
    <row r="26" spans="1:113" ht="30" customHeight="1" x14ac:dyDescent="0.25">
      <c r="A26" s="137" t="s">
        <v>75</v>
      </c>
      <c r="B26" s="138" t="s">
        <v>94</v>
      </c>
      <c r="C26" s="107" t="s">
        <v>95</v>
      </c>
      <c r="D26" s="139"/>
      <c r="E26" s="140">
        <f>G13</f>
        <v>0</v>
      </c>
      <c r="F26" s="141">
        <v>0.22</v>
      </c>
      <c r="G26" s="142">
        <f t="shared" ref="G26:G28" si="58">E26*F26</f>
        <v>0</v>
      </c>
      <c r="H26" s="140">
        <f>J13</f>
        <v>0</v>
      </c>
      <c r="I26" s="141">
        <v>0.22</v>
      </c>
      <c r="J26" s="142">
        <f t="shared" ref="J26:J28" si="59">H26*I26</f>
        <v>0</v>
      </c>
      <c r="K26" s="140">
        <f>M13</f>
        <v>0</v>
      </c>
      <c r="L26" s="141">
        <v>0.22</v>
      </c>
      <c r="M26" s="142">
        <f t="shared" ref="M26:M28" si="60">K26*L26</f>
        <v>0</v>
      </c>
      <c r="N26" s="140">
        <f>P13</f>
        <v>0</v>
      </c>
      <c r="O26" s="141">
        <v>0.22</v>
      </c>
      <c r="P26" s="142">
        <f t="shared" ref="P26:P28" si="61">N26*O26</f>
        <v>0</v>
      </c>
      <c r="Q26" s="140">
        <f>S13</f>
        <v>0</v>
      </c>
      <c r="R26" s="141">
        <v>0.22</v>
      </c>
      <c r="S26" s="142">
        <f t="shared" ref="S26:S28" si="62">Q26*R26</f>
        <v>0</v>
      </c>
      <c r="T26" s="140">
        <f>V13</f>
        <v>0</v>
      </c>
      <c r="U26" s="141">
        <v>0.22</v>
      </c>
      <c r="V26" s="142">
        <f t="shared" ref="V26:V28" si="63">T26*U26</f>
        <v>0</v>
      </c>
      <c r="W26" s="402">
        <f t="shared" ref="W26:W28" si="64">G26+M26+S26</f>
        <v>0</v>
      </c>
      <c r="X26" s="395">
        <f t="shared" ref="X26:X28" si="65">J26+P26+V26</f>
        <v>0</v>
      </c>
      <c r="Y26" s="395">
        <f t="shared" si="6"/>
        <v>0</v>
      </c>
      <c r="Z26" s="396">
        <v>0</v>
      </c>
      <c r="AA26" s="143"/>
      <c r="AB26" s="104"/>
      <c r="AC26" s="104"/>
      <c r="AD26" s="104"/>
      <c r="AE26" s="104"/>
      <c r="AF26" s="104"/>
      <c r="AG26" s="104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0"/>
      <c r="BR26" s="290"/>
      <c r="BS26" s="290"/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0"/>
      <c r="CJ26" s="290"/>
      <c r="CK26" s="290"/>
      <c r="CL26" s="290"/>
      <c r="CM26" s="290"/>
      <c r="CN26" s="290"/>
      <c r="CO26" s="290"/>
      <c r="CP26" s="290"/>
      <c r="CQ26" s="290"/>
      <c r="CR26" s="290"/>
      <c r="CS26" s="290"/>
      <c r="CT26" s="290"/>
      <c r="CU26" s="290"/>
      <c r="CV26" s="290"/>
      <c r="CW26" s="290"/>
      <c r="CX26" s="290"/>
      <c r="CY26" s="290"/>
      <c r="CZ26" s="290"/>
      <c r="DA26" s="290"/>
      <c r="DB26" s="290"/>
      <c r="DC26" s="290"/>
      <c r="DD26" s="290"/>
      <c r="DE26" s="290"/>
      <c r="DF26" s="290"/>
      <c r="DG26" s="290"/>
      <c r="DH26" s="290"/>
      <c r="DI26" s="290"/>
    </row>
    <row r="27" spans="1:113" ht="30" customHeight="1" x14ac:dyDescent="0.25">
      <c r="A27" s="105" t="s">
        <v>75</v>
      </c>
      <c r="B27" s="106" t="s">
        <v>96</v>
      </c>
      <c r="C27" s="144" t="s">
        <v>365</v>
      </c>
      <c r="D27" s="108"/>
      <c r="E27" s="109">
        <f>G17</f>
        <v>0</v>
      </c>
      <c r="F27" s="110">
        <v>0.22</v>
      </c>
      <c r="G27" s="111">
        <f t="shared" si="58"/>
        <v>0</v>
      </c>
      <c r="H27" s="109">
        <f>J17</f>
        <v>0</v>
      </c>
      <c r="I27" s="110">
        <v>0.22</v>
      </c>
      <c r="J27" s="111">
        <f t="shared" si="59"/>
        <v>0</v>
      </c>
      <c r="K27" s="109">
        <f>M17</f>
        <v>0</v>
      </c>
      <c r="L27" s="110">
        <v>0.22</v>
      </c>
      <c r="M27" s="111">
        <f t="shared" si="60"/>
        <v>0</v>
      </c>
      <c r="N27" s="109">
        <f>P17</f>
        <v>0</v>
      </c>
      <c r="O27" s="110">
        <v>0.22</v>
      </c>
      <c r="P27" s="111">
        <f t="shared" si="61"/>
        <v>0</v>
      </c>
      <c r="Q27" s="109">
        <f>S17</f>
        <v>0</v>
      </c>
      <c r="R27" s="110">
        <v>0.22</v>
      </c>
      <c r="S27" s="111">
        <f t="shared" si="62"/>
        <v>0</v>
      </c>
      <c r="T27" s="109">
        <f>V17</f>
        <v>0</v>
      </c>
      <c r="U27" s="110">
        <v>0.22</v>
      </c>
      <c r="V27" s="111">
        <f t="shared" si="63"/>
        <v>0</v>
      </c>
      <c r="W27" s="401">
        <f t="shared" si="64"/>
        <v>0</v>
      </c>
      <c r="X27" s="395">
        <f t="shared" si="65"/>
        <v>0</v>
      </c>
      <c r="Y27" s="395">
        <f t="shared" si="6"/>
        <v>0</v>
      </c>
      <c r="Z27" s="396">
        <v>0</v>
      </c>
      <c r="AA27" s="112"/>
      <c r="AB27" s="114"/>
      <c r="AC27" s="114"/>
      <c r="AD27" s="114"/>
      <c r="AE27" s="114"/>
      <c r="AF27" s="114"/>
      <c r="AG27" s="114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0"/>
      <c r="BR27" s="290"/>
      <c r="BS27" s="290"/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0"/>
      <c r="CJ27" s="290"/>
      <c r="CK27" s="290"/>
      <c r="CL27" s="290"/>
      <c r="CM27" s="290"/>
      <c r="CN27" s="290"/>
      <c r="CO27" s="290"/>
      <c r="CP27" s="290"/>
      <c r="CQ27" s="290"/>
      <c r="CR27" s="290"/>
      <c r="CS27" s="290"/>
      <c r="CT27" s="290"/>
      <c r="CU27" s="290"/>
      <c r="CV27" s="290"/>
      <c r="CW27" s="290"/>
      <c r="CX27" s="290"/>
      <c r="CY27" s="290"/>
      <c r="CZ27" s="290"/>
      <c r="DA27" s="290"/>
      <c r="DB27" s="290"/>
      <c r="DC27" s="290"/>
      <c r="DD27" s="290"/>
      <c r="DE27" s="290"/>
      <c r="DF27" s="290"/>
      <c r="DG27" s="290"/>
      <c r="DH27" s="290"/>
      <c r="DI27" s="290"/>
    </row>
    <row r="28" spans="1:113" ht="30" customHeight="1" x14ac:dyDescent="0.25">
      <c r="A28" s="115" t="s">
        <v>75</v>
      </c>
      <c r="B28" s="135" t="s">
        <v>97</v>
      </c>
      <c r="C28" s="145" t="s">
        <v>366</v>
      </c>
      <c r="D28" s="117"/>
      <c r="E28" s="118">
        <f>G21</f>
        <v>0</v>
      </c>
      <c r="F28" s="119">
        <v>0.22</v>
      </c>
      <c r="G28" s="120">
        <f t="shared" si="58"/>
        <v>0</v>
      </c>
      <c r="H28" s="118">
        <f>J21</f>
        <v>0</v>
      </c>
      <c r="I28" s="119">
        <v>0.22</v>
      </c>
      <c r="J28" s="120">
        <f t="shared" si="59"/>
        <v>0</v>
      </c>
      <c r="K28" s="118">
        <f>M21</f>
        <v>0</v>
      </c>
      <c r="L28" s="119">
        <v>0.22</v>
      </c>
      <c r="M28" s="120">
        <f t="shared" si="60"/>
        <v>0</v>
      </c>
      <c r="N28" s="118">
        <f>P21</f>
        <v>0</v>
      </c>
      <c r="O28" s="119">
        <v>0.22</v>
      </c>
      <c r="P28" s="120">
        <f t="shared" si="61"/>
        <v>0</v>
      </c>
      <c r="Q28" s="118">
        <f>S21</f>
        <v>0</v>
      </c>
      <c r="R28" s="119">
        <v>0.22</v>
      </c>
      <c r="S28" s="120">
        <f t="shared" si="62"/>
        <v>0</v>
      </c>
      <c r="T28" s="118">
        <f>V21</f>
        <v>0</v>
      </c>
      <c r="U28" s="119">
        <v>0.22</v>
      </c>
      <c r="V28" s="120">
        <f t="shared" si="63"/>
        <v>0</v>
      </c>
      <c r="W28" s="397">
        <f t="shared" si="64"/>
        <v>0</v>
      </c>
      <c r="X28" s="395">
        <f t="shared" si="65"/>
        <v>0</v>
      </c>
      <c r="Y28" s="395">
        <f t="shared" si="6"/>
        <v>0</v>
      </c>
      <c r="Z28" s="396">
        <v>0</v>
      </c>
      <c r="AA28" s="331"/>
      <c r="AB28" s="104"/>
      <c r="AC28" s="104"/>
      <c r="AD28" s="104"/>
      <c r="AE28" s="104"/>
      <c r="AF28" s="104"/>
      <c r="AG28" s="104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0"/>
      <c r="BR28" s="290"/>
      <c r="BS28" s="290"/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0"/>
      <c r="CJ28" s="290"/>
      <c r="CK28" s="290"/>
      <c r="CL28" s="290"/>
      <c r="CM28" s="290"/>
      <c r="CN28" s="290"/>
      <c r="CO28" s="290"/>
      <c r="CP28" s="290"/>
      <c r="CQ28" s="290"/>
      <c r="CR28" s="290"/>
      <c r="CS28" s="290"/>
      <c r="CT28" s="290"/>
      <c r="CU28" s="290"/>
      <c r="CV28" s="290"/>
      <c r="CW28" s="290"/>
      <c r="CX28" s="290"/>
      <c r="CY28" s="290"/>
      <c r="CZ28" s="290"/>
      <c r="DA28" s="290"/>
      <c r="DB28" s="290"/>
      <c r="DC28" s="290"/>
      <c r="DD28" s="290"/>
      <c r="DE28" s="290"/>
      <c r="DF28" s="290"/>
      <c r="DG28" s="290"/>
      <c r="DH28" s="290"/>
      <c r="DI28" s="290"/>
    </row>
    <row r="29" spans="1:113" ht="30" customHeight="1" x14ac:dyDescent="0.25">
      <c r="A29" s="96" t="s">
        <v>72</v>
      </c>
      <c r="B29" s="136" t="s">
        <v>98</v>
      </c>
      <c r="C29" s="122" t="s">
        <v>99</v>
      </c>
      <c r="D29" s="123"/>
      <c r="E29" s="124">
        <f>SUM(E30:E32)</f>
        <v>10</v>
      </c>
      <c r="F29" s="125"/>
      <c r="G29" s="126">
        <f t="shared" ref="G29:H29" si="66">SUM(G30:G32)</f>
        <v>239000</v>
      </c>
      <c r="H29" s="124">
        <f t="shared" si="66"/>
        <v>10</v>
      </c>
      <c r="I29" s="125"/>
      <c r="J29" s="126">
        <f t="shared" ref="J29:K29" si="67">SUM(J30:J32)</f>
        <v>153250</v>
      </c>
      <c r="K29" s="124">
        <f t="shared" si="67"/>
        <v>0</v>
      </c>
      <c r="L29" s="125"/>
      <c r="M29" s="126">
        <f t="shared" ref="M29:N29" si="68">SUM(M30:M32)</f>
        <v>0</v>
      </c>
      <c r="N29" s="124">
        <f t="shared" si="68"/>
        <v>0</v>
      </c>
      <c r="O29" s="125"/>
      <c r="P29" s="126">
        <f t="shared" ref="P29:Q29" si="69">SUM(P30:P32)</f>
        <v>0</v>
      </c>
      <c r="Q29" s="124">
        <f t="shared" si="69"/>
        <v>0</v>
      </c>
      <c r="R29" s="125"/>
      <c r="S29" s="126">
        <f t="shared" ref="S29:T29" si="70">SUM(S30:S32)</f>
        <v>0</v>
      </c>
      <c r="T29" s="124">
        <f t="shared" si="70"/>
        <v>0</v>
      </c>
      <c r="U29" s="125"/>
      <c r="V29" s="126">
        <f t="shared" ref="V29:X29" si="71">SUM(V30:V32)</f>
        <v>0</v>
      </c>
      <c r="W29" s="398">
        <f t="shared" si="71"/>
        <v>239000</v>
      </c>
      <c r="X29" s="398">
        <f t="shared" si="71"/>
        <v>153250</v>
      </c>
      <c r="Y29" s="398">
        <f t="shared" si="6"/>
        <v>85750</v>
      </c>
      <c r="Z29" s="403">
        <f t="shared" ref="Z29:Z33" si="72">Y29/W29</f>
        <v>0.35878661087866109</v>
      </c>
      <c r="AA29" s="127"/>
      <c r="AB29" s="114"/>
      <c r="AC29" s="114"/>
      <c r="AD29" s="114"/>
      <c r="AE29" s="114"/>
      <c r="AF29" s="114"/>
      <c r="AG29" s="114"/>
      <c r="AH29" s="290"/>
      <c r="AI29" s="290"/>
      <c r="AJ29" s="290"/>
      <c r="AK29" s="290"/>
      <c r="AL29" s="290"/>
      <c r="AM29" s="290"/>
      <c r="AN29" s="290"/>
      <c r="AO29" s="290"/>
      <c r="AP29" s="290"/>
      <c r="AQ29" s="290"/>
      <c r="AR29" s="290"/>
      <c r="AS29" s="290"/>
      <c r="AT29" s="290"/>
      <c r="AU29" s="290"/>
      <c r="AV29" s="290"/>
      <c r="AW29" s="290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0"/>
      <c r="BR29" s="290"/>
      <c r="BS29" s="290"/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290"/>
      <c r="CI29" s="290"/>
      <c r="CJ29" s="290"/>
      <c r="CK29" s="290"/>
      <c r="CL29" s="290"/>
      <c r="CM29" s="290"/>
      <c r="CN29" s="290"/>
      <c r="CO29" s="290"/>
      <c r="CP29" s="290"/>
      <c r="CQ29" s="290"/>
      <c r="CR29" s="290"/>
      <c r="CS29" s="290"/>
      <c r="CT29" s="290"/>
      <c r="CU29" s="290"/>
      <c r="CV29" s="290"/>
      <c r="CW29" s="290"/>
      <c r="CX29" s="290"/>
      <c r="CY29" s="290"/>
      <c r="CZ29" s="290"/>
      <c r="DA29" s="290"/>
      <c r="DB29" s="290"/>
      <c r="DC29" s="290"/>
      <c r="DD29" s="290"/>
      <c r="DE29" s="290"/>
      <c r="DF29" s="290"/>
      <c r="DG29" s="290"/>
      <c r="DH29" s="290"/>
      <c r="DI29" s="290"/>
    </row>
    <row r="30" spans="1:113" ht="30" customHeight="1" x14ac:dyDescent="0.25">
      <c r="A30" s="105" t="s">
        <v>75</v>
      </c>
      <c r="B30" s="138" t="s">
        <v>100</v>
      </c>
      <c r="C30" s="144" t="s">
        <v>378</v>
      </c>
      <c r="D30" s="117" t="s">
        <v>78</v>
      </c>
      <c r="E30" s="118">
        <v>3</v>
      </c>
      <c r="F30" s="119">
        <v>22500</v>
      </c>
      <c r="G30" s="120">
        <f t="shared" ref="G30:G32" si="73">E30*F30</f>
        <v>67500</v>
      </c>
      <c r="H30" s="109">
        <f>E30</f>
        <v>3</v>
      </c>
      <c r="I30" s="110">
        <v>22500</v>
      </c>
      <c r="J30" s="111">
        <f t="shared" ref="J30:J32" si="74">H30*I30</f>
        <v>67500</v>
      </c>
      <c r="K30" s="109"/>
      <c r="L30" s="110"/>
      <c r="M30" s="111">
        <f t="shared" ref="M30" si="75">K30*L30</f>
        <v>0</v>
      </c>
      <c r="N30" s="109"/>
      <c r="O30" s="110"/>
      <c r="P30" s="111">
        <f t="shared" ref="P30:P32" si="76">N30*O30</f>
        <v>0</v>
      </c>
      <c r="Q30" s="109"/>
      <c r="R30" s="110"/>
      <c r="S30" s="111">
        <f t="shared" ref="S30:S32" si="77">Q30*R30</f>
        <v>0</v>
      </c>
      <c r="T30" s="109"/>
      <c r="U30" s="110"/>
      <c r="V30" s="111">
        <f t="shared" ref="V30:V32" si="78">T30*U30</f>
        <v>0</v>
      </c>
      <c r="W30" s="394">
        <f t="shared" ref="W30:W32" si="79">G30+M30+S30</f>
        <v>67500</v>
      </c>
      <c r="X30" s="395">
        <f t="shared" ref="X30:X32" si="80">J30+P30+V30</f>
        <v>67500</v>
      </c>
      <c r="Y30" s="395">
        <f t="shared" si="6"/>
        <v>0</v>
      </c>
      <c r="Z30" s="396">
        <f t="shared" si="72"/>
        <v>0</v>
      </c>
      <c r="AA30" s="112"/>
      <c r="AB30" s="104"/>
      <c r="AC30" s="104"/>
      <c r="AD30" s="104"/>
      <c r="AE30" s="104"/>
      <c r="AF30" s="104"/>
      <c r="AG30" s="104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</row>
    <row r="31" spans="1:113" ht="75.599999999999994" customHeight="1" x14ac:dyDescent="0.25">
      <c r="A31" s="105" t="s">
        <v>75</v>
      </c>
      <c r="B31" s="106" t="s">
        <v>101</v>
      </c>
      <c r="C31" s="144" t="s">
        <v>411</v>
      </c>
      <c r="D31" s="108" t="s">
        <v>78</v>
      </c>
      <c r="E31" s="109">
        <v>3.5</v>
      </c>
      <c r="F31" s="110">
        <v>24500</v>
      </c>
      <c r="G31" s="111">
        <f t="shared" si="73"/>
        <v>85750</v>
      </c>
      <c r="H31" s="109">
        <f t="shared" ref="H31:H32" si="81">E31</f>
        <v>3.5</v>
      </c>
      <c r="I31" s="110"/>
      <c r="J31" s="111">
        <f t="shared" si="74"/>
        <v>0</v>
      </c>
      <c r="K31" s="109"/>
      <c r="L31" s="110"/>
      <c r="M31" s="111">
        <f t="shared" ref="M31" si="82">K31*L31</f>
        <v>0</v>
      </c>
      <c r="N31" s="109"/>
      <c r="O31" s="110"/>
      <c r="P31" s="111">
        <f t="shared" si="76"/>
        <v>0</v>
      </c>
      <c r="Q31" s="109"/>
      <c r="R31" s="110"/>
      <c r="S31" s="111">
        <f t="shared" si="77"/>
        <v>0</v>
      </c>
      <c r="T31" s="109"/>
      <c r="U31" s="110"/>
      <c r="V31" s="111">
        <f t="shared" si="78"/>
        <v>0</v>
      </c>
      <c r="W31" s="394">
        <f t="shared" si="79"/>
        <v>85750</v>
      </c>
      <c r="X31" s="395">
        <f t="shared" si="80"/>
        <v>0</v>
      </c>
      <c r="Y31" s="395">
        <f t="shared" si="6"/>
        <v>85750</v>
      </c>
      <c r="Z31" s="396">
        <f t="shared" si="72"/>
        <v>1</v>
      </c>
      <c r="AA31" s="112" t="s">
        <v>412</v>
      </c>
      <c r="AB31" s="114"/>
      <c r="AC31" s="114"/>
      <c r="AD31" s="114"/>
      <c r="AE31" s="114"/>
      <c r="AF31" s="114"/>
      <c r="AG31" s="114"/>
      <c r="AH31" s="290"/>
      <c r="AI31" s="290"/>
      <c r="AJ31" s="290"/>
      <c r="AK31" s="290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</row>
    <row r="32" spans="1:113" ht="30" customHeight="1" thickBot="1" x14ac:dyDescent="0.3">
      <c r="A32" s="115" t="s">
        <v>75</v>
      </c>
      <c r="B32" s="116" t="s">
        <v>102</v>
      </c>
      <c r="C32" s="144" t="s">
        <v>379</v>
      </c>
      <c r="D32" s="108" t="s">
        <v>78</v>
      </c>
      <c r="E32" s="109">
        <v>3.5</v>
      </c>
      <c r="F32" s="110">
        <v>24500</v>
      </c>
      <c r="G32" s="111">
        <f t="shared" si="73"/>
        <v>85750</v>
      </c>
      <c r="H32" s="109">
        <f t="shared" si="81"/>
        <v>3.5</v>
      </c>
      <c r="I32" s="110">
        <v>24500</v>
      </c>
      <c r="J32" s="120">
        <f t="shared" si="74"/>
        <v>85750</v>
      </c>
      <c r="K32" s="130"/>
      <c r="L32" s="315"/>
      <c r="M32" s="132">
        <f>K32*L32</f>
        <v>0</v>
      </c>
      <c r="N32" s="109"/>
      <c r="O32" s="110"/>
      <c r="P32" s="111">
        <f t="shared" si="76"/>
        <v>0</v>
      </c>
      <c r="Q32" s="130"/>
      <c r="R32" s="131"/>
      <c r="S32" s="132">
        <f t="shared" si="77"/>
        <v>0</v>
      </c>
      <c r="T32" s="130"/>
      <c r="U32" s="131"/>
      <c r="V32" s="132">
        <f t="shared" si="78"/>
        <v>0</v>
      </c>
      <c r="W32" s="404">
        <f t="shared" si="79"/>
        <v>85750</v>
      </c>
      <c r="X32" s="395">
        <f t="shared" si="80"/>
        <v>85750</v>
      </c>
      <c r="Y32" s="405">
        <f t="shared" si="6"/>
        <v>0</v>
      </c>
      <c r="Z32" s="396">
        <f t="shared" si="72"/>
        <v>0</v>
      </c>
      <c r="AA32" s="133"/>
      <c r="AB32" s="104"/>
      <c r="AC32" s="104"/>
      <c r="AD32" s="104"/>
      <c r="AE32" s="104"/>
      <c r="AF32" s="104"/>
      <c r="AG32" s="104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290"/>
      <c r="DE32" s="290"/>
      <c r="DF32" s="290"/>
      <c r="DG32" s="290"/>
      <c r="DH32" s="290"/>
      <c r="DI32" s="290"/>
    </row>
    <row r="33" spans="1:113" ht="30" customHeight="1" thickBot="1" x14ac:dyDescent="0.3">
      <c r="A33" s="147" t="s">
        <v>103</v>
      </c>
      <c r="B33" s="148"/>
      <c r="C33" s="149"/>
      <c r="D33" s="150"/>
      <c r="E33" s="151"/>
      <c r="F33" s="152"/>
      <c r="G33" s="153">
        <f>G13+G17+G21+G25+G29</f>
        <v>239000</v>
      </c>
      <c r="H33" s="151"/>
      <c r="I33" s="152"/>
      <c r="J33" s="153">
        <f>J13+J17+J21+J25+J29</f>
        <v>153250</v>
      </c>
      <c r="K33" s="154"/>
      <c r="L33" s="155"/>
      <c r="M33" s="153">
        <f>M13+M17+M21+M25+M29</f>
        <v>0</v>
      </c>
      <c r="N33" s="154"/>
      <c r="O33" s="155"/>
      <c r="P33" s="153">
        <f>P13+P17+P21+P25+P29</f>
        <v>0</v>
      </c>
      <c r="Q33" s="154"/>
      <c r="R33" s="155"/>
      <c r="S33" s="153">
        <f>S13+S17+S21+S25+S29</f>
        <v>0</v>
      </c>
      <c r="T33" s="154"/>
      <c r="U33" s="155"/>
      <c r="V33" s="153">
        <f t="shared" ref="V33:X33" si="83">V13+V17+V21+V25+V29</f>
        <v>0</v>
      </c>
      <c r="W33" s="406">
        <f t="shared" si="83"/>
        <v>239000</v>
      </c>
      <c r="X33" s="407">
        <f t="shared" si="83"/>
        <v>153250</v>
      </c>
      <c r="Y33" s="408">
        <f t="shared" si="6"/>
        <v>85750</v>
      </c>
      <c r="Z33" s="409">
        <f t="shared" si="72"/>
        <v>0.35878661087866109</v>
      </c>
      <c r="AA33" s="157"/>
      <c r="AB33" s="114"/>
      <c r="AC33" s="114"/>
      <c r="AD33" s="114"/>
      <c r="AE33" s="114"/>
      <c r="AF33" s="114"/>
      <c r="AG33" s="114"/>
      <c r="AH33" s="290"/>
      <c r="AI33" s="290"/>
      <c r="AJ33" s="290"/>
      <c r="AK33" s="290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  <c r="DA33" s="290"/>
      <c r="DB33" s="290"/>
      <c r="DC33" s="290"/>
      <c r="DD33" s="290"/>
      <c r="DE33" s="290"/>
      <c r="DF33" s="290"/>
      <c r="DG33" s="290"/>
      <c r="DH33" s="290"/>
      <c r="DI33" s="290"/>
    </row>
    <row r="34" spans="1:113" ht="30" customHeight="1" x14ac:dyDescent="0.25">
      <c r="A34" s="158" t="s">
        <v>70</v>
      </c>
      <c r="B34" s="159">
        <v>2</v>
      </c>
      <c r="C34" s="160" t="s">
        <v>104</v>
      </c>
      <c r="D34" s="161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389"/>
      <c r="X34" s="389"/>
      <c r="Y34" s="410"/>
      <c r="Z34" s="390"/>
      <c r="AA34" s="95"/>
      <c r="AB34" s="104"/>
      <c r="AC34" s="104"/>
      <c r="AD34" s="104"/>
      <c r="AE34" s="104"/>
      <c r="AF34" s="104"/>
      <c r="AG34" s="104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</row>
    <row r="35" spans="1:113" ht="30" customHeight="1" x14ac:dyDescent="0.25">
      <c r="A35" s="96" t="s">
        <v>72</v>
      </c>
      <c r="B35" s="136" t="s">
        <v>105</v>
      </c>
      <c r="C35" s="98" t="s">
        <v>106</v>
      </c>
      <c r="D35" s="99"/>
      <c r="E35" s="100">
        <f>SUM(E36:E38)</f>
        <v>0</v>
      </c>
      <c r="F35" s="101"/>
      <c r="G35" s="102">
        <f t="shared" ref="G35:H35" si="84">SUM(G36:G38)</f>
        <v>0</v>
      </c>
      <c r="H35" s="100">
        <f t="shared" si="84"/>
        <v>0</v>
      </c>
      <c r="I35" s="101"/>
      <c r="J35" s="102">
        <f t="shared" ref="J35:K35" si="85">SUM(J36:J38)</f>
        <v>0</v>
      </c>
      <c r="K35" s="100">
        <f t="shared" si="85"/>
        <v>0</v>
      </c>
      <c r="L35" s="101"/>
      <c r="M35" s="102">
        <f t="shared" ref="M35:N35" si="86">SUM(M36:M38)</f>
        <v>0</v>
      </c>
      <c r="N35" s="100">
        <f t="shared" si="86"/>
        <v>0</v>
      </c>
      <c r="O35" s="101"/>
      <c r="P35" s="102">
        <f t="shared" ref="P35:Q35" si="87">SUM(P36:P38)</f>
        <v>0</v>
      </c>
      <c r="Q35" s="100">
        <f t="shared" si="87"/>
        <v>0</v>
      </c>
      <c r="R35" s="101"/>
      <c r="S35" s="102">
        <f t="shared" ref="S35:T35" si="88">SUM(S36:S38)</f>
        <v>0</v>
      </c>
      <c r="T35" s="100">
        <f t="shared" si="88"/>
        <v>0</v>
      </c>
      <c r="U35" s="101"/>
      <c r="V35" s="102">
        <f t="shared" ref="V35:X35" si="89">SUM(V36:V38)</f>
        <v>0</v>
      </c>
      <c r="W35" s="391">
        <f t="shared" si="89"/>
        <v>0</v>
      </c>
      <c r="X35" s="411">
        <f t="shared" si="89"/>
        <v>0</v>
      </c>
      <c r="Y35" s="412">
        <f t="shared" ref="Y35:Y47" si="90">W35-X35</f>
        <v>0</v>
      </c>
      <c r="Z35" s="413">
        <v>0</v>
      </c>
      <c r="AA35" s="103"/>
      <c r="AB35" s="114"/>
      <c r="AC35" s="114"/>
      <c r="AD35" s="114"/>
      <c r="AE35" s="114"/>
      <c r="AF35" s="114"/>
      <c r="AG35" s="114"/>
      <c r="AH35" s="290"/>
      <c r="AI35" s="290"/>
      <c r="AJ35" s="290"/>
      <c r="AK35" s="290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</row>
    <row r="36" spans="1:113" ht="30" customHeight="1" x14ac:dyDescent="0.25">
      <c r="A36" s="105" t="s">
        <v>75</v>
      </c>
      <c r="B36" s="106" t="s">
        <v>107</v>
      </c>
      <c r="C36" s="107" t="s">
        <v>108</v>
      </c>
      <c r="D36" s="108" t="s">
        <v>109</v>
      </c>
      <c r="E36" s="109"/>
      <c r="F36" s="110"/>
      <c r="G36" s="111">
        <f t="shared" ref="G36:G38" si="91">E36*F36</f>
        <v>0</v>
      </c>
      <c r="H36" s="109"/>
      <c r="I36" s="110"/>
      <c r="J36" s="111">
        <f t="shared" ref="J36:J38" si="92">H36*I36</f>
        <v>0</v>
      </c>
      <c r="K36" s="109"/>
      <c r="L36" s="110"/>
      <c r="M36" s="111">
        <f t="shared" ref="M36:M38" si="93">K36*L36</f>
        <v>0</v>
      </c>
      <c r="N36" s="109"/>
      <c r="O36" s="110"/>
      <c r="P36" s="111">
        <f t="shared" ref="P36:P38" si="94">N36*O36</f>
        <v>0</v>
      </c>
      <c r="Q36" s="109"/>
      <c r="R36" s="110"/>
      <c r="S36" s="111">
        <f t="shared" ref="S36:S38" si="95">Q36*R36</f>
        <v>0</v>
      </c>
      <c r="T36" s="109"/>
      <c r="U36" s="110"/>
      <c r="V36" s="111">
        <f t="shared" ref="V36:V38" si="96">T36*U36</f>
        <v>0</v>
      </c>
      <c r="W36" s="401">
        <f t="shared" ref="W36:W38" si="97">G36+M36+S36</f>
        <v>0</v>
      </c>
      <c r="X36" s="395">
        <f t="shared" ref="X36:X38" si="98">J36+P36+V36</f>
        <v>0</v>
      </c>
      <c r="Y36" s="395">
        <f t="shared" si="90"/>
        <v>0</v>
      </c>
      <c r="Z36" s="396">
        <v>0</v>
      </c>
      <c r="AA36" s="112"/>
      <c r="AB36" s="104"/>
      <c r="AC36" s="104"/>
      <c r="AD36" s="104"/>
      <c r="AE36" s="104"/>
      <c r="AF36" s="104"/>
      <c r="AG36" s="104"/>
      <c r="AH36" s="290"/>
      <c r="AI36" s="290"/>
      <c r="AJ36" s="290"/>
      <c r="AK36" s="290"/>
      <c r="AL36" s="290"/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  <c r="AW36" s="290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0"/>
      <c r="BJ36" s="290"/>
      <c r="BK36" s="290"/>
      <c r="BL36" s="290"/>
      <c r="BM36" s="290"/>
      <c r="BN36" s="290"/>
      <c r="BO36" s="290"/>
      <c r="BP36" s="290"/>
      <c r="BQ36" s="290"/>
      <c r="BR36" s="290"/>
      <c r="BS36" s="290"/>
      <c r="BT36" s="290"/>
      <c r="BU36" s="290"/>
      <c r="BV36" s="290"/>
      <c r="BW36" s="290"/>
      <c r="BX36" s="290"/>
      <c r="BY36" s="290"/>
      <c r="BZ36" s="290"/>
      <c r="CA36" s="290"/>
      <c r="CB36" s="290"/>
      <c r="CC36" s="290"/>
      <c r="CD36" s="290"/>
      <c r="CE36" s="290"/>
      <c r="CF36" s="290"/>
      <c r="CG36" s="290"/>
      <c r="CH36" s="290"/>
      <c r="CI36" s="290"/>
      <c r="CJ36" s="290"/>
      <c r="CK36" s="290"/>
      <c r="CL36" s="290"/>
      <c r="CM36" s="290"/>
      <c r="CN36" s="290"/>
      <c r="CO36" s="290"/>
      <c r="CP36" s="290"/>
      <c r="CQ36" s="290"/>
      <c r="CR36" s="290"/>
      <c r="CS36" s="290"/>
      <c r="CT36" s="290"/>
      <c r="CU36" s="290"/>
      <c r="CV36" s="290"/>
      <c r="CW36" s="290"/>
      <c r="CX36" s="290"/>
      <c r="CY36" s="290"/>
      <c r="CZ36" s="290"/>
      <c r="DA36" s="290"/>
      <c r="DB36" s="290"/>
      <c r="DC36" s="290"/>
      <c r="DD36" s="290"/>
      <c r="DE36" s="290"/>
      <c r="DF36" s="290"/>
      <c r="DG36" s="290"/>
      <c r="DH36" s="290"/>
      <c r="DI36" s="290"/>
    </row>
    <row r="37" spans="1:113" ht="30" customHeight="1" x14ac:dyDescent="0.25">
      <c r="A37" s="105" t="s">
        <v>75</v>
      </c>
      <c r="B37" s="106" t="s">
        <v>110</v>
      </c>
      <c r="C37" s="107" t="s">
        <v>108</v>
      </c>
      <c r="D37" s="108" t="s">
        <v>109</v>
      </c>
      <c r="E37" s="109"/>
      <c r="F37" s="110"/>
      <c r="G37" s="111">
        <f t="shared" si="91"/>
        <v>0</v>
      </c>
      <c r="H37" s="109"/>
      <c r="I37" s="110"/>
      <c r="J37" s="111">
        <f t="shared" si="92"/>
        <v>0</v>
      </c>
      <c r="K37" s="109"/>
      <c r="L37" s="110"/>
      <c r="M37" s="111">
        <f t="shared" si="93"/>
        <v>0</v>
      </c>
      <c r="N37" s="109"/>
      <c r="O37" s="110"/>
      <c r="P37" s="111">
        <f t="shared" si="94"/>
        <v>0</v>
      </c>
      <c r="Q37" s="109"/>
      <c r="R37" s="110"/>
      <c r="S37" s="111">
        <f t="shared" si="95"/>
        <v>0</v>
      </c>
      <c r="T37" s="109"/>
      <c r="U37" s="110"/>
      <c r="V37" s="111">
        <f t="shared" si="96"/>
        <v>0</v>
      </c>
      <c r="W37" s="401">
        <f t="shared" si="97"/>
        <v>0</v>
      </c>
      <c r="X37" s="395">
        <f t="shared" si="98"/>
        <v>0</v>
      </c>
      <c r="Y37" s="395">
        <f t="shared" si="90"/>
        <v>0</v>
      </c>
      <c r="Z37" s="396">
        <v>0</v>
      </c>
      <c r="AA37" s="112"/>
      <c r="AB37" s="114"/>
      <c r="AC37" s="114"/>
      <c r="AD37" s="114"/>
      <c r="AE37" s="114"/>
      <c r="AF37" s="114"/>
      <c r="AG37" s="114"/>
      <c r="AH37" s="290"/>
      <c r="AI37" s="290"/>
      <c r="AJ37" s="290"/>
      <c r="AK37" s="290"/>
      <c r="AL37" s="29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0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0"/>
      <c r="BR37" s="290"/>
      <c r="BS37" s="290"/>
      <c r="BT37" s="290"/>
      <c r="BU37" s="290"/>
      <c r="BV37" s="290"/>
      <c r="BW37" s="290"/>
      <c r="BX37" s="290"/>
      <c r="BY37" s="290"/>
      <c r="BZ37" s="290"/>
      <c r="CA37" s="290"/>
      <c r="CB37" s="290"/>
      <c r="CC37" s="290"/>
      <c r="CD37" s="290"/>
      <c r="CE37" s="290"/>
      <c r="CF37" s="290"/>
      <c r="CG37" s="290"/>
      <c r="CH37" s="290"/>
      <c r="CI37" s="290"/>
      <c r="CJ37" s="290"/>
      <c r="CK37" s="290"/>
      <c r="CL37" s="290"/>
      <c r="CM37" s="290"/>
      <c r="CN37" s="290"/>
      <c r="CO37" s="290"/>
      <c r="CP37" s="290"/>
      <c r="CQ37" s="290"/>
      <c r="CR37" s="290"/>
      <c r="CS37" s="290"/>
      <c r="CT37" s="290"/>
      <c r="CU37" s="290"/>
      <c r="CV37" s="290"/>
      <c r="CW37" s="290"/>
      <c r="CX37" s="290"/>
      <c r="CY37" s="290"/>
      <c r="CZ37" s="290"/>
      <c r="DA37" s="290"/>
      <c r="DB37" s="290"/>
      <c r="DC37" s="290"/>
      <c r="DD37" s="290"/>
      <c r="DE37" s="290"/>
      <c r="DF37" s="290"/>
      <c r="DG37" s="290"/>
      <c r="DH37" s="290"/>
      <c r="DI37" s="290"/>
    </row>
    <row r="38" spans="1:113" ht="30" customHeight="1" x14ac:dyDescent="0.25">
      <c r="A38" s="128" t="s">
        <v>75</v>
      </c>
      <c r="B38" s="135" t="s">
        <v>111</v>
      </c>
      <c r="C38" s="107" t="s">
        <v>108</v>
      </c>
      <c r="D38" s="129" t="s">
        <v>109</v>
      </c>
      <c r="E38" s="130"/>
      <c r="F38" s="131"/>
      <c r="G38" s="132">
        <f t="shared" si="91"/>
        <v>0</v>
      </c>
      <c r="H38" s="130"/>
      <c r="I38" s="131"/>
      <c r="J38" s="132">
        <f t="shared" si="92"/>
        <v>0</v>
      </c>
      <c r="K38" s="130"/>
      <c r="L38" s="131"/>
      <c r="M38" s="132">
        <f t="shared" si="93"/>
        <v>0</v>
      </c>
      <c r="N38" s="130"/>
      <c r="O38" s="131"/>
      <c r="P38" s="132">
        <f t="shared" si="94"/>
        <v>0</v>
      </c>
      <c r="Q38" s="130"/>
      <c r="R38" s="131"/>
      <c r="S38" s="132">
        <f t="shared" si="95"/>
        <v>0</v>
      </c>
      <c r="T38" s="130"/>
      <c r="U38" s="131"/>
      <c r="V38" s="132">
        <f t="shared" si="96"/>
        <v>0</v>
      </c>
      <c r="W38" s="397">
        <f t="shared" si="97"/>
        <v>0</v>
      </c>
      <c r="X38" s="395">
        <f t="shared" si="98"/>
        <v>0</v>
      </c>
      <c r="Y38" s="395">
        <f t="shared" si="90"/>
        <v>0</v>
      </c>
      <c r="Z38" s="396">
        <v>0</v>
      </c>
      <c r="AA38" s="133"/>
      <c r="AB38" s="104"/>
      <c r="AC38" s="104"/>
      <c r="AD38" s="104"/>
      <c r="AE38" s="104"/>
      <c r="AF38" s="104"/>
      <c r="AG38" s="104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0"/>
      <c r="AU38" s="290"/>
      <c r="AV38" s="290"/>
      <c r="AW38" s="290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0"/>
      <c r="BQ38" s="290"/>
      <c r="BR38" s="290"/>
      <c r="BS38" s="290"/>
      <c r="BT38" s="290"/>
      <c r="BU38" s="290"/>
      <c r="BV38" s="290"/>
      <c r="BW38" s="290"/>
      <c r="BX38" s="290"/>
      <c r="BY38" s="290"/>
      <c r="BZ38" s="290"/>
      <c r="CA38" s="290"/>
      <c r="CB38" s="290"/>
      <c r="CC38" s="290"/>
      <c r="CD38" s="290"/>
      <c r="CE38" s="290"/>
      <c r="CF38" s="290"/>
      <c r="CG38" s="290"/>
      <c r="CH38" s="290"/>
      <c r="CI38" s="290"/>
      <c r="CJ38" s="290"/>
      <c r="CK38" s="290"/>
      <c r="CL38" s="290"/>
      <c r="CM38" s="290"/>
      <c r="CN38" s="290"/>
      <c r="CO38" s="290"/>
      <c r="CP38" s="290"/>
      <c r="CQ38" s="290"/>
      <c r="CR38" s="290"/>
      <c r="CS38" s="290"/>
      <c r="CT38" s="290"/>
      <c r="CU38" s="290"/>
      <c r="CV38" s="290"/>
      <c r="CW38" s="290"/>
      <c r="CX38" s="290"/>
      <c r="CY38" s="290"/>
      <c r="CZ38" s="290"/>
      <c r="DA38" s="290"/>
      <c r="DB38" s="290"/>
      <c r="DC38" s="290"/>
      <c r="DD38" s="290"/>
      <c r="DE38" s="290"/>
      <c r="DF38" s="290"/>
      <c r="DG38" s="290"/>
      <c r="DH38" s="290"/>
      <c r="DI38" s="290"/>
    </row>
    <row r="39" spans="1:113" ht="30" customHeight="1" x14ac:dyDescent="0.25">
      <c r="A39" s="96" t="s">
        <v>72</v>
      </c>
      <c r="B39" s="136" t="s">
        <v>112</v>
      </c>
      <c r="C39" s="134" t="s">
        <v>113</v>
      </c>
      <c r="D39" s="123"/>
      <c r="E39" s="124">
        <f>SUM(E40:E42)</f>
        <v>0</v>
      </c>
      <c r="F39" s="125"/>
      <c r="G39" s="126">
        <f t="shared" ref="G39:H39" si="99">SUM(G40:G42)</f>
        <v>0</v>
      </c>
      <c r="H39" s="124">
        <f t="shared" si="99"/>
        <v>0</v>
      </c>
      <c r="I39" s="125"/>
      <c r="J39" s="126">
        <f t="shared" ref="J39:K39" si="100">SUM(J40:J42)</f>
        <v>0</v>
      </c>
      <c r="K39" s="124">
        <f t="shared" si="100"/>
        <v>0</v>
      </c>
      <c r="L39" s="125"/>
      <c r="M39" s="126">
        <f t="shared" ref="M39:N39" si="101">SUM(M40:M42)</f>
        <v>0</v>
      </c>
      <c r="N39" s="124">
        <f t="shared" si="101"/>
        <v>0</v>
      </c>
      <c r="O39" s="125"/>
      <c r="P39" s="126">
        <f t="shared" ref="P39:Q39" si="102">SUM(P40:P42)</f>
        <v>0</v>
      </c>
      <c r="Q39" s="124">
        <f t="shared" si="102"/>
        <v>0</v>
      </c>
      <c r="R39" s="125"/>
      <c r="S39" s="126">
        <f t="shared" ref="S39:T39" si="103">SUM(S40:S42)</f>
        <v>0</v>
      </c>
      <c r="T39" s="124">
        <f t="shared" si="103"/>
        <v>0</v>
      </c>
      <c r="U39" s="125"/>
      <c r="V39" s="126">
        <f t="shared" ref="V39:X39" si="104">SUM(V40:V42)</f>
        <v>0</v>
      </c>
      <c r="W39" s="398">
        <f t="shared" si="104"/>
        <v>0</v>
      </c>
      <c r="X39" s="398">
        <f t="shared" si="104"/>
        <v>0</v>
      </c>
      <c r="Y39" s="412">
        <f t="shared" si="90"/>
        <v>0</v>
      </c>
      <c r="Z39" s="414">
        <v>0</v>
      </c>
      <c r="AA39" s="127"/>
      <c r="AB39" s="114"/>
      <c r="AC39" s="114"/>
      <c r="AD39" s="114"/>
      <c r="AE39" s="114"/>
      <c r="AF39" s="114"/>
      <c r="AG39" s="114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0"/>
      <c r="AU39" s="290"/>
      <c r="AV39" s="290"/>
      <c r="AW39" s="290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0"/>
      <c r="BR39" s="290"/>
      <c r="BS39" s="290"/>
      <c r="BT39" s="290"/>
      <c r="BU39" s="290"/>
      <c r="BV39" s="290"/>
      <c r="BW39" s="290"/>
      <c r="BX39" s="290"/>
      <c r="BY39" s="290"/>
      <c r="BZ39" s="290"/>
      <c r="CA39" s="290"/>
      <c r="CB39" s="290"/>
      <c r="CC39" s="290"/>
      <c r="CD39" s="290"/>
      <c r="CE39" s="290"/>
      <c r="CF39" s="290"/>
      <c r="CG39" s="290"/>
      <c r="CH39" s="290"/>
      <c r="CI39" s="290"/>
      <c r="CJ39" s="290"/>
      <c r="CK39" s="290"/>
      <c r="CL39" s="290"/>
      <c r="CM39" s="290"/>
      <c r="CN39" s="290"/>
      <c r="CO39" s="290"/>
      <c r="CP39" s="290"/>
      <c r="CQ39" s="290"/>
      <c r="CR39" s="290"/>
      <c r="CS39" s="290"/>
      <c r="CT39" s="290"/>
      <c r="CU39" s="290"/>
      <c r="CV39" s="290"/>
      <c r="CW39" s="290"/>
      <c r="CX39" s="290"/>
      <c r="CY39" s="290"/>
      <c r="CZ39" s="290"/>
      <c r="DA39" s="290"/>
      <c r="DB39" s="290"/>
      <c r="DC39" s="290"/>
      <c r="DD39" s="290"/>
      <c r="DE39" s="290"/>
      <c r="DF39" s="290"/>
      <c r="DG39" s="290"/>
      <c r="DH39" s="290"/>
      <c r="DI39" s="290"/>
    </row>
    <row r="40" spans="1:113" ht="30" customHeight="1" x14ac:dyDescent="0.25">
      <c r="A40" s="105" t="s">
        <v>75</v>
      </c>
      <c r="B40" s="106" t="s">
        <v>114</v>
      </c>
      <c r="C40" s="107" t="s">
        <v>115</v>
      </c>
      <c r="D40" s="108" t="s">
        <v>116</v>
      </c>
      <c r="E40" s="109"/>
      <c r="F40" s="110"/>
      <c r="G40" s="111">
        <f t="shared" ref="G40:G42" si="105">E40*F40</f>
        <v>0</v>
      </c>
      <c r="H40" s="109"/>
      <c r="I40" s="110"/>
      <c r="J40" s="111">
        <f t="shared" ref="J40:J42" si="106">H40*I40</f>
        <v>0</v>
      </c>
      <c r="K40" s="109"/>
      <c r="L40" s="110"/>
      <c r="M40" s="111">
        <f t="shared" ref="M40:M42" si="107">K40*L40</f>
        <v>0</v>
      </c>
      <c r="N40" s="109"/>
      <c r="O40" s="110"/>
      <c r="P40" s="111">
        <f t="shared" ref="P40:P42" si="108">N40*O40</f>
        <v>0</v>
      </c>
      <c r="Q40" s="109"/>
      <c r="R40" s="110"/>
      <c r="S40" s="111">
        <f t="shared" ref="S40:S42" si="109">Q40*R40</f>
        <v>0</v>
      </c>
      <c r="T40" s="109"/>
      <c r="U40" s="110"/>
      <c r="V40" s="111">
        <f t="shared" ref="V40:V42" si="110">T40*U40</f>
        <v>0</v>
      </c>
      <c r="W40" s="401">
        <f t="shared" ref="W40:W42" si="111">G40+M40+S40</f>
        <v>0</v>
      </c>
      <c r="X40" s="395">
        <f t="shared" ref="X40:X42" si="112">J40+P40+V40</f>
        <v>0</v>
      </c>
      <c r="Y40" s="395">
        <f t="shared" si="90"/>
        <v>0</v>
      </c>
      <c r="Z40" s="396">
        <v>0</v>
      </c>
      <c r="AA40" s="112"/>
      <c r="AB40" s="104"/>
      <c r="AC40" s="104"/>
      <c r="AD40" s="104"/>
      <c r="AE40" s="104"/>
      <c r="AF40" s="104"/>
      <c r="AG40" s="104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</row>
    <row r="41" spans="1:113" ht="30" customHeight="1" x14ac:dyDescent="0.25">
      <c r="A41" s="105" t="s">
        <v>75</v>
      </c>
      <c r="B41" s="106" t="s">
        <v>117</v>
      </c>
      <c r="C41" s="162" t="s">
        <v>115</v>
      </c>
      <c r="D41" s="108" t="s">
        <v>116</v>
      </c>
      <c r="E41" s="109"/>
      <c r="F41" s="110"/>
      <c r="G41" s="111">
        <f t="shared" si="105"/>
        <v>0</v>
      </c>
      <c r="H41" s="109"/>
      <c r="I41" s="110"/>
      <c r="J41" s="111">
        <f t="shared" si="106"/>
        <v>0</v>
      </c>
      <c r="K41" s="109"/>
      <c r="L41" s="110"/>
      <c r="M41" s="111">
        <f t="shared" si="107"/>
        <v>0</v>
      </c>
      <c r="N41" s="109"/>
      <c r="O41" s="110"/>
      <c r="P41" s="111">
        <f t="shared" si="108"/>
        <v>0</v>
      </c>
      <c r="Q41" s="109"/>
      <c r="R41" s="110"/>
      <c r="S41" s="111">
        <f t="shared" si="109"/>
        <v>0</v>
      </c>
      <c r="T41" s="109"/>
      <c r="U41" s="110"/>
      <c r="V41" s="111">
        <f t="shared" si="110"/>
        <v>0</v>
      </c>
      <c r="W41" s="401">
        <f t="shared" si="111"/>
        <v>0</v>
      </c>
      <c r="X41" s="395">
        <f t="shared" si="112"/>
        <v>0</v>
      </c>
      <c r="Y41" s="395">
        <f t="shared" si="90"/>
        <v>0</v>
      </c>
      <c r="Z41" s="396">
        <v>0</v>
      </c>
      <c r="AA41" s="112"/>
      <c r="AB41" s="114"/>
      <c r="AC41" s="114"/>
      <c r="AD41" s="114"/>
      <c r="AE41" s="114"/>
      <c r="AF41" s="114"/>
      <c r="AG41" s="114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  <c r="BO41" s="290"/>
      <c r="BP41" s="290"/>
      <c r="BQ41" s="290"/>
      <c r="BR41" s="290"/>
      <c r="BS41" s="290"/>
      <c r="BT41" s="290"/>
      <c r="BU41" s="290"/>
      <c r="BV41" s="290"/>
      <c r="BW41" s="290"/>
      <c r="BX41" s="290"/>
      <c r="BY41" s="290"/>
      <c r="BZ41" s="290"/>
      <c r="CA41" s="290"/>
      <c r="CB41" s="290"/>
      <c r="CC41" s="290"/>
      <c r="CD41" s="290"/>
      <c r="CE41" s="290"/>
      <c r="CF41" s="290"/>
      <c r="CG41" s="290"/>
      <c r="CH41" s="290"/>
      <c r="CI41" s="290"/>
      <c r="CJ41" s="290"/>
      <c r="CK41" s="290"/>
      <c r="CL41" s="290"/>
      <c r="CM41" s="290"/>
      <c r="CN41" s="290"/>
      <c r="CO41" s="290"/>
      <c r="CP41" s="290"/>
      <c r="CQ41" s="290"/>
      <c r="CR41" s="290"/>
      <c r="CS41" s="290"/>
      <c r="CT41" s="290"/>
      <c r="CU41" s="290"/>
      <c r="CV41" s="290"/>
      <c r="CW41" s="290"/>
      <c r="CX41" s="290"/>
      <c r="CY41" s="290"/>
      <c r="CZ41" s="290"/>
      <c r="DA41" s="290"/>
      <c r="DB41" s="290"/>
      <c r="DC41" s="290"/>
      <c r="DD41" s="290"/>
      <c r="DE41" s="290"/>
      <c r="DF41" s="290"/>
      <c r="DG41" s="290"/>
      <c r="DH41" s="290"/>
      <c r="DI41" s="290"/>
    </row>
    <row r="42" spans="1:113" ht="30" customHeight="1" x14ac:dyDescent="0.25">
      <c r="A42" s="128" t="s">
        <v>75</v>
      </c>
      <c r="B42" s="135" t="s">
        <v>118</v>
      </c>
      <c r="C42" s="163" t="s">
        <v>115</v>
      </c>
      <c r="D42" s="129" t="s">
        <v>116</v>
      </c>
      <c r="E42" s="130"/>
      <c r="F42" s="131"/>
      <c r="G42" s="132">
        <f t="shared" si="105"/>
        <v>0</v>
      </c>
      <c r="H42" s="130"/>
      <c r="I42" s="131"/>
      <c r="J42" s="132">
        <f t="shared" si="106"/>
        <v>0</v>
      </c>
      <c r="K42" s="130"/>
      <c r="L42" s="131"/>
      <c r="M42" s="132">
        <f t="shared" si="107"/>
        <v>0</v>
      </c>
      <c r="N42" s="130"/>
      <c r="O42" s="131"/>
      <c r="P42" s="132">
        <f t="shared" si="108"/>
        <v>0</v>
      </c>
      <c r="Q42" s="130"/>
      <c r="R42" s="131"/>
      <c r="S42" s="132">
        <f t="shared" si="109"/>
        <v>0</v>
      </c>
      <c r="T42" s="130"/>
      <c r="U42" s="131"/>
      <c r="V42" s="132">
        <f t="shared" si="110"/>
        <v>0</v>
      </c>
      <c r="W42" s="397">
        <f t="shared" si="111"/>
        <v>0</v>
      </c>
      <c r="X42" s="395">
        <f t="shared" si="112"/>
        <v>0</v>
      </c>
      <c r="Y42" s="395">
        <f t="shared" si="90"/>
        <v>0</v>
      </c>
      <c r="Z42" s="396">
        <v>0</v>
      </c>
      <c r="AA42" s="133"/>
      <c r="AB42" s="104"/>
      <c r="AC42" s="104"/>
      <c r="AD42" s="104"/>
      <c r="AE42" s="104"/>
      <c r="AF42" s="104"/>
      <c r="AG42" s="104"/>
      <c r="AH42" s="290"/>
      <c r="AI42" s="290"/>
      <c r="AJ42" s="290"/>
      <c r="AK42" s="290"/>
      <c r="AL42" s="290"/>
      <c r="AM42" s="290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  <c r="BO42" s="290"/>
      <c r="BP42" s="290"/>
      <c r="BQ42" s="290"/>
      <c r="BR42" s="290"/>
      <c r="BS42" s="290"/>
      <c r="BT42" s="290"/>
      <c r="BU42" s="290"/>
      <c r="BV42" s="290"/>
      <c r="BW42" s="290"/>
      <c r="BX42" s="290"/>
      <c r="BY42" s="290"/>
      <c r="BZ42" s="290"/>
      <c r="CA42" s="290"/>
      <c r="CB42" s="290"/>
      <c r="CC42" s="290"/>
      <c r="CD42" s="290"/>
      <c r="CE42" s="290"/>
      <c r="CF42" s="290"/>
      <c r="CG42" s="290"/>
      <c r="CH42" s="290"/>
      <c r="CI42" s="290"/>
      <c r="CJ42" s="290"/>
      <c r="CK42" s="290"/>
      <c r="CL42" s="290"/>
      <c r="CM42" s="290"/>
      <c r="CN42" s="290"/>
      <c r="CO42" s="290"/>
      <c r="CP42" s="290"/>
      <c r="CQ42" s="290"/>
      <c r="CR42" s="290"/>
      <c r="CS42" s="290"/>
      <c r="CT42" s="290"/>
      <c r="CU42" s="290"/>
      <c r="CV42" s="290"/>
      <c r="CW42" s="290"/>
      <c r="CX42" s="290"/>
      <c r="CY42" s="290"/>
      <c r="CZ42" s="290"/>
      <c r="DA42" s="290"/>
      <c r="DB42" s="290"/>
      <c r="DC42" s="290"/>
      <c r="DD42" s="290"/>
      <c r="DE42" s="290"/>
      <c r="DF42" s="290"/>
      <c r="DG42" s="290"/>
      <c r="DH42" s="290"/>
      <c r="DI42" s="290"/>
    </row>
    <row r="43" spans="1:113" ht="30" customHeight="1" x14ac:dyDescent="0.25">
      <c r="A43" s="96" t="s">
        <v>72</v>
      </c>
      <c r="B43" s="136" t="s">
        <v>119</v>
      </c>
      <c r="C43" s="134" t="s">
        <v>120</v>
      </c>
      <c r="D43" s="123"/>
      <c r="E43" s="124">
        <f>SUM(E44:E46)</f>
        <v>0</v>
      </c>
      <c r="F43" s="125"/>
      <c r="G43" s="126">
        <f t="shared" ref="G43:H43" si="113">SUM(G44:G46)</f>
        <v>0</v>
      </c>
      <c r="H43" s="124">
        <f t="shared" si="113"/>
        <v>0</v>
      </c>
      <c r="I43" s="125"/>
      <c r="J43" s="126">
        <f t="shared" ref="J43:K43" si="114">SUM(J44:J46)</f>
        <v>0</v>
      </c>
      <c r="K43" s="124">
        <f t="shared" si="114"/>
        <v>0</v>
      </c>
      <c r="L43" s="125"/>
      <c r="M43" s="126">
        <f t="shared" ref="M43:N43" si="115">SUM(M44:M46)</f>
        <v>0</v>
      </c>
      <c r="N43" s="124">
        <f t="shared" si="115"/>
        <v>0</v>
      </c>
      <c r="O43" s="125"/>
      <c r="P43" s="126">
        <f t="shared" ref="P43:Q43" si="116">SUM(P44:P46)</f>
        <v>0</v>
      </c>
      <c r="Q43" s="124">
        <f t="shared" si="116"/>
        <v>0</v>
      </c>
      <c r="R43" s="125"/>
      <c r="S43" s="126">
        <f t="shared" ref="S43:T43" si="117">SUM(S44:S46)</f>
        <v>0</v>
      </c>
      <c r="T43" s="124">
        <f t="shared" si="117"/>
        <v>0</v>
      </c>
      <c r="U43" s="125"/>
      <c r="V43" s="126">
        <f t="shared" ref="V43:X43" si="118">SUM(V44:V46)</f>
        <v>0</v>
      </c>
      <c r="W43" s="398">
        <f t="shared" si="118"/>
        <v>0</v>
      </c>
      <c r="X43" s="398">
        <f t="shared" si="118"/>
        <v>0</v>
      </c>
      <c r="Y43" s="412">
        <f t="shared" si="90"/>
        <v>0</v>
      </c>
      <c r="Z43" s="414">
        <v>0</v>
      </c>
      <c r="AA43" s="127"/>
      <c r="AB43" s="114"/>
      <c r="AC43" s="114"/>
      <c r="AD43" s="114"/>
      <c r="AE43" s="114"/>
      <c r="AF43" s="114"/>
      <c r="AG43" s="114"/>
      <c r="AH43" s="290"/>
      <c r="AI43" s="290"/>
      <c r="AJ43" s="290"/>
      <c r="AK43" s="290"/>
      <c r="AL43" s="290"/>
      <c r="AM43" s="290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  <c r="BO43" s="290"/>
      <c r="BP43" s="290"/>
      <c r="BQ43" s="290"/>
      <c r="BR43" s="290"/>
      <c r="BS43" s="290"/>
      <c r="BT43" s="290"/>
      <c r="BU43" s="290"/>
      <c r="BV43" s="290"/>
      <c r="BW43" s="290"/>
      <c r="BX43" s="290"/>
      <c r="BY43" s="290"/>
      <c r="BZ43" s="290"/>
      <c r="CA43" s="290"/>
      <c r="CB43" s="290"/>
      <c r="CC43" s="290"/>
      <c r="CD43" s="290"/>
      <c r="CE43" s="290"/>
      <c r="CF43" s="290"/>
      <c r="CG43" s="290"/>
      <c r="CH43" s="290"/>
      <c r="CI43" s="290"/>
      <c r="CJ43" s="290"/>
      <c r="CK43" s="290"/>
      <c r="CL43" s="290"/>
      <c r="CM43" s="290"/>
      <c r="CN43" s="290"/>
      <c r="CO43" s="290"/>
      <c r="CP43" s="290"/>
      <c r="CQ43" s="290"/>
      <c r="CR43" s="290"/>
      <c r="CS43" s="290"/>
      <c r="CT43" s="290"/>
      <c r="CU43" s="290"/>
      <c r="CV43" s="290"/>
      <c r="CW43" s="290"/>
      <c r="CX43" s="290"/>
      <c r="CY43" s="290"/>
      <c r="CZ43" s="290"/>
      <c r="DA43" s="290"/>
      <c r="DB43" s="290"/>
      <c r="DC43" s="290"/>
      <c r="DD43" s="290"/>
      <c r="DE43" s="290"/>
      <c r="DF43" s="290"/>
      <c r="DG43" s="290"/>
      <c r="DH43" s="290"/>
      <c r="DI43" s="290"/>
    </row>
    <row r="44" spans="1:113" ht="30" customHeight="1" x14ac:dyDescent="0.25">
      <c r="A44" s="105" t="s">
        <v>75</v>
      </c>
      <c r="B44" s="106" t="s">
        <v>121</v>
      </c>
      <c r="C44" s="107" t="s">
        <v>122</v>
      </c>
      <c r="D44" s="108" t="s">
        <v>116</v>
      </c>
      <c r="E44" s="109"/>
      <c r="F44" s="110"/>
      <c r="G44" s="111">
        <f t="shared" ref="G44:G46" si="119">E44*F44</f>
        <v>0</v>
      </c>
      <c r="H44" s="109"/>
      <c r="I44" s="110"/>
      <c r="J44" s="111">
        <f t="shared" ref="J44:J46" si="120">H44*I44</f>
        <v>0</v>
      </c>
      <c r="K44" s="109"/>
      <c r="L44" s="110"/>
      <c r="M44" s="111">
        <f t="shared" ref="M44:M46" si="121">K44*L44</f>
        <v>0</v>
      </c>
      <c r="N44" s="109"/>
      <c r="O44" s="110"/>
      <c r="P44" s="111">
        <f t="shared" ref="P44:P46" si="122">N44*O44</f>
        <v>0</v>
      </c>
      <c r="Q44" s="109"/>
      <c r="R44" s="110"/>
      <c r="S44" s="111">
        <f t="shared" ref="S44:S46" si="123">Q44*R44</f>
        <v>0</v>
      </c>
      <c r="T44" s="109"/>
      <c r="U44" s="110"/>
      <c r="V44" s="111">
        <f t="shared" ref="V44:V46" si="124">T44*U44</f>
        <v>0</v>
      </c>
      <c r="W44" s="401">
        <f t="shared" ref="W44:W46" si="125">G44+M44+S44</f>
        <v>0</v>
      </c>
      <c r="X44" s="395">
        <f t="shared" ref="X44:X46" si="126">J44+P44+V44</f>
        <v>0</v>
      </c>
      <c r="Y44" s="395">
        <f t="shared" si="90"/>
        <v>0</v>
      </c>
      <c r="Z44" s="396">
        <v>0</v>
      </c>
      <c r="AA44" s="112"/>
      <c r="AB44" s="104"/>
      <c r="AC44" s="104"/>
      <c r="AD44" s="104"/>
      <c r="AE44" s="104"/>
      <c r="AF44" s="104"/>
      <c r="AG44" s="104"/>
      <c r="AH44" s="290"/>
      <c r="AI44" s="290"/>
      <c r="AJ44" s="290"/>
      <c r="AK44" s="290"/>
      <c r="AL44" s="290"/>
      <c r="AM44" s="290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0"/>
      <c r="BI44" s="290"/>
      <c r="BJ44" s="290"/>
      <c r="BK44" s="290"/>
      <c r="BL44" s="290"/>
      <c r="BM44" s="290"/>
      <c r="BN44" s="290"/>
      <c r="BO44" s="290"/>
      <c r="BP44" s="290"/>
      <c r="BQ44" s="290"/>
      <c r="BR44" s="290"/>
      <c r="BS44" s="290"/>
      <c r="BT44" s="290"/>
      <c r="BU44" s="290"/>
      <c r="BV44" s="290"/>
      <c r="BW44" s="290"/>
      <c r="BX44" s="290"/>
      <c r="BY44" s="290"/>
      <c r="BZ44" s="290"/>
      <c r="CA44" s="290"/>
      <c r="CB44" s="290"/>
      <c r="CC44" s="290"/>
      <c r="CD44" s="290"/>
      <c r="CE44" s="290"/>
      <c r="CF44" s="290"/>
      <c r="CG44" s="290"/>
      <c r="CH44" s="290"/>
      <c r="CI44" s="290"/>
      <c r="CJ44" s="290"/>
      <c r="CK44" s="290"/>
      <c r="CL44" s="290"/>
      <c r="CM44" s="290"/>
      <c r="CN44" s="290"/>
      <c r="CO44" s="290"/>
      <c r="CP44" s="290"/>
      <c r="CQ44" s="290"/>
      <c r="CR44" s="290"/>
      <c r="CS44" s="290"/>
      <c r="CT44" s="290"/>
      <c r="CU44" s="290"/>
      <c r="CV44" s="290"/>
      <c r="CW44" s="290"/>
      <c r="CX44" s="290"/>
      <c r="CY44" s="290"/>
      <c r="CZ44" s="290"/>
      <c r="DA44" s="290"/>
      <c r="DB44" s="290"/>
      <c r="DC44" s="290"/>
      <c r="DD44" s="290"/>
      <c r="DE44" s="290"/>
      <c r="DF44" s="290"/>
      <c r="DG44" s="290"/>
      <c r="DH44" s="290"/>
      <c r="DI44" s="290"/>
    </row>
    <row r="45" spans="1:113" ht="30" customHeight="1" x14ac:dyDescent="0.25">
      <c r="A45" s="105" t="s">
        <v>75</v>
      </c>
      <c r="B45" s="106" t="s">
        <v>123</v>
      </c>
      <c r="C45" s="107" t="s">
        <v>124</v>
      </c>
      <c r="D45" s="108" t="s">
        <v>116</v>
      </c>
      <c r="E45" s="109"/>
      <c r="F45" s="110"/>
      <c r="G45" s="111">
        <f t="shared" si="119"/>
        <v>0</v>
      </c>
      <c r="H45" s="109"/>
      <c r="I45" s="110"/>
      <c r="J45" s="111">
        <f t="shared" si="120"/>
        <v>0</v>
      </c>
      <c r="K45" s="109"/>
      <c r="L45" s="110"/>
      <c r="M45" s="111">
        <f t="shared" si="121"/>
        <v>0</v>
      </c>
      <c r="N45" s="109"/>
      <c r="O45" s="110"/>
      <c r="P45" s="111">
        <f t="shared" si="122"/>
        <v>0</v>
      </c>
      <c r="Q45" s="109"/>
      <c r="R45" s="110"/>
      <c r="S45" s="111">
        <f t="shared" si="123"/>
        <v>0</v>
      </c>
      <c r="T45" s="109"/>
      <c r="U45" s="110"/>
      <c r="V45" s="111">
        <f t="shared" si="124"/>
        <v>0</v>
      </c>
      <c r="W45" s="401">
        <f t="shared" si="125"/>
        <v>0</v>
      </c>
      <c r="X45" s="395">
        <f t="shared" si="126"/>
        <v>0</v>
      </c>
      <c r="Y45" s="395">
        <f t="shared" si="90"/>
        <v>0</v>
      </c>
      <c r="Z45" s="396">
        <v>0</v>
      </c>
      <c r="AA45" s="112"/>
      <c r="AB45" s="114"/>
      <c r="AC45" s="114"/>
      <c r="AD45" s="114"/>
      <c r="AE45" s="114"/>
      <c r="AF45" s="114"/>
      <c r="AG45" s="114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0"/>
      <c r="BQ45" s="290"/>
      <c r="BR45" s="290"/>
      <c r="BS45" s="290"/>
      <c r="BT45" s="290"/>
      <c r="BU45" s="290"/>
      <c r="BV45" s="290"/>
      <c r="BW45" s="290"/>
      <c r="BX45" s="290"/>
      <c r="BY45" s="290"/>
      <c r="BZ45" s="290"/>
      <c r="CA45" s="290"/>
      <c r="CB45" s="290"/>
      <c r="CC45" s="290"/>
      <c r="CD45" s="290"/>
      <c r="CE45" s="290"/>
      <c r="CF45" s="290"/>
      <c r="CG45" s="290"/>
      <c r="CH45" s="290"/>
      <c r="CI45" s="290"/>
      <c r="CJ45" s="290"/>
      <c r="CK45" s="290"/>
      <c r="CL45" s="290"/>
      <c r="CM45" s="290"/>
      <c r="CN45" s="290"/>
      <c r="CO45" s="290"/>
      <c r="CP45" s="290"/>
      <c r="CQ45" s="290"/>
      <c r="CR45" s="290"/>
      <c r="CS45" s="290"/>
      <c r="CT45" s="290"/>
      <c r="CU45" s="290"/>
      <c r="CV45" s="290"/>
      <c r="CW45" s="290"/>
      <c r="CX45" s="290"/>
      <c r="CY45" s="290"/>
      <c r="CZ45" s="290"/>
      <c r="DA45" s="290"/>
      <c r="DB45" s="290"/>
      <c r="DC45" s="290"/>
      <c r="DD45" s="290"/>
      <c r="DE45" s="290"/>
      <c r="DF45" s="290"/>
      <c r="DG45" s="290"/>
      <c r="DH45" s="290"/>
      <c r="DI45" s="290"/>
    </row>
    <row r="46" spans="1:113" ht="30" customHeight="1" x14ac:dyDescent="0.25">
      <c r="A46" s="115" t="s">
        <v>75</v>
      </c>
      <c r="B46" s="116" t="s">
        <v>125</v>
      </c>
      <c r="C46" s="146" t="s">
        <v>122</v>
      </c>
      <c r="D46" s="117" t="s">
        <v>116</v>
      </c>
      <c r="E46" s="130"/>
      <c r="F46" s="131"/>
      <c r="G46" s="132">
        <f t="shared" si="119"/>
        <v>0</v>
      </c>
      <c r="H46" s="130"/>
      <c r="I46" s="131"/>
      <c r="J46" s="132">
        <f t="shared" si="120"/>
        <v>0</v>
      </c>
      <c r="K46" s="130"/>
      <c r="L46" s="131"/>
      <c r="M46" s="132">
        <f t="shared" si="121"/>
        <v>0</v>
      </c>
      <c r="N46" s="130"/>
      <c r="O46" s="131"/>
      <c r="P46" s="132">
        <f t="shared" si="122"/>
        <v>0</v>
      </c>
      <c r="Q46" s="130"/>
      <c r="R46" s="131"/>
      <c r="S46" s="132">
        <f t="shared" si="123"/>
        <v>0</v>
      </c>
      <c r="T46" s="130"/>
      <c r="U46" s="131"/>
      <c r="V46" s="132">
        <f t="shared" si="124"/>
        <v>0</v>
      </c>
      <c r="W46" s="397">
        <f t="shared" si="125"/>
        <v>0</v>
      </c>
      <c r="X46" s="395">
        <f t="shared" si="126"/>
        <v>0</v>
      </c>
      <c r="Y46" s="395">
        <f t="shared" si="90"/>
        <v>0</v>
      </c>
      <c r="Z46" s="396">
        <v>0</v>
      </c>
      <c r="AA46" s="133"/>
      <c r="AB46" s="104"/>
      <c r="AC46" s="104"/>
      <c r="AD46" s="104"/>
      <c r="AE46" s="104"/>
      <c r="AF46" s="104"/>
      <c r="AG46" s="104"/>
      <c r="AH46" s="290"/>
      <c r="AI46" s="290"/>
      <c r="AJ46" s="290"/>
      <c r="AK46" s="290"/>
      <c r="AL46" s="290"/>
      <c r="AM46" s="290"/>
      <c r="AN46" s="290"/>
      <c r="AO46" s="290"/>
      <c r="AP46" s="290"/>
      <c r="AQ46" s="290"/>
      <c r="AR46" s="290"/>
      <c r="AS46" s="290"/>
      <c r="AT46" s="290"/>
      <c r="AU46" s="290"/>
      <c r="AV46" s="290"/>
      <c r="AW46" s="290"/>
      <c r="AX46" s="290"/>
      <c r="AY46" s="290"/>
      <c r="AZ46" s="290"/>
      <c r="BA46" s="290"/>
      <c r="BB46" s="290"/>
      <c r="BC46" s="290"/>
      <c r="BD46" s="290"/>
      <c r="BE46" s="290"/>
      <c r="BF46" s="290"/>
      <c r="BG46" s="290"/>
      <c r="BH46" s="290"/>
      <c r="BI46" s="290"/>
      <c r="BJ46" s="290"/>
      <c r="BK46" s="290"/>
      <c r="BL46" s="290"/>
      <c r="BM46" s="290"/>
      <c r="BN46" s="290"/>
      <c r="BO46" s="290"/>
      <c r="BP46" s="290"/>
      <c r="BQ46" s="290"/>
      <c r="BR46" s="290"/>
      <c r="BS46" s="290"/>
      <c r="BT46" s="290"/>
      <c r="BU46" s="290"/>
      <c r="BV46" s="290"/>
      <c r="BW46" s="290"/>
      <c r="BX46" s="290"/>
      <c r="BY46" s="290"/>
      <c r="BZ46" s="290"/>
      <c r="CA46" s="290"/>
      <c r="CB46" s="290"/>
      <c r="CC46" s="290"/>
      <c r="CD46" s="290"/>
      <c r="CE46" s="290"/>
      <c r="CF46" s="290"/>
      <c r="CG46" s="290"/>
      <c r="CH46" s="290"/>
      <c r="CI46" s="290"/>
      <c r="CJ46" s="290"/>
      <c r="CK46" s="290"/>
      <c r="CL46" s="290"/>
      <c r="CM46" s="290"/>
      <c r="CN46" s="290"/>
      <c r="CO46" s="290"/>
      <c r="CP46" s="290"/>
      <c r="CQ46" s="290"/>
      <c r="CR46" s="290"/>
      <c r="CS46" s="290"/>
      <c r="CT46" s="290"/>
      <c r="CU46" s="290"/>
      <c r="CV46" s="290"/>
      <c r="CW46" s="290"/>
      <c r="CX46" s="290"/>
      <c r="CY46" s="290"/>
      <c r="CZ46" s="290"/>
      <c r="DA46" s="290"/>
      <c r="DB46" s="290"/>
      <c r="DC46" s="290"/>
      <c r="DD46" s="290"/>
      <c r="DE46" s="290"/>
      <c r="DF46" s="290"/>
      <c r="DG46" s="290"/>
      <c r="DH46" s="290"/>
      <c r="DI46" s="290"/>
    </row>
    <row r="47" spans="1:113" ht="30" customHeight="1" x14ac:dyDescent="0.25">
      <c r="A47" s="147" t="s">
        <v>126</v>
      </c>
      <c r="B47" s="148"/>
      <c r="C47" s="149"/>
      <c r="D47" s="150"/>
      <c r="E47" s="164">
        <f>E43+E39+E35</f>
        <v>0</v>
      </c>
      <c r="F47" s="155"/>
      <c r="G47" s="153">
        <f t="shared" ref="G47:H47" si="127">G43+G39+G35</f>
        <v>0</v>
      </c>
      <c r="H47" s="164">
        <f t="shared" si="127"/>
        <v>0</v>
      </c>
      <c r="I47" s="155"/>
      <c r="J47" s="153">
        <f t="shared" ref="J47:K47" si="128">J43+J39+J35</f>
        <v>0</v>
      </c>
      <c r="K47" s="165">
        <f t="shared" si="128"/>
        <v>0</v>
      </c>
      <c r="L47" s="155"/>
      <c r="M47" s="153">
        <f t="shared" ref="M47:N47" si="129">M43+M39+M35</f>
        <v>0</v>
      </c>
      <c r="N47" s="165">
        <f t="shared" si="129"/>
        <v>0</v>
      </c>
      <c r="O47" s="155"/>
      <c r="P47" s="153">
        <f t="shared" ref="P47:Q47" si="130">P43+P39+P35</f>
        <v>0</v>
      </c>
      <c r="Q47" s="165">
        <f t="shared" si="130"/>
        <v>0</v>
      </c>
      <c r="R47" s="155"/>
      <c r="S47" s="153">
        <f t="shared" ref="S47:T47" si="131">S43+S39+S35</f>
        <v>0</v>
      </c>
      <c r="T47" s="165">
        <f t="shared" si="131"/>
        <v>0</v>
      </c>
      <c r="U47" s="155"/>
      <c r="V47" s="153">
        <f t="shared" ref="V47:X47" si="132">V43+V39+V35</f>
        <v>0</v>
      </c>
      <c r="W47" s="415">
        <f t="shared" si="132"/>
        <v>0</v>
      </c>
      <c r="X47" s="415">
        <f t="shared" si="132"/>
        <v>0</v>
      </c>
      <c r="Y47" s="415">
        <f t="shared" si="90"/>
        <v>0</v>
      </c>
      <c r="Z47" s="409">
        <v>0</v>
      </c>
      <c r="AA47" s="157"/>
      <c r="AB47" s="114"/>
      <c r="AC47" s="114"/>
      <c r="AD47" s="114"/>
      <c r="AE47" s="114"/>
      <c r="AF47" s="114"/>
      <c r="AG47" s="114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0"/>
      <c r="BK47" s="290"/>
      <c r="BL47" s="290"/>
      <c r="BM47" s="290"/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</row>
    <row r="48" spans="1:113" ht="30" customHeight="1" x14ac:dyDescent="0.25">
      <c r="A48" s="158" t="s">
        <v>70</v>
      </c>
      <c r="B48" s="159">
        <v>3</v>
      </c>
      <c r="C48" s="160" t="s">
        <v>127</v>
      </c>
      <c r="D48" s="161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389"/>
      <c r="X48" s="389"/>
      <c r="Y48" s="389"/>
      <c r="Z48" s="390"/>
      <c r="AA48" s="95"/>
      <c r="AB48" s="104"/>
      <c r="AC48" s="104"/>
      <c r="AD48" s="104"/>
      <c r="AE48" s="104"/>
      <c r="AF48" s="104"/>
      <c r="AG48" s="104"/>
      <c r="AH48" s="290"/>
      <c r="AI48" s="290"/>
      <c r="AJ48" s="290"/>
      <c r="AK48" s="290"/>
      <c r="AL48" s="290"/>
      <c r="AM48" s="290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  <c r="BO48" s="290"/>
      <c r="BP48" s="290"/>
      <c r="BQ48" s="290"/>
      <c r="BR48" s="290"/>
      <c r="BS48" s="290"/>
      <c r="BT48" s="290"/>
      <c r="BU48" s="290"/>
      <c r="BV48" s="290"/>
      <c r="BW48" s="290"/>
      <c r="BX48" s="290"/>
      <c r="BY48" s="290"/>
      <c r="BZ48" s="290"/>
      <c r="CA48" s="290"/>
      <c r="CB48" s="290"/>
      <c r="CC48" s="290"/>
      <c r="CD48" s="290"/>
      <c r="CE48" s="290"/>
      <c r="CF48" s="290"/>
      <c r="CG48" s="290"/>
      <c r="CH48" s="290"/>
      <c r="CI48" s="290"/>
      <c r="CJ48" s="290"/>
      <c r="CK48" s="290"/>
      <c r="CL48" s="290"/>
      <c r="CM48" s="290"/>
      <c r="CN48" s="290"/>
      <c r="CO48" s="290"/>
      <c r="CP48" s="290"/>
      <c r="CQ48" s="290"/>
      <c r="CR48" s="290"/>
      <c r="CS48" s="290"/>
      <c r="CT48" s="290"/>
      <c r="CU48" s="290"/>
      <c r="CV48" s="290"/>
      <c r="CW48" s="290"/>
      <c r="CX48" s="290"/>
      <c r="CY48" s="290"/>
      <c r="CZ48" s="290"/>
      <c r="DA48" s="290"/>
      <c r="DB48" s="290"/>
      <c r="DC48" s="290"/>
      <c r="DD48" s="290"/>
      <c r="DE48" s="290"/>
      <c r="DF48" s="290"/>
      <c r="DG48" s="290"/>
      <c r="DH48" s="290"/>
      <c r="DI48" s="290"/>
    </row>
    <row r="49" spans="1:113" ht="45" customHeight="1" x14ac:dyDescent="0.25">
      <c r="A49" s="96" t="s">
        <v>72</v>
      </c>
      <c r="B49" s="136" t="s">
        <v>128</v>
      </c>
      <c r="C49" s="98" t="s">
        <v>129</v>
      </c>
      <c r="D49" s="99"/>
      <c r="E49" s="100">
        <f>SUM(E50:E52)</f>
        <v>0</v>
      </c>
      <c r="F49" s="101"/>
      <c r="G49" s="102">
        <f t="shared" ref="G49:H49" si="133">SUM(G50:G52)</f>
        <v>0</v>
      </c>
      <c r="H49" s="100">
        <f t="shared" si="133"/>
        <v>0</v>
      </c>
      <c r="I49" s="101"/>
      <c r="J49" s="102">
        <f t="shared" ref="J49:K49" si="134">SUM(J50:J52)</f>
        <v>0</v>
      </c>
      <c r="K49" s="100">
        <f t="shared" si="134"/>
        <v>0</v>
      </c>
      <c r="L49" s="101"/>
      <c r="M49" s="102">
        <f t="shared" ref="M49:N49" si="135">SUM(M50:M52)</f>
        <v>0</v>
      </c>
      <c r="N49" s="100">
        <f t="shared" si="135"/>
        <v>0</v>
      </c>
      <c r="O49" s="101"/>
      <c r="P49" s="102">
        <f t="shared" ref="P49:Q49" si="136">SUM(P50:P52)</f>
        <v>0</v>
      </c>
      <c r="Q49" s="100">
        <f t="shared" si="136"/>
        <v>0</v>
      </c>
      <c r="R49" s="101"/>
      <c r="S49" s="102">
        <f t="shared" ref="S49:T49" si="137">SUM(S50:S52)</f>
        <v>0</v>
      </c>
      <c r="T49" s="100">
        <f t="shared" si="137"/>
        <v>0</v>
      </c>
      <c r="U49" s="101"/>
      <c r="V49" s="102">
        <f t="shared" ref="V49:X49" si="138">SUM(V50:V52)</f>
        <v>0</v>
      </c>
      <c r="W49" s="391">
        <f t="shared" si="138"/>
        <v>0</v>
      </c>
      <c r="X49" s="391">
        <f t="shared" si="138"/>
        <v>0</v>
      </c>
      <c r="Y49" s="392">
        <f t="shared" ref="Y49:Y56" si="139">W49-X49</f>
        <v>0</v>
      </c>
      <c r="Z49" s="393">
        <v>0</v>
      </c>
      <c r="AA49" s="103"/>
      <c r="AB49" s="114"/>
      <c r="AC49" s="114"/>
      <c r="AD49" s="114"/>
      <c r="AE49" s="114"/>
      <c r="AF49" s="114"/>
      <c r="AG49" s="114"/>
      <c r="AH49" s="290"/>
      <c r="AI49" s="290"/>
      <c r="AJ49" s="290"/>
      <c r="AK49" s="290"/>
      <c r="AL49" s="290"/>
      <c r="AM49" s="290"/>
      <c r="AN49" s="290"/>
      <c r="AO49" s="290"/>
      <c r="AP49" s="290"/>
      <c r="AQ49" s="290"/>
      <c r="AR49" s="290"/>
      <c r="AS49" s="290"/>
      <c r="AT49" s="290"/>
      <c r="AU49" s="290"/>
      <c r="AV49" s="290"/>
      <c r="AW49" s="290"/>
      <c r="AX49" s="290"/>
      <c r="AY49" s="290"/>
      <c r="AZ49" s="290"/>
      <c r="BA49" s="290"/>
      <c r="BB49" s="290"/>
      <c r="BC49" s="290"/>
      <c r="BD49" s="290"/>
      <c r="BE49" s="290"/>
      <c r="BF49" s="290"/>
      <c r="BG49" s="290"/>
      <c r="BH49" s="290"/>
      <c r="BI49" s="290"/>
      <c r="BJ49" s="290"/>
      <c r="BK49" s="290"/>
      <c r="BL49" s="290"/>
      <c r="BM49" s="290"/>
      <c r="BN49" s="290"/>
      <c r="BO49" s="290"/>
      <c r="BP49" s="290"/>
      <c r="BQ49" s="290"/>
      <c r="BR49" s="290"/>
      <c r="BS49" s="290"/>
      <c r="BT49" s="290"/>
      <c r="BU49" s="290"/>
      <c r="BV49" s="290"/>
      <c r="BW49" s="290"/>
      <c r="BX49" s="290"/>
      <c r="BY49" s="290"/>
      <c r="BZ49" s="290"/>
      <c r="CA49" s="290"/>
      <c r="CB49" s="290"/>
      <c r="CC49" s="290"/>
      <c r="CD49" s="290"/>
      <c r="CE49" s="290"/>
      <c r="CF49" s="290"/>
      <c r="CG49" s="290"/>
      <c r="CH49" s="290"/>
      <c r="CI49" s="290"/>
      <c r="CJ49" s="290"/>
      <c r="CK49" s="290"/>
      <c r="CL49" s="290"/>
      <c r="CM49" s="290"/>
      <c r="CN49" s="290"/>
      <c r="CO49" s="290"/>
      <c r="CP49" s="290"/>
      <c r="CQ49" s="290"/>
      <c r="CR49" s="290"/>
      <c r="CS49" s="290"/>
      <c r="CT49" s="290"/>
      <c r="CU49" s="290"/>
      <c r="CV49" s="290"/>
      <c r="CW49" s="290"/>
      <c r="CX49" s="290"/>
      <c r="CY49" s="290"/>
      <c r="CZ49" s="290"/>
      <c r="DA49" s="290"/>
      <c r="DB49" s="290"/>
      <c r="DC49" s="290"/>
      <c r="DD49" s="290"/>
      <c r="DE49" s="290"/>
      <c r="DF49" s="290"/>
      <c r="DG49" s="290"/>
      <c r="DH49" s="290"/>
      <c r="DI49" s="290"/>
    </row>
    <row r="50" spans="1:113" ht="30" customHeight="1" x14ac:dyDescent="0.25">
      <c r="A50" s="105" t="s">
        <v>75</v>
      </c>
      <c r="B50" s="106" t="s">
        <v>130</v>
      </c>
      <c r="C50" s="162" t="s">
        <v>131</v>
      </c>
      <c r="D50" s="108" t="s">
        <v>109</v>
      </c>
      <c r="E50" s="109"/>
      <c r="F50" s="110"/>
      <c r="G50" s="111">
        <f t="shared" ref="G50:G52" si="140">E50*F50</f>
        <v>0</v>
      </c>
      <c r="H50" s="109"/>
      <c r="I50" s="110"/>
      <c r="J50" s="111">
        <f t="shared" ref="J50:J52" si="141">H50*I50</f>
        <v>0</v>
      </c>
      <c r="K50" s="109"/>
      <c r="L50" s="110"/>
      <c r="M50" s="111">
        <f t="shared" ref="M50:M52" si="142">K50*L50</f>
        <v>0</v>
      </c>
      <c r="N50" s="109"/>
      <c r="O50" s="110"/>
      <c r="P50" s="111">
        <f t="shared" ref="P50:P52" si="143">N50*O50</f>
        <v>0</v>
      </c>
      <c r="Q50" s="109"/>
      <c r="R50" s="110"/>
      <c r="S50" s="111">
        <f t="shared" ref="S50:S52" si="144">Q50*R50</f>
        <v>0</v>
      </c>
      <c r="T50" s="109"/>
      <c r="U50" s="110"/>
      <c r="V50" s="111">
        <f t="shared" ref="V50:V52" si="145">T50*U50</f>
        <v>0</v>
      </c>
      <c r="W50" s="401">
        <f t="shared" ref="W50:W52" si="146">G50+M50+S50</f>
        <v>0</v>
      </c>
      <c r="X50" s="395">
        <f t="shared" ref="X50:X52" si="147">J50+P50+V50</f>
        <v>0</v>
      </c>
      <c r="Y50" s="395">
        <f t="shared" si="139"/>
        <v>0</v>
      </c>
      <c r="Z50" s="396">
        <v>0</v>
      </c>
      <c r="AA50" s="112"/>
      <c r="AB50" s="104"/>
      <c r="AC50" s="104"/>
      <c r="AD50" s="104"/>
      <c r="AE50" s="104"/>
      <c r="AF50" s="104"/>
      <c r="AG50" s="104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0"/>
      <c r="BQ50" s="290"/>
      <c r="BR50" s="290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290"/>
      <c r="DE50" s="290"/>
      <c r="DF50" s="290"/>
      <c r="DG50" s="290"/>
      <c r="DH50" s="290"/>
      <c r="DI50" s="290"/>
    </row>
    <row r="51" spans="1:113" ht="30" customHeight="1" x14ac:dyDescent="0.25">
      <c r="A51" s="105" t="s">
        <v>75</v>
      </c>
      <c r="B51" s="106" t="s">
        <v>132</v>
      </c>
      <c r="C51" s="162" t="s">
        <v>133</v>
      </c>
      <c r="D51" s="108" t="s">
        <v>109</v>
      </c>
      <c r="E51" s="109"/>
      <c r="F51" s="110"/>
      <c r="G51" s="111">
        <f t="shared" si="140"/>
        <v>0</v>
      </c>
      <c r="H51" s="109"/>
      <c r="I51" s="110"/>
      <c r="J51" s="111">
        <f t="shared" si="141"/>
        <v>0</v>
      </c>
      <c r="K51" s="109"/>
      <c r="L51" s="110"/>
      <c r="M51" s="111">
        <f t="shared" si="142"/>
        <v>0</v>
      </c>
      <c r="N51" s="109"/>
      <c r="O51" s="110"/>
      <c r="P51" s="111">
        <f t="shared" si="143"/>
        <v>0</v>
      </c>
      <c r="Q51" s="109"/>
      <c r="R51" s="110"/>
      <c r="S51" s="111">
        <f t="shared" si="144"/>
        <v>0</v>
      </c>
      <c r="T51" s="109"/>
      <c r="U51" s="110"/>
      <c r="V51" s="111">
        <f t="shared" si="145"/>
        <v>0</v>
      </c>
      <c r="W51" s="401">
        <f t="shared" si="146"/>
        <v>0</v>
      </c>
      <c r="X51" s="395">
        <f t="shared" si="147"/>
        <v>0</v>
      </c>
      <c r="Y51" s="395">
        <f t="shared" si="139"/>
        <v>0</v>
      </c>
      <c r="Z51" s="396">
        <v>0</v>
      </c>
      <c r="AA51" s="112"/>
      <c r="AB51" s="114"/>
      <c r="AC51" s="114"/>
      <c r="AD51" s="114"/>
      <c r="AE51" s="114"/>
      <c r="AF51" s="114"/>
      <c r="AG51" s="114"/>
      <c r="AH51" s="290"/>
      <c r="AI51" s="290"/>
      <c r="AJ51" s="290"/>
      <c r="AK51" s="290"/>
      <c r="AL51" s="290"/>
      <c r="AM51" s="290"/>
      <c r="AN51" s="290"/>
      <c r="AO51" s="290"/>
      <c r="AP51" s="290"/>
      <c r="AQ51" s="290"/>
      <c r="AR51" s="290"/>
      <c r="AS51" s="290"/>
      <c r="AT51" s="290"/>
      <c r="AU51" s="290"/>
      <c r="AV51" s="290"/>
      <c r="AW51" s="290"/>
      <c r="AX51" s="290"/>
      <c r="AY51" s="290"/>
      <c r="AZ51" s="290"/>
      <c r="BA51" s="290"/>
      <c r="BB51" s="290"/>
      <c r="BC51" s="290"/>
      <c r="BD51" s="290"/>
      <c r="BE51" s="290"/>
      <c r="BF51" s="290"/>
      <c r="BG51" s="290"/>
      <c r="BH51" s="290"/>
      <c r="BI51" s="290"/>
      <c r="BJ51" s="290"/>
      <c r="BK51" s="290"/>
      <c r="BL51" s="290"/>
      <c r="BM51" s="290"/>
      <c r="BN51" s="290"/>
      <c r="BO51" s="290"/>
      <c r="BP51" s="290"/>
      <c r="BQ51" s="290"/>
      <c r="BR51" s="290"/>
      <c r="BS51" s="290"/>
      <c r="BT51" s="290"/>
      <c r="BU51" s="290"/>
      <c r="BV51" s="290"/>
      <c r="BW51" s="290"/>
      <c r="BX51" s="290"/>
      <c r="BY51" s="290"/>
      <c r="BZ51" s="290"/>
      <c r="CA51" s="290"/>
      <c r="CB51" s="290"/>
      <c r="CC51" s="290"/>
      <c r="CD51" s="290"/>
      <c r="CE51" s="290"/>
      <c r="CF51" s="290"/>
      <c r="CG51" s="290"/>
      <c r="CH51" s="290"/>
      <c r="CI51" s="290"/>
      <c r="CJ51" s="290"/>
      <c r="CK51" s="290"/>
      <c r="CL51" s="290"/>
      <c r="CM51" s="290"/>
      <c r="CN51" s="290"/>
      <c r="CO51" s="290"/>
      <c r="CP51" s="290"/>
      <c r="CQ51" s="290"/>
      <c r="CR51" s="290"/>
      <c r="CS51" s="290"/>
      <c r="CT51" s="290"/>
      <c r="CU51" s="290"/>
      <c r="CV51" s="290"/>
      <c r="CW51" s="290"/>
      <c r="CX51" s="290"/>
      <c r="CY51" s="290"/>
      <c r="CZ51" s="290"/>
      <c r="DA51" s="290"/>
      <c r="DB51" s="290"/>
      <c r="DC51" s="290"/>
      <c r="DD51" s="290"/>
      <c r="DE51" s="290"/>
      <c r="DF51" s="290"/>
      <c r="DG51" s="290"/>
      <c r="DH51" s="290"/>
      <c r="DI51" s="290"/>
    </row>
    <row r="52" spans="1:113" ht="30" customHeight="1" x14ac:dyDescent="0.25">
      <c r="A52" s="115" t="s">
        <v>75</v>
      </c>
      <c r="B52" s="116" t="s">
        <v>134</v>
      </c>
      <c r="C52" s="145" t="s">
        <v>135</v>
      </c>
      <c r="D52" s="117" t="s">
        <v>109</v>
      </c>
      <c r="E52" s="118"/>
      <c r="F52" s="119"/>
      <c r="G52" s="120">
        <f t="shared" si="140"/>
        <v>0</v>
      </c>
      <c r="H52" s="118"/>
      <c r="I52" s="119"/>
      <c r="J52" s="120">
        <f t="shared" si="141"/>
        <v>0</v>
      </c>
      <c r="K52" s="118"/>
      <c r="L52" s="119"/>
      <c r="M52" s="120">
        <f t="shared" si="142"/>
        <v>0</v>
      </c>
      <c r="N52" s="118"/>
      <c r="O52" s="119"/>
      <c r="P52" s="120">
        <f t="shared" si="143"/>
        <v>0</v>
      </c>
      <c r="Q52" s="118"/>
      <c r="R52" s="119"/>
      <c r="S52" s="120">
        <f t="shared" si="144"/>
        <v>0</v>
      </c>
      <c r="T52" s="118"/>
      <c r="U52" s="119"/>
      <c r="V52" s="120">
        <f t="shared" si="145"/>
        <v>0</v>
      </c>
      <c r="W52" s="397">
        <f t="shared" si="146"/>
        <v>0</v>
      </c>
      <c r="X52" s="395">
        <f t="shared" si="147"/>
        <v>0</v>
      </c>
      <c r="Y52" s="395">
        <f t="shared" si="139"/>
        <v>0</v>
      </c>
      <c r="Z52" s="396">
        <v>0</v>
      </c>
      <c r="AA52" s="121"/>
      <c r="AB52" s="104"/>
      <c r="AC52" s="104"/>
      <c r="AD52" s="104"/>
      <c r="AE52" s="104"/>
      <c r="AF52" s="104"/>
      <c r="AG52" s="104"/>
      <c r="AH52" s="290"/>
      <c r="AI52" s="290"/>
      <c r="AJ52" s="290"/>
      <c r="AK52" s="290"/>
      <c r="AL52" s="290"/>
      <c r="AM52" s="290"/>
      <c r="AN52" s="290"/>
      <c r="AO52" s="290"/>
      <c r="AP52" s="290"/>
      <c r="AQ52" s="290"/>
      <c r="AR52" s="290"/>
      <c r="AS52" s="290"/>
      <c r="AT52" s="290"/>
      <c r="AU52" s="290"/>
      <c r="AV52" s="290"/>
      <c r="AW52" s="290"/>
      <c r="AX52" s="290"/>
      <c r="AY52" s="290"/>
      <c r="AZ52" s="290"/>
      <c r="BA52" s="290"/>
      <c r="BB52" s="290"/>
      <c r="BC52" s="290"/>
      <c r="BD52" s="290"/>
      <c r="BE52" s="290"/>
      <c r="BF52" s="290"/>
      <c r="BG52" s="290"/>
      <c r="BH52" s="290"/>
      <c r="BI52" s="290"/>
      <c r="BJ52" s="290"/>
      <c r="BK52" s="290"/>
      <c r="BL52" s="290"/>
      <c r="BM52" s="290"/>
      <c r="BN52" s="290"/>
      <c r="BO52" s="290"/>
      <c r="BP52" s="290"/>
      <c r="BQ52" s="290"/>
      <c r="BR52" s="290"/>
      <c r="BS52" s="290"/>
      <c r="BT52" s="290"/>
      <c r="BU52" s="290"/>
      <c r="BV52" s="290"/>
      <c r="BW52" s="290"/>
      <c r="BX52" s="290"/>
      <c r="BY52" s="290"/>
      <c r="BZ52" s="290"/>
      <c r="CA52" s="290"/>
      <c r="CB52" s="290"/>
      <c r="CC52" s="290"/>
      <c r="CD52" s="290"/>
      <c r="CE52" s="290"/>
      <c r="CF52" s="290"/>
      <c r="CG52" s="290"/>
      <c r="CH52" s="290"/>
      <c r="CI52" s="290"/>
      <c r="CJ52" s="290"/>
      <c r="CK52" s="290"/>
      <c r="CL52" s="290"/>
      <c r="CM52" s="290"/>
      <c r="CN52" s="290"/>
      <c r="CO52" s="290"/>
      <c r="CP52" s="290"/>
      <c r="CQ52" s="290"/>
      <c r="CR52" s="290"/>
      <c r="CS52" s="290"/>
      <c r="CT52" s="290"/>
      <c r="CU52" s="290"/>
      <c r="CV52" s="290"/>
      <c r="CW52" s="290"/>
      <c r="CX52" s="290"/>
      <c r="CY52" s="290"/>
      <c r="CZ52" s="290"/>
      <c r="DA52" s="290"/>
      <c r="DB52" s="290"/>
      <c r="DC52" s="290"/>
      <c r="DD52" s="290"/>
      <c r="DE52" s="290"/>
      <c r="DF52" s="290"/>
      <c r="DG52" s="290"/>
      <c r="DH52" s="290"/>
      <c r="DI52" s="290"/>
    </row>
    <row r="53" spans="1:113" ht="47.25" customHeight="1" x14ac:dyDescent="0.25">
      <c r="A53" s="96" t="s">
        <v>72</v>
      </c>
      <c r="B53" s="136" t="s">
        <v>136</v>
      </c>
      <c r="C53" s="122" t="s">
        <v>137</v>
      </c>
      <c r="D53" s="123"/>
      <c r="E53" s="124"/>
      <c r="F53" s="125"/>
      <c r="G53" s="126"/>
      <c r="H53" s="124"/>
      <c r="I53" s="125"/>
      <c r="J53" s="126"/>
      <c r="K53" s="124">
        <f>SUM(K54:K55)</f>
        <v>0</v>
      </c>
      <c r="L53" s="125"/>
      <c r="M53" s="126">
        <f t="shared" ref="M53:N53" si="148">SUM(M54:M55)</f>
        <v>0</v>
      </c>
      <c r="N53" s="124">
        <f t="shared" si="148"/>
        <v>0</v>
      </c>
      <c r="O53" s="125"/>
      <c r="P53" s="126">
        <f t="shared" ref="P53:Q53" si="149">SUM(P54:P55)</f>
        <v>0</v>
      </c>
      <c r="Q53" s="124">
        <f t="shared" si="149"/>
        <v>0</v>
      </c>
      <c r="R53" s="125"/>
      <c r="S53" s="126">
        <f t="shared" ref="S53:T53" si="150">SUM(S54:S55)</f>
        <v>0</v>
      </c>
      <c r="T53" s="124">
        <f t="shared" si="150"/>
        <v>0</v>
      </c>
      <c r="U53" s="125"/>
      <c r="V53" s="126">
        <f t="shared" ref="V53:X53" si="151">SUM(V54:V55)</f>
        <v>0</v>
      </c>
      <c r="W53" s="398">
        <f t="shared" si="151"/>
        <v>0</v>
      </c>
      <c r="X53" s="398">
        <f t="shared" si="151"/>
        <v>0</v>
      </c>
      <c r="Y53" s="398">
        <f t="shared" si="139"/>
        <v>0</v>
      </c>
      <c r="Z53" s="403">
        <v>0</v>
      </c>
      <c r="AA53" s="127"/>
      <c r="AB53" s="114"/>
      <c r="AC53" s="114"/>
      <c r="AD53" s="114"/>
      <c r="AE53" s="114"/>
      <c r="AF53" s="114"/>
      <c r="AG53" s="114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0"/>
      <c r="AT53" s="290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0"/>
      <c r="BG53" s="290"/>
      <c r="BH53" s="290"/>
      <c r="BI53" s="290"/>
      <c r="BJ53" s="290"/>
      <c r="BK53" s="290"/>
      <c r="BL53" s="290"/>
      <c r="BM53" s="290"/>
      <c r="BN53" s="290"/>
      <c r="BO53" s="290"/>
      <c r="BP53" s="290"/>
      <c r="BQ53" s="290"/>
      <c r="BR53" s="290"/>
      <c r="BS53" s="290"/>
      <c r="BT53" s="290"/>
      <c r="BU53" s="290"/>
      <c r="BV53" s="290"/>
      <c r="BW53" s="290"/>
      <c r="BX53" s="290"/>
      <c r="BY53" s="290"/>
      <c r="BZ53" s="290"/>
      <c r="CA53" s="290"/>
      <c r="CB53" s="290"/>
      <c r="CC53" s="290"/>
      <c r="CD53" s="290"/>
      <c r="CE53" s="290"/>
      <c r="CF53" s="290"/>
      <c r="CG53" s="290"/>
      <c r="CH53" s="290"/>
      <c r="CI53" s="290"/>
      <c r="CJ53" s="290"/>
      <c r="CK53" s="290"/>
      <c r="CL53" s="290"/>
      <c r="CM53" s="290"/>
      <c r="CN53" s="290"/>
      <c r="CO53" s="290"/>
      <c r="CP53" s="290"/>
      <c r="CQ53" s="290"/>
      <c r="CR53" s="290"/>
      <c r="CS53" s="290"/>
      <c r="CT53" s="290"/>
      <c r="CU53" s="290"/>
      <c r="CV53" s="290"/>
      <c r="CW53" s="290"/>
      <c r="CX53" s="290"/>
      <c r="CY53" s="290"/>
      <c r="CZ53" s="290"/>
      <c r="DA53" s="290"/>
      <c r="DB53" s="290"/>
      <c r="DC53" s="290"/>
      <c r="DD53" s="290"/>
      <c r="DE53" s="290"/>
      <c r="DF53" s="290"/>
      <c r="DG53" s="290"/>
      <c r="DH53" s="290"/>
      <c r="DI53" s="290"/>
    </row>
    <row r="54" spans="1:113" ht="30" customHeight="1" x14ac:dyDescent="0.25">
      <c r="A54" s="105" t="s">
        <v>75</v>
      </c>
      <c r="B54" s="106" t="s">
        <v>138</v>
      </c>
      <c r="C54" s="162" t="s">
        <v>139</v>
      </c>
      <c r="D54" s="108" t="s">
        <v>140</v>
      </c>
      <c r="E54" s="550" t="s">
        <v>141</v>
      </c>
      <c r="F54" s="551"/>
      <c r="G54" s="552"/>
      <c r="H54" s="550" t="s">
        <v>141</v>
      </c>
      <c r="I54" s="551"/>
      <c r="J54" s="552"/>
      <c r="K54" s="109"/>
      <c r="L54" s="110"/>
      <c r="M54" s="111">
        <f t="shared" ref="M54:M55" si="152">K54*L54</f>
        <v>0</v>
      </c>
      <c r="N54" s="109"/>
      <c r="O54" s="110"/>
      <c r="P54" s="111">
        <f t="shared" ref="P54:P55" si="153">N54*O54</f>
        <v>0</v>
      </c>
      <c r="Q54" s="109"/>
      <c r="R54" s="110"/>
      <c r="S54" s="111">
        <f t="shared" ref="S54:S55" si="154">Q54*R54</f>
        <v>0</v>
      </c>
      <c r="T54" s="109"/>
      <c r="U54" s="110"/>
      <c r="V54" s="111">
        <f t="shared" ref="V54:V55" si="155">T54*U54</f>
        <v>0</v>
      </c>
      <c r="W54" s="397">
        <f t="shared" ref="W54:W55" si="156">G54+M54+S54</f>
        <v>0</v>
      </c>
      <c r="X54" s="395">
        <f t="shared" ref="X54:X55" si="157">J54+P54+V54</f>
        <v>0</v>
      </c>
      <c r="Y54" s="395">
        <f t="shared" si="139"/>
        <v>0</v>
      </c>
      <c r="Z54" s="396">
        <v>0</v>
      </c>
      <c r="AA54" s="112"/>
      <c r="AB54" s="104"/>
      <c r="AC54" s="104"/>
      <c r="AD54" s="104"/>
      <c r="AE54" s="104"/>
      <c r="AF54" s="104"/>
      <c r="AG54" s="104"/>
      <c r="AH54" s="290"/>
      <c r="AI54" s="290"/>
      <c r="AJ54" s="290"/>
      <c r="AK54" s="290"/>
      <c r="AL54" s="290"/>
      <c r="AM54" s="290"/>
      <c r="AN54" s="290"/>
      <c r="AO54" s="290"/>
      <c r="AP54" s="290"/>
      <c r="AQ54" s="290"/>
      <c r="AR54" s="290"/>
      <c r="AS54" s="290"/>
      <c r="AT54" s="290"/>
      <c r="AU54" s="290"/>
      <c r="AV54" s="290"/>
      <c r="AW54" s="290"/>
      <c r="AX54" s="290"/>
      <c r="AY54" s="290"/>
      <c r="AZ54" s="290"/>
      <c r="BA54" s="290"/>
      <c r="BB54" s="290"/>
      <c r="BC54" s="290"/>
      <c r="BD54" s="290"/>
      <c r="BE54" s="290"/>
      <c r="BF54" s="290"/>
      <c r="BG54" s="290"/>
      <c r="BH54" s="290"/>
      <c r="BI54" s="290"/>
      <c r="BJ54" s="290"/>
      <c r="BK54" s="290"/>
      <c r="BL54" s="290"/>
      <c r="BM54" s="290"/>
      <c r="BN54" s="290"/>
      <c r="BO54" s="290"/>
      <c r="BP54" s="290"/>
      <c r="BQ54" s="290"/>
      <c r="BR54" s="290"/>
      <c r="BS54" s="290"/>
      <c r="BT54" s="290"/>
      <c r="BU54" s="290"/>
      <c r="BV54" s="290"/>
      <c r="BW54" s="290"/>
      <c r="BX54" s="290"/>
      <c r="BY54" s="290"/>
      <c r="BZ54" s="290"/>
      <c r="CA54" s="290"/>
      <c r="CB54" s="290"/>
      <c r="CC54" s="290"/>
      <c r="CD54" s="290"/>
      <c r="CE54" s="290"/>
      <c r="CF54" s="290"/>
      <c r="CG54" s="290"/>
      <c r="CH54" s="290"/>
      <c r="CI54" s="290"/>
      <c r="CJ54" s="290"/>
      <c r="CK54" s="290"/>
      <c r="CL54" s="290"/>
      <c r="CM54" s="290"/>
      <c r="CN54" s="290"/>
      <c r="CO54" s="290"/>
      <c r="CP54" s="290"/>
      <c r="CQ54" s="290"/>
      <c r="CR54" s="290"/>
      <c r="CS54" s="290"/>
      <c r="CT54" s="290"/>
      <c r="CU54" s="290"/>
      <c r="CV54" s="290"/>
      <c r="CW54" s="290"/>
      <c r="CX54" s="290"/>
      <c r="CY54" s="290"/>
      <c r="CZ54" s="290"/>
      <c r="DA54" s="290"/>
      <c r="DB54" s="290"/>
      <c r="DC54" s="290"/>
      <c r="DD54" s="290"/>
      <c r="DE54" s="290"/>
      <c r="DF54" s="290"/>
      <c r="DG54" s="290"/>
      <c r="DH54" s="290"/>
      <c r="DI54" s="290"/>
    </row>
    <row r="55" spans="1:113" ht="30" customHeight="1" thickBot="1" x14ac:dyDescent="0.3">
      <c r="A55" s="115" t="s">
        <v>75</v>
      </c>
      <c r="B55" s="116" t="s">
        <v>142</v>
      </c>
      <c r="C55" s="145" t="s">
        <v>143</v>
      </c>
      <c r="D55" s="117" t="s">
        <v>140</v>
      </c>
      <c r="E55" s="553"/>
      <c r="F55" s="554"/>
      <c r="G55" s="555"/>
      <c r="H55" s="553"/>
      <c r="I55" s="554"/>
      <c r="J55" s="555"/>
      <c r="K55" s="118"/>
      <c r="L55" s="119"/>
      <c r="M55" s="120">
        <f t="shared" si="152"/>
        <v>0</v>
      </c>
      <c r="N55" s="118"/>
      <c r="O55" s="119"/>
      <c r="P55" s="120">
        <f t="shared" si="153"/>
        <v>0</v>
      </c>
      <c r="Q55" s="118"/>
      <c r="R55" s="119"/>
      <c r="S55" s="120">
        <f t="shared" si="154"/>
        <v>0</v>
      </c>
      <c r="T55" s="118"/>
      <c r="U55" s="119"/>
      <c r="V55" s="120">
        <f t="shared" si="155"/>
        <v>0</v>
      </c>
      <c r="W55" s="397">
        <f t="shared" si="156"/>
        <v>0</v>
      </c>
      <c r="X55" s="416">
        <f t="shared" si="157"/>
        <v>0</v>
      </c>
      <c r="Y55" s="416">
        <f t="shared" si="139"/>
        <v>0</v>
      </c>
      <c r="Z55" s="417">
        <v>0</v>
      </c>
      <c r="AA55" s="121"/>
      <c r="AB55" s="114"/>
      <c r="AC55" s="114"/>
      <c r="AD55" s="114"/>
      <c r="AE55" s="114"/>
      <c r="AF55" s="114"/>
      <c r="AG55" s="114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0"/>
      <c r="BQ55" s="290"/>
      <c r="BR55" s="290"/>
      <c r="BS55" s="290"/>
      <c r="BT55" s="290"/>
      <c r="BU55" s="290"/>
      <c r="BV55" s="290"/>
      <c r="BW55" s="290"/>
      <c r="BX55" s="290"/>
      <c r="BY55" s="290"/>
      <c r="BZ55" s="290"/>
      <c r="CA55" s="290"/>
      <c r="CB55" s="290"/>
      <c r="CC55" s="290"/>
      <c r="CD55" s="290"/>
      <c r="CE55" s="290"/>
      <c r="CF55" s="290"/>
      <c r="CG55" s="290"/>
      <c r="CH55" s="290"/>
      <c r="CI55" s="290"/>
      <c r="CJ55" s="290"/>
      <c r="CK55" s="290"/>
      <c r="CL55" s="290"/>
      <c r="CM55" s="290"/>
      <c r="CN55" s="290"/>
      <c r="CO55" s="290"/>
      <c r="CP55" s="290"/>
      <c r="CQ55" s="290"/>
      <c r="CR55" s="290"/>
      <c r="CS55" s="290"/>
      <c r="CT55" s="290"/>
      <c r="CU55" s="290"/>
      <c r="CV55" s="290"/>
      <c r="CW55" s="290"/>
      <c r="CX55" s="290"/>
      <c r="CY55" s="290"/>
      <c r="CZ55" s="290"/>
      <c r="DA55" s="290"/>
      <c r="DB55" s="290"/>
      <c r="DC55" s="290"/>
      <c r="DD55" s="290"/>
      <c r="DE55" s="290"/>
      <c r="DF55" s="290"/>
      <c r="DG55" s="290"/>
      <c r="DH55" s="290"/>
      <c r="DI55" s="290"/>
    </row>
    <row r="56" spans="1:113" ht="30" customHeight="1" thickBot="1" x14ac:dyDescent="0.3">
      <c r="A56" s="336" t="s">
        <v>144</v>
      </c>
      <c r="B56" s="337"/>
      <c r="C56" s="338"/>
      <c r="D56" s="339"/>
      <c r="E56" s="340">
        <f>E49</f>
        <v>0</v>
      </c>
      <c r="F56" s="341"/>
      <c r="G56" s="342">
        <f t="shared" ref="G56:H56" si="158">G49</f>
        <v>0</v>
      </c>
      <c r="H56" s="340">
        <f t="shared" si="158"/>
        <v>0</v>
      </c>
      <c r="I56" s="341"/>
      <c r="J56" s="342">
        <f>J49</f>
        <v>0</v>
      </c>
      <c r="K56" s="343">
        <f>K53+K49</f>
        <v>0</v>
      </c>
      <c r="L56" s="341"/>
      <c r="M56" s="342">
        <f t="shared" ref="M56:N56" si="159">M53+M49</f>
        <v>0</v>
      </c>
      <c r="N56" s="343">
        <f t="shared" si="159"/>
        <v>0</v>
      </c>
      <c r="O56" s="341"/>
      <c r="P56" s="342">
        <f t="shared" ref="P56:Q56" si="160">P53+P49</f>
        <v>0</v>
      </c>
      <c r="Q56" s="343">
        <f t="shared" si="160"/>
        <v>0</v>
      </c>
      <c r="R56" s="341"/>
      <c r="S56" s="342">
        <f t="shared" ref="S56:T56" si="161">S53+S49</f>
        <v>0</v>
      </c>
      <c r="T56" s="343">
        <f t="shared" si="161"/>
        <v>0</v>
      </c>
      <c r="U56" s="341"/>
      <c r="V56" s="342">
        <f t="shared" ref="V56:X56" si="162">V53+V49</f>
        <v>0</v>
      </c>
      <c r="W56" s="418">
        <f t="shared" si="162"/>
        <v>0</v>
      </c>
      <c r="X56" s="418">
        <f t="shared" si="162"/>
        <v>0</v>
      </c>
      <c r="Y56" s="418">
        <f t="shared" si="139"/>
        <v>0</v>
      </c>
      <c r="Z56" s="419">
        <v>0</v>
      </c>
      <c r="AA56" s="344"/>
      <c r="AB56" s="104"/>
      <c r="AC56" s="104"/>
      <c r="AD56" s="104"/>
      <c r="AE56" s="104"/>
      <c r="AF56" s="104"/>
      <c r="AG56" s="104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  <c r="AW56" s="290"/>
      <c r="AX56" s="290"/>
      <c r="AY56" s="290"/>
      <c r="AZ56" s="290"/>
      <c r="BA56" s="290"/>
      <c r="BB56" s="290"/>
      <c r="BC56" s="290"/>
      <c r="BD56" s="290"/>
      <c r="BE56" s="290"/>
      <c r="BF56" s="290"/>
      <c r="BG56" s="290"/>
      <c r="BH56" s="290"/>
      <c r="BI56" s="290"/>
      <c r="BJ56" s="290"/>
      <c r="BK56" s="290"/>
      <c r="BL56" s="290"/>
      <c r="BM56" s="290"/>
      <c r="BN56" s="290"/>
      <c r="BO56" s="290"/>
      <c r="BP56" s="290"/>
      <c r="BQ56" s="290"/>
      <c r="BR56" s="290"/>
      <c r="BS56" s="290"/>
      <c r="BT56" s="290"/>
      <c r="BU56" s="290"/>
      <c r="BV56" s="290"/>
      <c r="BW56" s="290"/>
      <c r="BX56" s="290"/>
      <c r="BY56" s="290"/>
      <c r="BZ56" s="290"/>
      <c r="CA56" s="290"/>
      <c r="CB56" s="290"/>
      <c r="CC56" s="290"/>
      <c r="CD56" s="290"/>
      <c r="CE56" s="290"/>
      <c r="CF56" s="290"/>
      <c r="CG56" s="290"/>
      <c r="CH56" s="290"/>
      <c r="CI56" s="290"/>
      <c r="CJ56" s="290"/>
      <c r="CK56" s="290"/>
      <c r="CL56" s="290"/>
      <c r="CM56" s="290"/>
      <c r="CN56" s="290"/>
      <c r="CO56" s="290"/>
      <c r="CP56" s="290"/>
      <c r="CQ56" s="290"/>
      <c r="CR56" s="290"/>
      <c r="CS56" s="290"/>
      <c r="CT56" s="290"/>
      <c r="CU56" s="290"/>
      <c r="CV56" s="290"/>
      <c r="CW56" s="290"/>
      <c r="CX56" s="290"/>
      <c r="CY56" s="290"/>
      <c r="CZ56" s="290"/>
      <c r="DA56" s="290"/>
      <c r="DB56" s="290"/>
      <c r="DC56" s="290"/>
      <c r="DD56" s="290"/>
      <c r="DE56" s="290"/>
      <c r="DF56" s="290"/>
      <c r="DG56" s="290"/>
      <c r="DH56" s="290"/>
      <c r="DI56" s="290"/>
    </row>
    <row r="57" spans="1:113" ht="30" customHeight="1" thickBot="1" x14ac:dyDescent="0.3">
      <c r="A57" s="347" t="s">
        <v>70</v>
      </c>
      <c r="B57" s="348">
        <v>4</v>
      </c>
      <c r="C57" s="349" t="s">
        <v>145</v>
      </c>
      <c r="D57" s="350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1"/>
      <c r="P57" s="351"/>
      <c r="Q57" s="351"/>
      <c r="R57" s="351"/>
      <c r="S57" s="351"/>
      <c r="T57" s="351"/>
      <c r="U57" s="351"/>
      <c r="V57" s="351"/>
      <c r="W57" s="420"/>
      <c r="X57" s="420"/>
      <c r="Y57" s="421"/>
      <c r="Z57" s="422"/>
      <c r="AA57" s="352"/>
      <c r="AB57" s="114"/>
      <c r="AC57" s="114"/>
      <c r="AD57" s="114"/>
      <c r="AE57" s="114"/>
      <c r="AF57" s="114"/>
      <c r="AG57" s="114"/>
      <c r="AH57" s="290"/>
      <c r="AI57" s="290"/>
      <c r="AJ57" s="290"/>
      <c r="AK57" s="290"/>
      <c r="AL57" s="290"/>
      <c r="AM57" s="290"/>
      <c r="AN57" s="290"/>
      <c r="AO57" s="290"/>
      <c r="AP57" s="290"/>
      <c r="AQ57" s="290"/>
      <c r="AR57" s="290"/>
      <c r="AS57" s="290"/>
      <c r="AT57" s="290"/>
      <c r="AU57" s="290"/>
      <c r="AV57" s="290"/>
      <c r="AW57" s="290"/>
      <c r="AX57" s="290"/>
      <c r="AY57" s="290"/>
      <c r="AZ57" s="290"/>
      <c r="BA57" s="290"/>
      <c r="BB57" s="290"/>
      <c r="BC57" s="290"/>
      <c r="BD57" s="290"/>
      <c r="BE57" s="290"/>
      <c r="BF57" s="290"/>
      <c r="BG57" s="290"/>
      <c r="BH57" s="290"/>
      <c r="BI57" s="290"/>
      <c r="BJ57" s="290"/>
      <c r="BK57" s="290"/>
      <c r="BL57" s="290"/>
      <c r="BM57" s="290"/>
      <c r="BN57" s="290"/>
      <c r="BO57" s="290"/>
      <c r="BP57" s="290"/>
      <c r="BQ57" s="290"/>
      <c r="BR57" s="290"/>
      <c r="BS57" s="290"/>
      <c r="BT57" s="290"/>
      <c r="BU57" s="290"/>
      <c r="BV57" s="290"/>
      <c r="BW57" s="290"/>
      <c r="BX57" s="290"/>
      <c r="BY57" s="290"/>
      <c r="BZ57" s="290"/>
      <c r="CA57" s="290"/>
      <c r="CB57" s="290"/>
      <c r="CC57" s="290"/>
      <c r="CD57" s="290"/>
      <c r="CE57" s="290"/>
      <c r="CF57" s="290"/>
      <c r="CG57" s="290"/>
      <c r="CH57" s="290"/>
      <c r="CI57" s="290"/>
      <c r="CJ57" s="290"/>
      <c r="CK57" s="290"/>
      <c r="CL57" s="290"/>
      <c r="CM57" s="290"/>
      <c r="CN57" s="290"/>
      <c r="CO57" s="290"/>
      <c r="CP57" s="290"/>
      <c r="CQ57" s="290"/>
      <c r="CR57" s="290"/>
      <c r="CS57" s="290"/>
      <c r="CT57" s="290"/>
      <c r="CU57" s="290"/>
      <c r="CV57" s="290"/>
      <c r="CW57" s="290"/>
      <c r="CX57" s="290"/>
      <c r="CY57" s="290"/>
      <c r="CZ57" s="290"/>
      <c r="DA57" s="290"/>
      <c r="DB57" s="290"/>
      <c r="DC57" s="290"/>
      <c r="DD57" s="290"/>
      <c r="DE57" s="290"/>
      <c r="DF57" s="290"/>
      <c r="DG57" s="290"/>
      <c r="DH57" s="290"/>
      <c r="DI57" s="290"/>
    </row>
    <row r="58" spans="1:113" ht="30" customHeight="1" x14ac:dyDescent="0.25">
      <c r="A58" s="345" t="s">
        <v>72</v>
      </c>
      <c r="B58" s="244" t="s">
        <v>146</v>
      </c>
      <c r="C58" s="166" t="s">
        <v>147</v>
      </c>
      <c r="D58" s="346"/>
      <c r="E58" s="100">
        <f>SUM(E59:E61)</f>
        <v>0</v>
      </c>
      <c r="F58" s="101"/>
      <c r="G58" s="102">
        <f t="shared" ref="G58:H58" si="163">SUM(G59:G61)</f>
        <v>0</v>
      </c>
      <c r="H58" s="100">
        <f t="shared" si="163"/>
        <v>0</v>
      </c>
      <c r="I58" s="101"/>
      <c r="J58" s="102">
        <f t="shared" ref="J58:K58" si="164">SUM(J59:J61)</f>
        <v>0</v>
      </c>
      <c r="K58" s="100">
        <f t="shared" si="164"/>
        <v>0</v>
      </c>
      <c r="L58" s="101"/>
      <c r="M58" s="102">
        <f t="shared" ref="M58:N58" si="165">SUM(M59:M61)</f>
        <v>0</v>
      </c>
      <c r="N58" s="100">
        <f t="shared" si="165"/>
        <v>0</v>
      </c>
      <c r="O58" s="101"/>
      <c r="P58" s="102">
        <f t="shared" ref="P58:Q58" si="166">SUM(P59:P61)</f>
        <v>0</v>
      </c>
      <c r="Q58" s="100">
        <f t="shared" si="166"/>
        <v>0</v>
      </c>
      <c r="R58" s="101"/>
      <c r="S58" s="102">
        <f t="shared" ref="S58:T58" si="167">SUM(S59:S61)</f>
        <v>0</v>
      </c>
      <c r="T58" s="100">
        <f t="shared" si="167"/>
        <v>0</v>
      </c>
      <c r="U58" s="101"/>
      <c r="V58" s="102">
        <f t="shared" ref="V58:X58" si="168">SUM(V59:V61)</f>
        <v>0</v>
      </c>
      <c r="W58" s="391">
        <f t="shared" si="168"/>
        <v>0</v>
      </c>
      <c r="X58" s="391">
        <f t="shared" si="168"/>
        <v>0</v>
      </c>
      <c r="Y58" s="423">
        <f t="shared" ref="Y58:Y100" si="169">W58-X58</f>
        <v>0</v>
      </c>
      <c r="Z58" s="424">
        <v>0</v>
      </c>
      <c r="AA58" s="103"/>
      <c r="AB58" s="104"/>
      <c r="AC58" s="104"/>
      <c r="AD58" s="104"/>
      <c r="AE58" s="104"/>
      <c r="AF58" s="104"/>
      <c r="AG58" s="104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290"/>
      <c r="AS58" s="290"/>
      <c r="AT58" s="290"/>
      <c r="AU58" s="290"/>
      <c r="AV58" s="290"/>
      <c r="AW58" s="290"/>
      <c r="AX58" s="290"/>
      <c r="AY58" s="290"/>
      <c r="AZ58" s="290"/>
      <c r="BA58" s="290"/>
      <c r="BB58" s="290"/>
      <c r="BC58" s="290"/>
      <c r="BD58" s="290"/>
      <c r="BE58" s="290"/>
      <c r="BF58" s="290"/>
      <c r="BG58" s="290"/>
      <c r="BH58" s="290"/>
      <c r="BI58" s="290"/>
      <c r="BJ58" s="290"/>
      <c r="BK58" s="290"/>
      <c r="BL58" s="290"/>
      <c r="BM58" s="290"/>
      <c r="BN58" s="290"/>
      <c r="BO58" s="290"/>
      <c r="BP58" s="290"/>
      <c r="BQ58" s="290"/>
      <c r="BR58" s="290"/>
      <c r="BS58" s="290"/>
      <c r="BT58" s="290"/>
      <c r="BU58" s="290"/>
      <c r="BV58" s="290"/>
      <c r="BW58" s="290"/>
      <c r="BX58" s="290"/>
      <c r="BY58" s="290"/>
      <c r="BZ58" s="290"/>
      <c r="CA58" s="290"/>
      <c r="CB58" s="290"/>
      <c r="CC58" s="290"/>
      <c r="CD58" s="290"/>
      <c r="CE58" s="290"/>
      <c r="CF58" s="290"/>
      <c r="CG58" s="290"/>
      <c r="CH58" s="290"/>
      <c r="CI58" s="290"/>
      <c r="CJ58" s="290"/>
      <c r="CK58" s="290"/>
      <c r="CL58" s="290"/>
      <c r="CM58" s="290"/>
      <c r="CN58" s="290"/>
      <c r="CO58" s="290"/>
      <c r="CP58" s="290"/>
      <c r="CQ58" s="290"/>
      <c r="CR58" s="290"/>
      <c r="CS58" s="290"/>
      <c r="CT58" s="290"/>
      <c r="CU58" s="290"/>
      <c r="CV58" s="290"/>
      <c r="CW58" s="290"/>
      <c r="CX58" s="290"/>
      <c r="CY58" s="290"/>
      <c r="CZ58" s="290"/>
      <c r="DA58" s="290"/>
      <c r="DB58" s="290"/>
      <c r="DC58" s="290"/>
      <c r="DD58" s="290"/>
      <c r="DE58" s="290"/>
      <c r="DF58" s="290"/>
      <c r="DG58" s="290"/>
      <c r="DH58" s="290"/>
      <c r="DI58" s="290"/>
    </row>
    <row r="59" spans="1:113" ht="30" customHeight="1" x14ac:dyDescent="0.25">
      <c r="A59" s="105" t="s">
        <v>75</v>
      </c>
      <c r="B59" s="106" t="s">
        <v>148</v>
      </c>
      <c r="C59" s="162" t="s">
        <v>149</v>
      </c>
      <c r="D59" s="167" t="s">
        <v>150</v>
      </c>
      <c r="E59" s="168"/>
      <c r="F59" s="169"/>
      <c r="G59" s="170">
        <f t="shared" ref="G59:G61" si="170">E59*F59</f>
        <v>0</v>
      </c>
      <c r="H59" s="168"/>
      <c r="I59" s="169"/>
      <c r="J59" s="170">
        <f t="shared" ref="J59:J61" si="171">H59*I59</f>
        <v>0</v>
      </c>
      <c r="K59" s="109"/>
      <c r="L59" s="169"/>
      <c r="M59" s="111">
        <f t="shared" ref="M59:M61" si="172">K59*L59</f>
        <v>0</v>
      </c>
      <c r="N59" s="109"/>
      <c r="O59" s="169"/>
      <c r="P59" s="111">
        <f t="shared" ref="P59:P61" si="173">N59*O59</f>
        <v>0</v>
      </c>
      <c r="Q59" s="109"/>
      <c r="R59" s="169"/>
      <c r="S59" s="111">
        <f t="shared" ref="S59:S61" si="174">Q59*R59</f>
        <v>0</v>
      </c>
      <c r="T59" s="109"/>
      <c r="U59" s="169"/>
      <c r="V59" s="111">
        <f t="shared" ref="V59:V61" si="175">T59*U59</f>
        <v>0</v>
      </c>
      <c r="W59" s="401">
        <f t="shared" ref="W59:W61" si="176">G59+M59+S59</f>
        <v>0</v>
      </c>
      <c r="X59" s="395">
        <f t="shared" ref="X59:X61" si="177">J59+P59+V59</f>
        <v>0</v>
      </c>
      <c r="Y59" s="395">
        <f t="shared" si="169"/>
        <v>0</v>
      </c>
      <c r="Z59" s="396">
        <v>0</v>
      </c>
      <c r="AA59" s="112"/>
      <c r="AB59" s="114"/>
      <c r="AC59" s="114"/>
      <c r="AD59" s="114"/>
      <c r="AE59" s="114"/>
      <c r="AF59" s="114"/>
      <c r="AG59" s="114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290"/>
      <c r="AS59" s="290"/>
      <c r="AT59" s="290"/>
      <c r="AU59" s="290"/>
      <c r="AV59" s="290"/>
      <c r="AW59" s="290"/>
      <c r="AX59" s="290"/>
      <c r="AY59" s="290"/>
      <c r="AZ59" s="290"/>
      <c r="BA59" s="290"/>
      <c r="BB59" s="290"/>
      <c r="BC59" s="290"/>
      <c r="BD59" s="290"/>
      <c r="BE59" s="290"/>
      <c r="BF59" s="290"/>
      <c r="BG59" s="290"/>
      <c r="BH59" s="290"/>
      <c r="BI59" s="290"/>
      <c r="BJ59" s="290"/>
      <c r="BK59" s="290"/>
      <c r="BL59" s="290"/>
      <c r="BM59" s="290"/>
      <c r="BN59" s="290"/>
      <c r="BO59" s="290"/>
      <c r="BP59" s="290"/>
      <c r="BQ59" s="290"/>
      <c r="BR59" s="290"/>
      <c r="BS59" s="290"/>
      <c r="BT59" s="290"/>
      <c r="BU59" s="290"/>
      <c r="BV59" s="290"/>
      <c r="BW59" s="290"/>
      <c r="BX59" s="290"/>
      <c r="BY59" s="290"/>
      <c r="BZ59" s="290"/>
      <c r="CA59" s="290"/>
      <c r="CB59" s="290"/>
      <c r="CC59" s="290"/>
      <c r="CD59" s="290"/>
      <c r="CE59" s="290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  <c r="CR59" s="290"/>
      <c r="CS59" s="290"/>
      <c r="CT59" s="290"/>
      <c r="CU59" s="290"/>
      <c r="CV59" s="290"/>
      <c r="CW59" s="290"/>
      <c r="CX59" s="290"/>
      <c r="CY59" s="290"/>
      <c r="CZ59" s="290"/>
      <c r="DA59" s="290"/>
      <c r="DB59" s="290"/>
      <c r="DC59" s="290"/>
      <c r="DD59" s="290"/>
      <c r="DE59" s="290"/>
      <c r="DF59" s="290"/>
      <c r="DG59" s="290"/>
      <c r="DH59" s="290"/>
      <c r="DI59" s="290"/>
    </row>
    <row r="60" spans="1:113" ht="30" customHeight="1" x14ac:dyDescent="0.25">
      <c r="A60" s="105" t="s">
        <v>75</v>
      </c>
      <c r="B60" s="106" t="s">
        <v>151</v>
      </c>
      <c r="C60" s="162" t="s">
        <v>149</v>
      </c>
      <c r="D60" s="167" t="s">
        <v>150</v>
      </c>
      <c r="E60" s="168"/>
      <c r="F60" s="169"/>
      <c r="G60" s="170">
        <f t="shared" si="170"/>
        <v>0</v>
      </c>
      <c r="H60" s="168"/>
      <c r="I60" s="169"/>
      <c r="J60" s="170">
        <f t="shared" si="171"/>
        <v>0</v>
      </c>
      <c r="K60" s="109"/>
      <c r="L60" s="169"/>
      <c r="M60" s="111">
        <f t="shared" si="172"/>
        <v>0</v>
      </c>
      <c r="N60" s="109"/>
      <c r="O60" s="169"/>
      <c r="P60" s="111">
        <f t="shared" si="173"/>
        <v>0</v>
      </c>
      <c r="Q60" s="109"/>
      <c r="R60" s="169"/>
      <c r="S60" s="111">
        <f t="shared" si="174"/>
        <v>0</v>
      </c>
      <c r="T60" s="109"/>
      <c r="U60" s="169"/>
      <c r="V60" s="111">
        <f t="shared" si="175"/>
        <v>0</v>
      </c>
      <c r="W60" s="401">
        <f t="shared" si="176"/>
        <v>0</v>
      </c>
      <c r="X60" s="395">
        <f t="shared" si="177"/>
        <v>0</v>
      </c>
      <c r="Y60" s="395">
        <f t="shared" si="169"/>
        <v>0</v>
      </c>
      <c r="Z60" s="396">
        <v>0</v>
      </c>
      <c r="AA60" s="112"/>
      <c r="AB60" s="104"/>
      <c r="AC60" s="104"/>
      <c r="AD60" s="104"/>
      <c r="AE60" s="104"/>
      <c r="AF60" s="104"/>
      <c r="AG60" s="104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  <c r="AW60" s="290"/>
      <c r="AX60" s="290"/>
      <c r="AY60" s="290"/>
      <c r="AZ60" s="290"/>
      <c r="BA60" s="290"/>
      <c r="BB60" s="290"/>
      <c r="BC60" s="290"/>
      <c r="BD60" s="290"/>
      <c r="BE60" s="290"/>
      <c r="BF60" s="290"/>
      <c r="BG60" s="290"/>
      <c r="BH60" s="290"/>
      <c r="BI60" s="290"/>
      <c r="BJ60" s="290"/>
      <c r="BK60" s="290"/>
      <c r="BL60" s="290"/>
      <c r="BM60" s="290"/>
      <c r="BN60" s="290"/>
      <c r="BO60" s="290"/>
      <c r="BP60" s="290"/>
      <c r="BQ60" s="290"/>
      <c r="BR60" s="290"/>
      <c r="BS60" s="290"/>
      <c r="BT60" s="290"/>
      <c r="BU60" s="290"/>
      <c r="BV60" s="290"/>
      <c r="BW60" s="290"/>
      <c r="BX60" s="290"/>
      <c r="BY60" s="290"/>
      <c r="BZ60" s="290"/>
      <c r="CA60" s="290"/>
      <c r="CB60" s="290"/>
      <c r="CC60" s="290"/>
      <c r="CD60" s="290"/>
      <c r="CE60" s="290"/>
      <c r="CF60" s="290"/>
      <c r="CG60" s="290"/>
      <c r="CH60" s="290"/>
      <c r="CI60" s="290"/>
      <c r="CJ60" s="290"/>
      <c r="CK60" s="290"/>
      <c r="CL60" s="290"/>
      <c r="CM60" s="290"/>
      <c r="CN60" s="290"/>
      <c r="CO60" s="290"/>
      <c r="CP60" s="290"/>
      <c r="CQ60" s="290"/>
      <c r="CR60" s="290"/>
      <c r="CS60" s="290"/>
      <c r="CT60" s="290"/>
      <c r="CU60" s="290"/>
      <c r="CV60" s="290"/>
      <c r="CW60" s="290"/>
      <c r="CX60" s="290"/>
      <c r="CY60" s="290"/>
      <c r="CZ60" s="290"/>
      <c r="DA60" s="290"/>
      <c r="DB60" s="290"/>
      <c r="DC60" s="290"/>
      <c r="DD60" s="290"/>
      <c r="DE60" s="290"/>
      <c r="DF60" s="290"/>
      <c r="DG60" s="290"/>
      <c r="DH60" s="290"/>
      <c r="DI60" s="290"/>
    </row>
    <row r="61" spans="1:113" ht="30" customHeight="1" x14ac:dyDescent="0.25">
      <c r="A61" s="128" t="s">
        <v>75</v>
      </c>
      <c r="B61" s="116" t="s">
        <v>152</v>
      </c>
      <c r="C61" s="145" t="s">
        <v>149</v>
      </c>
      <c r="D61" s="167" t="s">
        <v>150</v>
      </c>
      <c r="E61" s="171"/>
      <c r="F61" s="172"/>
      <c r="G61" s="173">
        <f t="shared" si="170"/>
        <v>0</v>
      </c>
      <c r="H61" s="171"/>
      <c r="I61" s="172"/>
      <c r="J61" s="173">
        <f t="shared" si="171"/>
        <v>0</v>
      </c>
      <c r="K61" s="118"/>
      <c r="L61" s="172"/>
      <c r="M61" s="120">
        <f t="shared" si="172"/>
        <v>0</v>
      </c>
      <c r="N61" s="118"/>
      <c r="O61" s="172"/>
      <c r="P61" s="120">
        <f t="shared" si="173"/>
        <v>0</v>
      </c>
      <c r="Q61" s="118"/>
      <c r="R61" s="172"/>
      <c r="S61" s="120">
        <f t="shared" si="174"/>
        <v>0</v>
      </c>
      <c r="T61" s="118"/>
      <c r="U61" s="172"/>
      <c r="V61" s="120">
        <f t="shared" si="175"/>
        <v>0</v>
      </c>
      <c r="W61" s="397">
        <f t="shared" si="176"/>
        <v>0</v>
      </c>
      <c r="X61" s="395">
        <f t="shared" si="177"/>
        <v>0</v>
      </c>
      <c r="Y61" s="395">
        <f t="shared" si="169"/>
        <v>0</v>
      </c>
      <c r="Z61" s="396">
        <v>0</v>
      </c>
      <c r="AA61" s="121"/>
      <c r="AB61" s="114"/>
      <c r="AC61" s="114"/>
      <c r="AD61" s="114"/>
      <c r="AE61" s="114"/>
      <c r="AF61" s="114"/>
      <c r="AG61" s="114"/>
      <c r="AH61" s="290"/>
      <c r="AI61" s="290"/>
      <c r="AJ61" s="290"/>
      <c r="AK61" s="290"/>
      <c r="AL61" s="290"/>
      <c r="AM61" s="290"/>
      <c r="AN61" s="290"/>
      <c r="AO61" s="290"/>
      <c r="AP61" s="290"/>
      <c r="AQ61" s="290"/>
      <c r="AR61" s="290"/>
      <c r="AS61" s="290"/>
      <c r="AT61" s="290"/>
      <c r="AU61" s="290"/>
      <c r="AV61" s="290"/>
      <c r="AW61" s="290"/>
      <c r="AX61" s="290"/>
      <c r="AY61" s="290"/>
      <c r="AZ61" s="290"/>
      <c r="BA61" s="290"/>
      <c r="BB61" s="290"/>
      <c r="BC61" s="290"/>
      <c r="BD61" s="290"/>
      <c r="BE61" s="290"/>
      <c r="BF61" s="290"/>
      <c r="BG61" s="290"/>
      <c r="BH61" s="290"/>
      <c r="BI61" s="290"/>
      <c r="BJ61" s="290"/>
      <c r="BK61" s="290"/>
      <c r="BL61" s="290"/>
      <c r="BM61" s="290"/>
      <c r="BN61" s="290"/>
      <c r="BO61" s="290"/>
      <c r="BP61" s="290"/>
      <c r="BQ61" s="290"/>
      <c r="BR61" s="290"/>
      <c r="BS61" s="290"/>
      <c r="BT61" s="290"/>
      <c r="BU61" s="290"/>
      <c r="BV61" s="290"/>
      <c r="BW61" s="290"/>
      <c r="BX61" s="290"/>
      <c r="BY61" s="290"/>
      <c r="BZ61" s="290"/>
      <c r="CA61" s="290"/>
      <c r="CB61" s="290"/>
      <c r="CC61" s="290"/>
      <c r="CD61" s="290"/>
      <c r="CE61" s="290"/>
      <c r="CF61" s="290"/>
      <c r="CG61" s="290"/>
      <c r="CH61" s="290"/>
      <c r="CI61" s="290"/>
      <c r="CJ61" s="290"/>
      <c r="CK61" s="290"/>
      <c r="CL61" s="290"/>
      <c r="CM61" s="290"/>
      <c r="CN61" s="290"/>
      <c r="CO61" s="290"/>
      <c r="CP61" s="290"/>
      <c r="CQ61" s="290"/>
      <c r="CR61" s="290"/>
      <c r="CS61" s="290"/>
      <c r="CT61" s="290"/>
      <c r="CU61" s="290"/>
      <c r="CV61" s="290"/>
      <c r="CW61" s="290"/>
      <c r="CX61" s="290"/>
      <c r="CY61" s="290"/>
      <c r="CZ61" s="290"/>
      <c r="DA61" s="290"/>
      <c r="DB61" s="290"/>
      <c r="DC61" s="290"/>
      <c r="DD61" s="290"/>
      <c r="DE61" s="290"/>
      <c r="DF61" s="290"/>
      <c r="DG61" s="290"/>
      <c r="DH61" s="290"/>
      <c r="DI61" s="290"/>
    </row>
    <row r="62" spans="1:113" ht="30" customHeight="1" x14ac:dyDescent="0.25">
      <c r="A62" s="96" t="s">
        <v>72</v>
      </c>
      <c r="B62" s="136" t="s">
        <v>153</v>
      </c>
      <c r="C62" s="134" t="s">
        <v>154</v>
      </c>
      <c r="D62" s="278"/>
      <c r="E62" s="277">
        <f>SUM(E63:E87)</f>
        <v>396</v>
      </c>
      <c r="F62" s="125"/>
      <c r="G62" s="126">
        <f>SUM(G63:G87)</f>
        <v>297057.60000000003</v>
      </c>
      <c r="H62" s="124">
        <f>SUM(H63:H87)</f>
        <v>396</v>
      </c>
      <c r="I62" s="125"/>
      <c r="J62" s="126">
        <f>SUM(J63:J87)</f>
        <v>297057.60000000003</v>
      </c>
      <c r="K62" s="124">
        <f>SUM(K63:K87)</f>
        <v>0</v>
      </c>
      <c r="L62" s="125"/>
      <c r="M62" s="126">
        <f>SUM(M63:M87)</f>
        <v>0</v>
      </c>
      <c r="N62" s="124">
        <f>SUM(N63:N87)</f>
        <v>0</v>
      </c>
      <c r="O62" s="125"/>
      <c r="P62" s="126">
        <f>SUM(P63:P87)</f>
        <v>0</v>
      </c>
      <c r="Q62" s="124">
        <f>SUM(Q63:Q82)</f>
        <v>0</v>
      </c>
      <c r="R62" s="125"/>
      <c r="S62" s="126">
        <f>SUM(S63:S82)</f>
        <v>0</v>
      </c>
      <c r="T62" s="124">
        <f>SUM(T63:T82)</f>
        <v>0</v>
      </c>
      <c r="U62" s="125"/>
      <c r="V62" s="126">
        <f>SUM(V63:V82)</f>
        <v>0</v>
      </c>
      <c r="W62" s="398">
        <f>SUM(W63:W87)</f>
        <v>297057.60000000003</v>
      </c>
      <c r="X62" s="398">
        <f>SUM(X63:X87)</f>
        <v>297057.60000000003</v>
      </c>
      <c r="Y62" s="398">
        <f>W62-X62</f>
        <v>0</v>
      </c>
      <c r="Z62" s="403">
        <f>Y62/W62</f>
        <v>0</v>
      </c>
      <c r="AA62" s="127"/>
      <c r="AB62" s="104"/>
      <c r="AC62" s="104"/>
      <c r="AD62" s="104"/>
      <c r="AE62" s="104"/>
      <c r="AF62" s="104"/>
      <c r="AG62" s="104"/>
      <c r="AH62" s="290"/>
      <c r="AI62" s="290"/>
      <c r="AJ62" s="290"/>
      <c r="AK62" s="290"/>
      <c r="AL62" s="290"/>
      <c r="AM62" s="290"/>
      <c r="AN62" s="290"/>
      <c r="AO62" s="290"/>
      <c r="AP62" s="290"/>
      <c r="AQ62" s="290"/>
      <c r="AR62" s="290"/>
      <c r="AS62" s="290"/>
      <c r="AT62" s="290"/>
      <c r="AU62" s="290"/>
      <c r="AV62" s="290"/>
      <c r="AW62" s="290"/>
      <c r="AX62" s="290"/>
      <c r="AY62" s="290"/>
      <c r="AZ62" s="290"/>
      <c r="BA62" s="290"/>
      <c r="BB62" s="290"/>
      <c r="BC62" s="290"/>
      <c r="BD62" s="290"/>
      <c r="BE62" s="290"/>
      <c r="BF62" s="290"/>
      <c r="BG62" s="290"/>
      <c r="BH62" s="290"/>
      <c r="BI62" s="290"/>
      <c r="BJ62" s="290"/>
      <c r="BK62" s="290"/>
      <c r="BL62" s="290"/>
      <c r="BM62" s="290"/>
      <c r="BN62" s="290"/>
      <c r="BO62" s="290"/>
      <c r="BP62" s="290"/>
      <c r="BQ62" s="290"/>
      <c r="BR62" s="290"/>
      <c r="BS62" s="290"/>
      <c r="BT62" s="290"/>
      <c r="BU62" s="290"/>
      <c r="BV62" s="290"/>
      <c r="BW62" s="290"/>
      <c r="BX62" s="290"/>
      <c r="BY62" s="290"/>
      <c r="BZ62" s="290"/>
      <c r="CA62" s="290"/>
      <c r="CB62" s="290"/>
      <c r="CC62" s="290"/>
      <c r="CD62" s="290"/>
      <c r="CE62" s="290"/>
      <c r="CF62" s="290"/>
      <c r="CG62" s="290"/>
      <c r="CH62" s="290"/>
      <c r="CI62" s="290"/>
      <c r="CJ62" s="290"/>
      <c r="CK62" s="290"/>
      <c r="CL62" s="290"/>
      <c r="CM62" s="290"/>
      <c r="CN62" s="290"/>
      <c r="CO62" s="290"/>
      <c r="CP62" s="290"/>
      <c r="CQ62" s="290"/>
      <c r="CR62" s="290"/>
      <c r="CS62" s="290"/>
      <c r="CT62" s="290"/>
      <c r="CU62" s="290"/>
      <c r="CV62" s="290"/>
      <c r="CW62" s="290"/>
      <c r="CX62" s="290"/>
      <c r="CY62" s="290"/>
      <c r="CZ62" s="290"/>
      <c r="DA62" s="290"/>
      <c r="DB62" s="290"/>
      <c r="DC62" s="290"/>
      <c r="DD62" s="290"/>
      <c r="DE62" s="290"/>
      <c r="DF62" s="290"/>
      <c r="DG62" s="290"/>
      <c r="DH62" s="290"/>
      <c r="DI62" s="290"/>
    </row>
    <row r="63" spans="1:113" s="300" customFormat="1" ht="30" customHeight="1" x14ac:dyDescent="0.25">
      <c r="A63" s="291" t="s">
        <v>75</v>
      </c>
      <c r="B63" s="292" t="s">
        <v>155</v>
      </c>
      <c r="C63" s="293" t="s">
        <v>358</v>
      </c>
      <c r="D63" s="294"/>
      <c r="E63" s="295"/>
      <c r="F63" s="296"/>
      <c r="G63" s="297"/>
      <c r="H63" s="298"/>
      <c r="I63" s="296"/>
      <c r="J63" s="297"/>
      <c r="K63" s="298"/>
      <c r="L63" s="296"/>
      <c r="M63" s="297"/>
      <c r="N63" s="298"/>
      <c r="O63" s="296"/>
      <c r="P63" s="297"/>
      <c r="Q63" s="298"/>
      <c r="R63" s="296"/>
      <c r="S63" s="297"/>
      <c r="T63" s="298"/>
      <c r="U63" s="296"/>
      <c r="V63" s="297"/>
      <c r="W63" s="394"/>
      <c r="X63" s="402"/>
      <c r="Y63" s="402"/>
      <c r="Z63" s="425"/>
      <c r="AA63" s="299"/>
      <c r="AB63" s="114"/>
      <c r="AC63" s="114"/>
      <c r="AD63" s="114"/>
      <c r="AE63" s="114"/>
      <c r="AF63" s="114"/>
      <c r="AG63" s="114"/>
      <c r="AH63" s="290"/>
      <c r="AI63" s="290"/>
      <c r="AJ63" s="290"/>
      <c r="AK63" s="290"/>
      <c r="AL63" s="290"/>
      <c r="AM63" s="290"/>
      <c r="AN63" s="290"/>
      <c r="AO63" s="290"/>
      <c r="AP63" s="290"/>
      <c r="AQ63" s="290"/>
      <c r="AR63" s="290"/>
      <c r="AS63" s="290"/>
      <c r="AT63" s="290"/>
      <c r="AU63" s="290"/>
      <c r="AV63" s="290"/>
      <c r="AW63" s="290"/>
      <c r="AX63" s="290"/>
      <c r="AY63" s="290"/>
      <c r="AZ63" s="290"/>
      <c r="BA63" s="290"/>
      <c r="BB63" s="290"/>
      <c r="BC63" s="290"/>
      <c r="BD63" s="290"/>
      <c r="BE63" s="290"/>
      <c r="BF63" s="290"/>
      <c r="BG63" s="290"/>
      <c r="BH63" s="290"/>
      <c r="BI63" s="290"/>
      <c r="BJ63" s="290"/>
      <c r="BK63" s="290"/>
      <c r="BL63" s="290"/>
      <c r="BM63" s="290"/>
      <c r="BN63" s="290"/>
      <c r="BO63" s="290"/>
      <c r="BP63" s="290"/>
      <c r="BQ63" s="290"/>
      <c r="BR63" s="290"/>
      <c r="BS63" s="290"/>
      <c r="BT63" s="290"/>
      <c r="BU63" s="290"/>
      <c r="BV63" s="290"/>
      <c r="BW63" s="290"/>
      <c r="BX63" s="290"/>
      <c r="BY63" s="290"/>
      <c r="BZ63" s="290"/>
      <c r="CA63" s="290"/>
      <c r="CB63" s="290"/>
      <c r="CC63" s="290"/>
      <c r="CD63" s="290"/>
      <c r="CE63" s="290"/>
      <c r="CF63" s="290"/>
      <c r="CG63" s="290"/>
      <c r="CH63" s="290"/>
      <c r="CI63" s="290"/>
      <c r="CJ63" s="290"/>
      <c r="CK63" s="290"/>
      <c r="CL63" s="290"/>
      <c r="CM63" s="290"/>
      <c r="CN63" s="290"/>
      <c r="CO63" s="290"/>
      <c r="CP63" s="290"/>
      <c r="CQ63" s="290"/>
      <c r="CR63" s="290"/>
      <c r="CS63" s="290"/>
      <c r="CT63" s="290"/>
      <c r="CU63" s="290"/>
      <c r="CV63" s="290"/>
      <c r="CW63" s="290"/>
      <c r="CX63" s="290"/>
      <c r="CY63" s="290"/>
      <c r="CZ63" s="290"/>
      <c r="DA63" s="290"/>
      <c r="DB63" s="290"/>
      <c r="DC63" s="290"/>
      <c r="DD63" s="290"/>
      <c r="DE63" s="290"/>
      <c r="DF63" s="290"/>
      <c r="DG63" s="290"/>
      <c r="DH63" s="290"/>
      <c r="DI63" s="290"/>
    </row>
    <row r="64" spans="1:113" s="300" customFormat="1" ht="51" customHeight="1" x14ac:dyDescent="0.25">
      <c r="A64" s="291" t="s">
        <v>75</v>
      </c>
      <c r="B64" s="495" t="s">
        <v>322</v>
      </c>
      <c r="C64" s="496" t="s">
        <v>380</v>
      </c>
      <c r="D64" s="497" t="s">
        <v>367</v>
      </c>
      <c r="E64" s="498">
        <v>18</v>
      </c>
      <c r="F64" s="499">
        <v>2222.3000000000002</v>
      </c>
      <c r="G64" s="111">
        <f t="shared" ref="G64:G74" si="178">E64*F64</f>
        <v>40001.4</v>
      </c>
      <c r="H64" s="301">
        <f>E64</f>
        <v>18</v>
      </c>
      <c r="I64" s="302">
        <f>F64</f>
        <v>2222.3000000000002</v>
      </c>
      <c r="J64" s="303">
        <f t="shared" ref="J64:J87" si="179">H64*I64</f>
        <v>40001.4</v>
      </c>
      <c r="K64" s="298"/>
      <c r="L64" s="302"/>
      <c r="M64" s="303">
        <f t="shared" ref="M64:M87" si="180">K64*L64</f>
        <v>0</v>
      </c>
      <c r="N64" s="298"/>
      <c r="O64" s="302"/>
      <c r="P64" s="303">
        <f t="shared" ref="P64:P87" si="181">N64*O64</f>
        <v>0</v>
      </c>
      <c r="Q64" s="298"/>
      <c r="R64" s="296"/>
      <c r="S64" s="297"/>
      <c r="T64" s="298"/>
      <c r="U64" s="296"/>
      <c r="V64" s="297"/>
      <c r="W64" s="394">
        <f t="shared" ref="W64:W85" si="182">G64+M64+S64</f>
        <v>40001.4</v>
      </c>
      <c r="X64" s="402">
        <f t="shared" ref="X64:X85" si="183">J64+P64+V64</f>
        <v>40001.4</v>
      </c>
      <c r="Y64" s="402">
        <f t="shared" ref="Y64:Y85" si="184">W64-X64</f>
        <v>0</v>
      </c>
      <c r="Z64" s="425">
        <f t="shared" ref="Z64:Z85" si="185">Y64/W64</f>
        <v>0</v>
      </c>
      <c r="AA64" s="372"/>
      <c r="AB64" s="104"/>
      <c r="AC64" s="104"/>
      <c r="AD64" s="104"/>
      <c r="AE64" s="104"/>
      <c r="AF64" s="104"/>
      <c r="AG64" s="104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0"/>
      <c r="AW64" s="290"/>
      <c r="AX64" s="290"/>
      <c r="AY64" s="290"/>
      <c r="AZ64" s="290"/>
      <c r="BA64" s="290"/>
      <c r="BB64" s="290"/>
      <c r="BC64" s="290"/>
      <c r="BD64" s="290"/>
      <c r="BE64" s="290"/>
      <c r="BF64" s="290"/>
      <c r="BG64" s="290"/>
      <c r="BH64" s="290"/>
      <c r="BI64" s="290"/>
      <c r="BJ64" s="290"/>
      <c r="BK64" s="290"/>
      <c r="BL64" s="290"/>
      <c r="BM64" s="290"/>
      <c r="BN64" s="290"/>
      <c r="BO64" s="290"/>
      <c r="BP64" s="290"/>
      <c r="BQ64" s="290"/>
      <c r="BR64" s="290"/>
      <c r="BS64" s="290"/>
      <c r="BT64" s="290"/>
      <c r="BU64" s="290"/>
      <c r="BV64" s="290"/>
      <c r="BW64" s="290"/>
      <c r="BX64" s="290"/>
      <c r="BY64" s="290"/>
      <c r="BZ64" s="290"/>
      <c r="CA64" s="290"/>
      <c r="CB64" s="290"/>
      <c r="CC64" s="290"/>
      <c r="CD64" s="290"/>
      <c r="CE64" s="290"/>
      <c r="CF64" s="290"/>
      <c r="CG64" s="290"/>
      <c r="CH64" s="290"/>
      <c r="CI64" s="290"/>
      <c r="CJ64" s="290"/>
      <c r="CK64" s="290"/>
      <c r="CL64" s="290"/>
      <c r="CM64" s="290"/>
      <c r="CN64" s="290"/>
      <c r="CO64" s="290"/>
      <c r="CP64" s="290"/>
      <c r="CQ64" s="290"/>
      <c r="CR64" s="290"/>
      <c r="CS64" s="290"/>
      <c r="CT64" s="290"/>
      <c r="CU64" s="290"/>
      <c r="CV64" s="290"/>
      <c r="CW64" s="290"/>
      <c r="CX64" s="290"/>
      <c r="CY64" s="290"/>
      <c r="CZ64" s="290"/>
      <c r="DA64" s="290"/>
      <c r="DB64" s="290"/>
      <c r="DC64" s="290"/>
      <c r="DD64" s="290"/>
      <c r="DE64" s="290"/>
      <c r="DF64" s="290"/>
      <c r="DG64" s="290"/>
      <c r="DH64" s="290"/>
      <c r="DI64" s="290"/>
    </row>
    <row r="65" spans="1:113" s="300" customFormat="1" ht="42" customHeight="1" x14ac:dyDescent="0.25">
      <c r="A65" s="291" t="s">
        <v>75</v>
      </c>
      <c r="B65" s="495" t="s">
        <v>323</v>
      </c>
      <c r="C65" s="496" t="s">
        <v>381</v>
      </c>
      <c r="D65" s="497" t="s">
        <v>367</v>
      </c>
      <c r="E65" s="498">
        <v>18</v>
      </c>
      <c r="F65" s="499">
        <v>395.4</v>
      </c>
      <c r="G65" s="111">
        <f t="shared" si="178"/>
        <v>7117.2</v>
      </c>
      <c r="H65" s="301">
        <f t="shared" ref="H65:H87" si="186">E65</f>
        <v>18</v>
      </c>
      <c r="I65" s="302">
        <f t="shared" ref="I65:I87" si="187">F65</f>
        <v>395.4</v>
      </c>
      <c r="J65" s="303">
        <f t="shared" si="179"/>
        <v>7117.2</v>
      </c>
      <c r="K65" s="298"/>
      <c r="L65" s="302"/>
      <c r="M65" s="303">
        <f t="shared" si="180"/>
        <v>0</v>
      </c>
      <c r="N65" s="298"/>
      <c r="O65" s="302"/>
      <c r="P65" s="303">
        <f t="shared" si="181"/>
        <v>0</v>
      </c>
      <c r="Q65" s="298"/>
      <c r="R65" s="296"/>
      <c r="S65" s="297"/>
      <c r="T65" s="298"/>
      <c r="U65" s="296"/>
      <c r="V65" s="297"/>
      <c r="W65" s="394">
        <f t="shared" si="182"/>
        <v>7117.2</v>
      </c>
      <c r="X65" s="402">
        <f t="shared" si="183"/>
        <v>7117.2</v>
      </c>
      <c r="Y65" s="402">
        <f t="shared" si="184"/>
        <v>0</v>
      </c>
      <c r="Z65" s="425">
        <f t="shared" si="185"/>
        <v>0</v>
      </c>
      <c r="AA65" s="372"/>
      <c r="AB65" s="114"/>
      <c r="AC65" s="114"/>
      <c r="AD65" s="114"/>
      <c r="AE65" s="114"/>
      <c r="AF65" s="114"/>
      <c r="AG65" s="114"/>
      <c r="AH65" s="290"/>
      <c r="AI65" s="290"/>
      <c r="AJ65" s="290"/>
      <c r="AK65" s="290"/>
      <c r="AL65" s="290"/>
      <c r="AM65" s="290"/>
      <c r="AN65" s="290"/>
      <c r="AO65" s="290"/>
      <c r="AP65" s="290"/>
      <c r="AQ65" s="290"/>
      <c r="AR65" s="290"/>
      <c r="AS65" s="290"/>
      <c r="AT65" s="290"/>
      <c r="AU65" s="290"/>
      <c r="AV65" s="290"/>
      <c r="AW65" s="290"/>
      <c r="AX65" s="290"/>
      <c r="AY65" s="290"/>
      <c r="AZ65" s="290"/>
      <c r="BA65" s="290"/>
      <c r="BB65" s="290"/>
      <c r="BC65" s="290"/>
      <c r="BD65" s="290"/>
      <c r="BE65" s="290"/>
      <c r="BF65" s="290"/>
      <c r="BG65" s="290"/>
      <c r="BH65" s="290"/>
      <c r="BI65" s="290"/>
      <c r="BJ65" s="290"/>
      <c r="BK65" s="290"/>
      <c r="BL65" s="290"/>
      <c r="BM65" s="290"/>
      <c r="BN65" s="290"/>
      <c r="BO65" s="290"/>
      <c r="BP65" s="290"/>
      <c r="BQ65" s="290"/>
      <c r="BR65" s="290"/>
      <c r="BS65" s="290"/>
      <c r="BT65" s="290"/>
      <c r="BU65" s="290"/>
      <c r="BV65" s="290"/>
      <c r="BW65" s="290"/>
      <c r="BX65" s="290"/>
      <c r="BY65" s="290"/>
      <c r="BZ65" s="290"/>
      <c r="CA65" s="290"/>
      <c r="CB65" s="290"/>
      <c r="CC65" s="290"/>
      <c r="CD65" s="290"/>
      <c r="CE65" s="290"/>
      <c r="CF65" s="290"/>
      <c r="CG65" s="290"/>
      <c r="CH65" s="290"/>
      <c r="CI65" s="290"/>
      <c r="CJ65" s="290"/>
      <c r="CK65" s="290"/>
      <c r="CL65" s="290"/>
      <c r="CM65" s="290"/>
      <c r="CN65" s="290"/>
      <c r="CO65" s="290"/>
      <c r="CP65" s="290"/>
      <c r="CQ65" s="290"/>
      <c r="CR65" s="290"/>
      <c r="CS65" s="290"/>
      <c r="CT65" s="290"/>
      <c r="CU65" s="290"/>
      <c r="CV65" s="290"/>
      <c r="CW65" s="290"/>
      <c r="CX65" s="290"/>
      <c r="CY65" s="290"/>
      <c r="CZ65" s="290"/>
      <c r="DA65" s="290"/>
      <c r="DB65" s="290"/>
      <c r="DC65" s="290"/>
      <c r="DD65" s="290"/>
      <c r="DE65" s="290"/>
      <c r="DF65" s="290"/>
      <c r="DG65" s="290"/>
      <c r="DH65" s="290"/>
      <c r="DI65" s="290"/>
    </row>
    <row r="66" spans="1:113" s="300" customFormat="1" ht="42" customHeight="1" x14ac:dyDescent="0.25">
      <c r="A66" s="291" t="s">
        <v>75</v>
      </c>
      <c r="B66" s="495" t="s">
        <v>324</v>
      </c>
      <c r="C66" s="500" t="s">
        <v>382</v>
      </c>
      <c r="D66" s="497" t="s">
        <v>367</v>
      </c>
      <c r="E66" s="498">
        <v>18</v>
      </c>
      <c r="F66" s="499">
        <v>809.3</v>
      </c>
      <c r="G66" s="111">
        <f t="shared" si="178"/>
        <v>14567.4</v>
      </c>
      <c r="H66" s="301">
        <f t="shared" si="186"/>
        <v>18</v>
      </c>
      <c r="I66" s="302">
        <f t="shared" si="187"/>
        <v>809.3</v>
      </c>
      <c r="J66" s="303">
        <f t="shared" si="179"/>
        <v>14567.4</v>
      </c>
      <c r="K66" s="298"/>
      <c r="L66" s="302"/>
      <c r="M66" s="303">
        <f t="shared" si="180"/>
        <v>0</v>
      </c>
      <c r="N66" s="298"/>
      <c r="O66" s="302"/>
      <c r="P66" s="303">
        <f t="shared" si="181"/>
        <v>0</v>
      </c>
      <c r="Q66" s="298"/>
      <c r="R66" s="296"/>
      <c r="S66" s="297"/>
      <c r="T66" s="298"/>
      <c r="U66" s="296"/>
      <c r="V66" s="297"/>
      <c r="W66" s="394">
        <f t="shared" si="182"/>
        <v>14567.4</v>
      </c>
      <c r="X66" s="402">
        <f t="shared" si="183"/>
        <v>14567.4</v>
      </c>
      <c r="Y66" s="402">
        <f t="shared" si="184"/>
        <v>0</v>
      </c>
      <c r="Z66" s="425">
        <f t="shared" si="185"/>
        <v>0</v>
      </c>
      <c r="AA66" s="372"/>
      <c r="AB66" s="104"/>
      <c r="AC66" s="104"/>
      <c r="AD66" s="104"/>
      <c r="AE66" s="104"/>
      <c r="AF66" s="104"/>
      <c r="AG66" s="104"/>
      <c r="AH66" s="290"/>
      <c r="AI66" s="290"/>
      <c r="AJ66" s="290"/>
      <c r="AK66" s="290"/>
      <c r="AL66" s="290"/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0"/>
      <c r="AX66" s="290"/>
      <c r="AY66" s="290"/>
      <c r="AZ66" s="290"/>
      <c r="BA66" s="290"/>
      <c r="BB66" s="290"/>
      <c r="BC66" s="290"/>
      <c r="BD66" s="290"/>
      <c r="BE66" s="290"/>
      <c r="BF66" s="290"/>
      <c r="BG66" s="290"/>
      <c r="BH66" s="290"/>
      <c r="BI66" s="290"/>
      <c r="BJ66" s="290"/>
      <c r="BK66" s="290"/>
      <c r="BL66" s="290"/>
      <c r="BM66" s="290"/>
      <c r="BN66" s="290"/>
      <c r="BO66" s="290"/>
      <c r="BP66" s="290"/>
      <c r="BQ66" s="290"/>
      <c r="BR66" s="290"/>
      <c r="BS66" s="290"/>
      <c r="BT66" s="290"/>
      <c r="BU66" s="290"/>
      <c r="BV66" s="290"/>
      <c r="BW66" s="290"/>
      <c r="BX66" s="290"/>
      <c r="BY66" s="290"/>
      <c r="BZ66" s="290"/>
      <c r="CA66" s="290"/>
      <c r="CB66" s="290"/>
      <c r="CC66" s="290"/>
      <c r="CD66" s="290"/>
      <c r="CE66" s="290"/>
      <c r="CF66" s="290"/>
      <c r="CG66" s="290"/>
      <c r="CH66" s="290"/>
      <c r="CI66" s="290"/>
      <c r="CJ66" s="290"/>
      <c r="CK66" s="290"/>
      <c r="CL66" s="290"/>
      <c r="CM66" s="290"/>
      <c r="CN66" s="290"/>
      <c r="CO66" s="290"/>
      <c r="CP66" s="290"/>
      <c r="CQ66" s="290"/>
      <c r="CR66" s="290"/>
      <c r="CS66" s="290"/>
      <c r="CT66" s="290"/>
      <c r="CU66" s="290"/>
      <c r="CV66" s="290"/>
      <c r="CW66" s="290"/>
      <c r="CX66" s="290"/>
      <c r="CY66" s="290"/>
      <c r="CZ66" s="290"/>
      <c r="DA66" s="290"/>
      <c r="DB66" s="290"/>
      <c r="DC66" s="290"/>
      <c r="DD66" s="290"/>
      <c r="DE66" s="290"/>
      <c r="DF66" s="290"/>
      <c r="DG66" s="290"/>
      <c r="DH66" s="290"/>
      <c r="DI66" s="290"/>
    </row>
    <row r="67" spans="1:113" s="300" customFormat="1" ht="42" customHeight="1" x14ac:dyDescent="0.25">
      <c r="A67" s="291" t="s">
        <v>75</v>
      </c>
      <c r="B67" s="495" t="s">
        <v>325</v>
      </c>
      <c r="C67" s="501" t="s">
        <v>383</v>
      </c>
      <c r="D67" s="497" t="s">
        <v>367</v>
      </c>
      <c r="E67" s="498">
        <v>18</v>
      </c>
      <c r="F67" s="502">
        <v>1000.5</v>
      </c>
      <c r="G67" s="111">
        <f t="shared" si="178"/>
        <v>18009</v>
      </c>
      <c r="H67" s="301">
        <f t="shared" si="186"/>
        <v>18</v>
      </c>
      <c r="I67" s="302">
        <f t="shared" si="187"/>
        <v>1000.5</v>
      </c>
      <c r="J67" s="303">
        <f t="shared" si="179"/>
        <v>18009</v>
      </c>
      <c r="K67" s="298"/>
      <c r="L67" s="302"/>
      <c r="M67" s="303">
        <f t="shared" si="180"/>
        <v>0</v>
      </c>
      <c r="N67" s="298"/>
      <c r="O67" s="302"/>
      <c r="P67" s="303">
        <f t="shared" si="181"/>
        <v>0</v>
      </c>
      <c r="Q67" s="298"/>
      <c r="R67" s="296"/>
      <c r="S67" s="297"/>
      <c r="T67" s="298"/>
      <c r="U67" s="296"/>
      <c r="V67" s="297"/>
      <c r="W67" s="394">
        <f t="shared" si="182"/>
        <v>18009</v>
      </c>
      <c r="X67" s="402">
        <f t="shared" si="183"/>
        <v>18009</v>
      </c>
      <c r="Y67" s="402">
        <f t="shared" si="184"/>
        <v>0</v>
      </c>
      <c r="Z67" s="425">
        <f t="shared" si="185"/>
        <v>0</v>
      </c>
      <c r="AA67" s="372"/>
      <c r="AB67" s="114"/>
      <c r="AC67" s="114"/>
      <c r="AD67" s="114"/>
      <c r="AE67" s="114"/>
      <c r="AF67" s="114"/>
      <c r="AG67" s="114"/>
      <c r="AH67" s="290"/>
      <c r="AI67" s="290"/>
      <c r="AJ67" s="290"/>
      <c r="AK67" s="290"/>
      <c r="AL67" s="290"/>
      <c r="AM67" s="290"/>
      <c r="AN67" s="290"/>
      <c r="AO67" s="290"/>
      <c r="AP67" s="290"/>
      <c r="AQ67" s="290"/>
      <c r="AR67" s="290"/>
      <c r="AS67" s="290"/>
      <c r="AT67" s="290"/>
      <c r="AU67" s="290"/>
      <c r="AV67" s="290"/>
      <c r="AW67" s="290"/>
      <c r="AX67" s="290"/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0"/>
      <c r="BJ67" s="290"/>
      <c r="BK67" s="290"/>
      <c r="BL67" s="290"/>
      <c r="BM67" s="290"/>
      <c r="BN67" s="290"/>
      <c r="BO67" s="290"/>
      <c r="BP67" s="290"/>
      <c r="BQ67" s="290"/>
      <c r="BR67" s="290"/>
      <c r="BS67" s="290"/>
      <c r="BT67" s="290"/>
      <c r="BU67" s="290"/>
      <c r="BV67" s="290"/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90"/>
      <c r="CH67" s="290"/>
      <c r="CI67" s="290"/>
      <c r="CJ67" s="290"/>
      <c r="CK67" s="290"/>
      <c r="CL67" s="290"/>
      <c r="CM67" s="290"/>
      <c r="CN67" s="290"/>
      <c r="CO67" s="290"/>
      <c r="CP67" s="290"/>
      <c r="CQ67" s="290"/>
      <c r="CR67" s="290"/>
      <c r="CS67" s="290"/>
      <c r="CT67" s="290"/>
      <c r="CU67" s="290"/>
      <c r="CV67" s="290"/>
      <c r="CW67" s="290"/>
      <c r="CX67" s="290"/>
      <c r="CY67" s="290"/>
      <c r="CZ67" s="290"/>
      <c r="DA67" s="290"/>
      <c r="DB67" s="290"/>
      <c r="DC67" s="290"/>
      <c r="DD67" s="290"/>
      <c r="DE67" s="290"/>
      <c r="DF67" s="290"/>
      <c r="DG67" s="290"/>
      <c r="DH67" s="290"/>
      <c r="DI67" s="290"/>
    </row>
    <row r="68" spans="1:113" s="300" customFormat="1" ht="30" customHeight="1" x14ac:dyDescent="0.25">
      <c r="A68" s="291" t="s">
        <v>75</v>
      </c>
      <c r="B68" s="495" t="s">
        <v>326</v>
      </c>
      <c r="C68" s="501" t="s">
        <v>384</v>
      </c>
      <c r="D68" s="497" t="s">
        <v>367</v>
      </c>
      <c r="E68" s="498">
        <v>18</v>
      </c>
      <c r="F68" s="499">
        <v>395.3</v>
      </c>
      <c r="G68" s="111">
        <f t="shared" si="178"/>
        <v>7115.4000000000005</v>
      </c>
      <c r="H68" s="301">
        <f t="shared" si="186"/>
        <v>18</v>
      </c>
      <c r="I68" s="302">
        <f t="shared" si="187"/>
        <v>395.3</v>
      </c>
      <c r="J68" s="303">
        <f t="shared" si="179"/>
        <v>7115.4000000000005</v>
      </c>
      <c r="K68" s="298"/>
      <c r="L68" s="302"/>
      <c r="M68" s="303">
        <f t="shared" si="180"/>
        <v>0</v>
      </c>
      <c r="N68" s="298"/>
      <c r="O68" s="302"/>
      <c r="P68" s="303">
        <f t="shared" si="181"/>
        <v>0</v>
      </c>
      <c r="Q68" s="298"/>
      <c r="R68" s="296"/>
      <c r="S68" s="297"/>
      <c r="T68" s="298"/>
      <c r="U68" s="296"/>
      <c r="V68" s="297"/>
      <c r="W68" s="394">
        <f t="shared" si="182"/>
        <v>7115.4000000000005</v>
      </c>
      <c r="X68" s="402">
        <f t="shared" si="183"/>
        <v>7115.4000000000005</v>
      </c>
      <c r="Y68" s="402">
        <f t="shared" si="184"/>
        <v>0</v>
      </c>
      <c r="Z68" s="425">
        <f t="shared" si="185"/>
        <v>0</v>
      </c>
      <c r="AA68" s="373"/>
      <c r="AB68" s="104"/>
      <c r="AC68" s="104"/>
      <c r="AD68" s="104"/>
      <c r="AE68" s="104"/>
      <c r="AF68" s="104"/>
      <c r="AG68" s="104"/>
      <c r="AH68" s="290"/>
      <c r="AI68" s="290"/>
      <c r="AJ68" s="290"/>
      <c r="AK68" s="290"/>
      <c r="AL68" s="290"/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0"/>
      <c r="AX68" s="290"/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0"/>
      <c r="BJ68" s="290"/>
      <c r="BK68" s="290"/>
      <c r="BL68" s="290"/>
      <c r="BM68" s="290"/>
      <c r="BN68" s="290"/>
      <c r="BO68" s="290"/>
      <c r="BP68" s="290"/>
      <c r="BQ68" s="290"/>
      <c r="BR68" s="290"/>
      <c r="BS68" s="290"/>
      <c r="BT68" s="290"/>
      <c r="BU68" s="290"/>
      <c r="BV68" s="290"/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90"/>
      <c r="CH68" s="290"/>
      <c r="CI68" s="290"/>
      <c r="CJ68" s="290"/>
      <c r="CK68" s="290"/>
      <c r="CL68" s="290"/>
      <c r="CM68" s="290"/>
      <c r="CN68" s="290"/>
      <c r="CO68" s="290"/>
      <c r="CP68" s="290"/>
      <c r="CQ68" s="290"/>
      <c r="CR68" s="290"/>
      <c r="CS68" s="290"/>
      <c r="CT68" s="290"/>
      <c r="CU68" s="290"/>
      <c r="CV68" s="290"/>
      <c r="CW68" s="290"/>
      <c r="CX68" s="290"/>
      <c r="CY68" s="290"/>
      <c r="CZ68" s="290"/>
      <c r="DA68" s="290"/>
      <c r="DB68" s="290"/>
      <c r="DC68" s="290"/>
      <c r="DD68" s="290"/>
      <c r="DE68" s="290"/>
      <c r="DF68" s="290"/>
      <c r="DG68" s="290"/>
      <c r="DH68" s="290"/>
      <c r="DI68" s="290"/>
    </row>
    <row r="69" spans="1:113" s="300" customFormat="1" ht="39.6" customHeight="1" x14ac:dyDescent="0.25">
      <c r="A69" s="291" t="s">
        <v>75</v>
      </c>
      <c r="B69" s="495" t="s">
        <v>327</v>
      </c>
      <c r="C69" s="501" t="s">
        <v>385</v>
      </c>
      <c r="D69" s="497" t="s">
        <v>367</v>
      </c>
      <c r="E69" s="498">
        <v>18</v>
      </c>
      <c r="F69" s="499">
        <v>911.3</v>
      </c>
      <c r="G69" s="111">
        <f t="shared" si="178"/>
        <v>16403.399999999998</v>
      </c>
      <c r="H69" s="301">
        <f t="shared" si="186"/>
        <v>18</v>
      </c>
      <c r="I69" s="302">
        <f t="shared" si="187"/>
        <v>911.3</v>
      </c>
      <c r="J69" s="303">
        <f t="shared" si="179"/>
        <v>16403.399999999998</v>
      </c>
      <c r="K69" s="298"/>
      <c r="L69" s="302"/>
      <c r="M69" s="303">
        <f t="shared" si="180"/>
        <v>0</v>
      </c>
      <c r="N69" s="298"/>
      <c r="O69" s="302"/>
      <c r="P69" s="303">
        <f t="shared" si="181"/>
        <v>0</v>
      </c>
      <c r="Q69" s="298"/>
      <c r="R69" s="296"/>
      <c r="S69" s="297"/>
      <c r="T69" s="298"/>
      <c r="U69" s="296"/>
      <c r="V69" s="297"/>
      <c r="W69" s="394">
        <f t="shared" si="182"/>
        <v>16403.399999999998</v>
      </c>
      <c r="X69" s="402">
        <f t="shared" si="183"/>
        <v>16403.399999999998</v>
      </c>
      <c r="Y69" s="402">
        <f t="shared" si="184"/>
        <v>0</v>
      </c>
      <c r="Z69" s="425">
        <f t="shared" si="185"/>
        <v>0</v>
      </c>
      <c r="AA69" s="373"/>
      <c r="AB69" s="114"/>
      <c r="AC69" s="114"/>
      <c r="AD69" s="114"/>
      <c r="AE69" s="114"/>
      <c r="AF69" s="114"/>
      <c r="AG69" s="114"/>
      <c r="AH69" s="290"/>
      <c r="AI69" s="290"/>
      <c r="AJ69" s="290"/>
      <c r="AK69" s="290"/>
      <c r="AL69" s="290"/>
      <c r="AM69" s="290"/>
      <c r="AN69" s="290"/>
      <c r="AO69" s="290"/>
      <c r="AP69" s="290"/>
      <c r="AQ69" s="290"/>
      <c r="AR69" s="290"/>
      <c r="AS69" s="290"/>
      <c r="AT69" s="290"/>
      <c r="AU69" s="290"/>
      <c r="AV69" s="290"/>
      <c r="AW69" s="290"/>
      <c r="AX69" s="290"/>
      <c r="AY69" s="290"/>
      <c r="AZ69" s="290"/>
      <c r="BA69" s="290"/>
      <c r="BB69" s="290"/>
      <c r="BC69" s="290"/>
      <c r="BD69" s="290"/>
      <c r="BE69" s="290"/>
      <c r="BF69" s="290"/>
      <c r="BG69" s="290"/>
      <c r="BH69" s="290"/>
      <c r="BI69" s="290"/>
      <c r="BJ69" s="290"/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0"/>
      <c r="BV69" s="290"/>
      <c r="BW69" s="290"/>
      <c r="BX69" s="290"/>
      <c r="BY69" s="290"/>
      <c r="BZ69" s="290"/>
      <c r="CA69" s="290"/>
      <c r="CB69" s="290"/>
      <c r="CC69" s="290"/>
      <c r="CD69" s="290"/>
      <c r="CE69" s="290"/>
      <c r="CF69" s="290"/>
      <c r="CG69" s="290"/>
      <c r="CH69" s="290"/>
      <c r="CI69" s="290"/>
      <c r="CJ69" s="290"/>
      <c r="CK69" s="290"/>
      <c r="CL69" s="290"/>
      <c r="CM69" s="290"/>
      <c r="CN69" s="290"/>
      <c r="CO69" s="290"/>
      <c r="CP69" s="290"/>
      <c r="CQ69" s="290"/>
      <c r="CR69" s="290"/>
      <c r="CS69" s="290"/>
      <c r="CT69" s="290"/>
      <c r="CU69" s="290"/>
      <c r="CV69" s="290"/>
      <c r="CW69" s="290"/>
      <c r="CX69" s="290"/>
      <c r="CY69" s="290"/>
      <c r="CZ69" s="290"/>
      <c r="DA69" s="290"/>
      <c r="DB69" s="290"/>
      <c r="DC69" s="290"/>
      <c r="DD69" s="290"/>
      <c r="DE69" s="290"/>
      <c r="DF69" s="290"/>
      <c r="DG69" s="290"/>
      <c r="DH69" s="290"/>
      <c r="DI69" s="290"/>
    </row>
    <row r="70" spans="1:113" s="300" customFormat="1" ht="47.45" customHeight="1" x14ac:dyDescent="0.25">
      <c r="A70" s="291" t="s">
        <v>75</v>
      </c>
      <c r="B70" s="495" t="s">
        <v>328</v>
      </c>
      <c r="C70" s="501" t="s">
        <v>386</v>
      </c>
      <c r="D70" s="497" t="s">
        <v>367</v>
      </c>
      <c r="E70" s="498">
        <v>18</v>
      </c>
      <c r="F70" s="499">
        <v>989.5</v>
      </c>
      <c r="G70" s="111">
        <f t="shared" si="178"/>
        <v>17811</v>
      </c>
      <c r="H70" s="301">
        <f t="shared" si="186"/>
        <v>18</v>
      </c>
      <c r="I70" s="302">
        <f t="shared" si="187"/>
        <v>989.5</v>
      </c>
      <c r="J70" s="303">
        <f t="shared" si="179"/>
        <v>17811</v>
      </c>
      <c r="K70" s="298"/>
      <c r="L70" s="302"/>
      <c r="M70" s="303">
        <f t="shared" si="180"/>
        <v>0</v>
      </c>
      <c r="N70" s="298"/>
      <c r="O70" s="302"/>
      <c r="P70" s="303">
        <f t="shared" si="181"/>
        <v>0</v>
      </c>
      <c r="Q70" s="298"/>
      <c r="R70" s="296"/>
      <c r="S70" s="297"/>
      <c r="T70" s="298"/>
      <c r="U70" s="296"/>
      <c r="V70" s="297"/>
      <c r="W70" s="394">
        <f t="shared" si="182"/>
        <v>17811</v>
      </c>
      <c r="X70" s="402">
        <f t="shared" si="183"/>
        <v>17811</v>
      </c>
      <c r="Y70" s="402">
        <f t="shared" si="184"/>
        <v>0</v>
      </c>
      <c r="Z70" s="425">
        <f t="shared" si="185"/>
        <v>0</v>
      </c>
      <c r="AA70" s="372"/>
      <c r="AB70" s="104"/>
      <c r="AC70" s="104"/>
      <c r="AD70" s="104"/>
      <c r="AE70" s="104"/>
      <c r="AF70" s="104"/>
      <c r="AG70" s="104"/>
      <c r="AH70" s="290"/>
      <c r="AI70" s="290"/>
      <c r="AJ70" s="290"/>
      <c r="AK70" s="290"/>
      <c r="AL70" s="290"/>
      <c r="AM70" s="290"/>
      <c r="AN70" s="290"/>
      <c r="AO70" s="290"/>
      <c r="AP70" s="290"/>
      <c r="AQ70" s="290"/>
      <c r="AR70" s="290"/>
      <c r="AS70" s="290"/>
      <c r="AT70" s="290"/>
      <c r="AU70" s="290"/>
      <c r="AV70" s="290"/>
      <c r="AW70" s="290"/>
      <c r="AX70" s="290"/>
      <c r="AY70" s="290"/>
      <c r="AZ70" s="290"/>
      <c r="BA70" s="290"/>
      <c r="BB70" s="290"/>
      <c r="BC70" s="290"/>
      <c r="BD70" s="290"/>
      <c r="BE70" s="290"/>
      <c r="BF70" s="290"/>
      <c r="BG70" s="290"/>
      <c r="BH70" s="290"/>
      <c r="BI70" s="290"/>
      <c r="BJ70" s="290"/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0"/>
      <c r="BV70" s="290"/>
      <c r="BW70" s="290"/>
      <c r="BX70" s="290"/>
      <c r="BY70" s="290"/>
      <c r="BZ70" s="290"/>
      <c r="CA70" s="290"/>
      <c r="CB70" s="290"/>
      <c r="CC70" s="290"/>
      <c r="CD70" s="290"/>
      <c r="CE70" s="290"/>
      <c r="CF70" s="290"/>
      <c r="CG70" s="290"/>
      <c r="CH70" s="290"/>
      <c r="CI70" s="290"/>
      <c r="CJ70" s="290"/>
      <c r="CK70" s="290"/>
      <c r="CL70" s="290"/>
      <c r="CM70" s="290"/>
      <c r="CN70" s="290"/>
      <c r="CO70" s="290"/>
      <c r="CP70" s="290"/>
      <c r="CQ70" s="290"/>
      <c r="CR70" s="290"/>
      <c r="CS70" s="290"/>
      <c r="CT70" s="290"/>
      <c r="CU70" s="290"/>
      <c r="CV70" s="290"/>
      <c r="CW70" s="290"/>
      <c r="CX70" s="290"/>
      <c r="CY70" s="290"/>
      <c r="CZ70" s="290"/>
      <c r="DA70" s="290"/>
      <c r="DB70" s="290"/>
      <c r="DC70" s="290"/>
      <c r="DD70" s="290"/>
      <c r="DE70" s="290"/>
      <c r="DF70" s="290"/>
      <c r="DG70" s="290"/>
      <c r="DH70" s="290"/>
      <c r="DI70" s="290"/>
    </row>
    <row r="71" spans="1:113" s="300" customFormat="1" ht="42.75" customHeight="1" x14ac:dyDescent="0.25">
      <c r="A71" s="291" t="s">
        <v>75</v>
      </c>
      <c r="B71" s="495" t="s">
        <v>329</v>
      </c>
      <c r="C71" s="496" t="s">
        <v>387</v>
      </c>
      <c r="D71" s="497" t="s">
        <v>367</v>
      </c>
      <c r="E71" s="498">
        <v>18</v>
      </c>
      <c r="F71" s="499">
        <v>40.700000000000003</v>
      </c>
      <c r="G71" s="111">
        <f t="shared" si="178"/>
        <v>732.6</v>
      </c>
      <c r="H71" s="301">
        <f t="shared" si="186"/>
        <v>18</v>
      </c>
      <c r="I71" s="302">
        <f t="shared" si="187"/>
        <v>40.700000000000003</v>
      </c>
      <c r="J71" s="303">
        <f t="shared" si="179"/>
        <v>732.6</v>
      </c>
      <c r="K71" s="298"/>
      <c r="L71" s="302"/>
      <c r="M71" s="303">
        <f t="shared" si="180"/>
        <v>0</v>
      </c>
      <c r="N71" s="298"/>
      <c r="O71" s="302"/>
      <c r="P71" s="303">
        <f t="shared" si="181"/>
        <v>0</v>
      </c>
      <c r="Q71" s="298"/>
      <c r="R71" s="296"/>
      <c r="S71" s="297"/>
      <c r="T71" s="298"/>
      <c r="U71" s="296"/>
      <c r="V71" s="297"/>
      <c r="W71" s="394">
        <f t="shared" si="182"/>
        <v>732.6</v>
      </c>
      <c r="X71" s="402">
        <f t="shared" si="183"/>
        <v>732.6</v>
      </c>
      <c r="Y71" s="402">
        <f t="shared" si="184"/>
        <v>0</v>
      </c>
      <c r="Z71" s="425">
        <f t="shared" si="185"/>
        <v>0</v>
      </c>
      <c r="AA71" s="299"/>
      <c r="AB71" s="114"/>
      <c r="AC71" s="114"/>
      <c r="AD71" s="114"/>
      <c r="AE71" s="114"/>
      <c r="AF71" s="114"/>
      <c r="AG71" s="114"/>
      <c r="AH71" s="290"/>
      <c r="AI71" s="290"/>
      <c r="AJ71" s="290"/>
      <c r="AK71" s="290"/>
      <c r="AL71" s="290"/>
      <c r="AM71" s="290"/>
      <c r="AN71" s="290"/>
      <c r="AO71" s="290"/>
      <c r="AP71" s="290"/>
      <c r="AQ71" s="290"/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0"/>
      <c r="CC71" s="290"/>
      <c r="CD71" s="290"/>
      <c r="CE71" s="290"/>
      <c r="CF71" s="290"/>
      <c r="CG71" s="290"/>
      <c r="CH71" s="290"/>
      <c r="CI71" s="290"/>
      <c r="CJ71" s="290"/>
      <c r="CK71" s="290"/>
      <c r="CL71" s="290"/>
      <c r="CM71" s="290"/>
      <c r="CN71" s="290"/>
      <c r="CO71" s="290"/>
      <c r="CP71" s="290"/>
      <c r="CQ71" s="290"/>
      <c r="CR71" s="290"/>
      <c r="CS71" s="290"/>
      <c r="CT71" s="290"/>
      <c r="CU71" s="290"/>
      <c r="CV71" s="290"/>
      <c r="CW71" s="290"/>
      <c r="CX71" s="290"/>
      <c r="CY71" s="290"/>
      <c r="CZ71" s="290"/>
      <c r="DA71" s="290"/>
      <c r="DB71" s="290"/>
      <c r="DC71" s="290"/>
      <c r="DD71" s="290"/>
      <c r="DE71" s="290"/>
      <c r="DF71" s="290"/>
      <c r="DG71" s="290"/>
      <c r="DH71" s="290"/>
      <c r="DI71" s="290"/>
    </row>
    <row r="72" spans="1:113" s="300" customFormat="1" ht="30" customHeight="1" x14ac:dyDescent="0.25">
      <c r="A72" s="291" t="s">
        <v>75</v>
      </c>
      <c r="B72" s="495" t="s">
        <v>330</v>
      </c>
      <c r="C72" s="496" t="s">
        <v>388</v>
      </c>
      <c r="D72" s="497" t="s">
        <v>367</v>
      </c>
      <c r="E72" s="498">
        <v>18</v>
      </c>
      <c r="F72" s="499">
        <v>40.700000000000003</v>
      </c>
      <c r="G72" s="111">
        <f t="shared" si="178"/>
        <v>732.6</v>
      </c>
      <c r="H72" s="301">
        <f t="shared" si="186"/>
        <v>18</v>
      </c>
      <c r="I72" s="302">
        <f t="shared" si="187"/>
        <v>40.700000000000003</v>
      </c>
      <c r="J72" s="303">
        <f t="shared" si="179"/>
        <v>732.6</v>
      </c>
      <c r="K72" s="298"/>
      <c r="L72" s="302"/>
      <c r="M72" s="303">
        <f t="shared" si="180"/>
        <v>0</v>
      </c>
      <c r="N72" s="298"/>
      <c r="O72" s="302"/>
      <c r="P72" s="303">
        <f t="shared" si="181"/>
        <v>0</v>
      </c>
      <c r="Q72" s="298"/>
      <c r="R72" s="296"/>
      <c r="S72" s="297"/>
      <c r="T72" s="298"/>
      <c r="U72" s="296"/>
      <c r="V72" s="297"/>
      <c r="W72" s="394">
        <f t="shared" si="182"/>
        <v>732.6</v>
      </c>
      <c r="X72" s="402">
        <f t="shared" si="183"/>
        <v>732.6</v>
      </c>
      <c r="Y72" s="402">
        <f t="shared" si="184"/>
        <v>0</v>
      </c>
      <c r="Z72" s="425">
        <f t="shared" si="185"/>
        <v>0</v>
      </c>
      <c r="AA72" s="299"/>
      <c r="AB72" s="104"/>
      <c r="AC72" s="104"/>
      <c r="AD72" s="104"/>
      <c r="AE72" s="104"/>
      <c r="AF72" s="104"/>
      <c r="AG72" s="104"/>
      <c r="AH72" s="290"/>
      <c r="AI72" s="290"/>
      <c r="AJ72" s="290"/>
      <c r="AK72" s="290"/>
      <c r="AL72" s="290"/>
      <c r="AM72" s="290"/>
      <c r="AN72" s="290"/>
      <c r="AO72" s="290"/>
      <c r="AP72" s="290"/>
      <c r="AQ72" s="290"/>
      <c r="AR72" s="290"/>
      <c r="AS72" s="290"/>
      <c r="AT72" s="290"/>
      <c r="AU72" s="290"/>
      <c r="AV72" s="290"/>
      <c r="AW72" s="290"/>
      <c r="AX72" s="290"/>
      <c r="AY72" s="290"/>
      <c r="AZ72" s="290"/>
      <c r="BA72" s="290"/>
      <c r="BB72" s="290"/>
      <c r="BC72" s="290"/>
      <c r="BD72" s="290"/>
      <c r="BE72" s="290"/>
      <c r="BF72" s="290"/>
      <c r="BG72" s="290"/>
      <c r="BH72" s="290"/>
      <c r="BI72" s="290"/>
      <c r="BJ72" s="290"/>
      <c r="BK72" s="290"/>
      <c r="BL72" s="290"/>
      <c r="BM72" s="290"/>
      <c r="BN72" s="290"/>
      <c r="BO72" s="290"/>
      <c r="BP72" s="290"/>
      <c r="BQ72" s="290"/>
      <c r="BR72" s="290"/>
      <c r="BS72" s="290"/>
      <c r="BT72" s="290"/>
      <c r="BU72" s="290"/>
      <c r="BV72" s="290"/>
      <c r="BW72" s="290"/>
      <c r="BX72" s="290"/>
      <c r="BY72" s="290"/>
      <c r="BZ72" s="290"/>
      <c r="CA72" s="290"/>
      <c r="CB72" s="290"/>
      <c r="CC72" s="290"/>
      <c r="CD72" s="290"/>
      <c r="CE72" s="290"/>
      <c r="CF72" s="290"/>
      <c r="CG72" s="290"/>
      <c r="CH72" s="290"/>
      <c r="CI72" s="290"/>
      <c r="CJ72" s="290"/>
      <c r="CK72" s="290"/>
      <c r="CL72" s="290"/>
      <c r="CM72" s="290"/>
      <c r="CN72" s="290"/>
      <c r="CO72" s="290"/>
      <c r="CP72" s="290"/>
      <c r="CQ72" s="290"/>
      <c r="CR72" s="290"/>
      <c r="CS72" s="290"/>
      <c r="CT72" s="290"/>
      <c r="CU72" s="290"/>
      <c r="CV72" s="290"/>
      <c r="CW72" s="290"/>
      <c r="CX72" s="290"/>
      <c r="CY72" s="290"/>
      <c r="CZ72" s="290"/>
      <c r="DA72" s="290"/>
      <c r="DB72" s="290"/>
      <c r="DC72" s="290"/>
      <c r="DD72" s="290"/>
      <c r="DE72" s="290"/>
      <c r="DF72" s="290"/>
      <c r="DG72" s="290"/>
      <c r="DH72" s="290"/>
      <c r="DI72" s="290"/>
    </row>
    <row r="73" spans="1:113" s="300" customFormat="1" ht="30" customHeight="1" x14ac:dyDescent="0.25">
      <c r="A73" s="291" t="s">
        <v>75</v>
      </c>
      <c r="B73" s="495" t="s">
        <v>331</v>
      </c>
      <c r="C73" s="496" t="s">
        <v>389</v>
      </c>
      <c r="D73" s="497" t="s">
        <v>367</v>
      </c>
      <c r="E73" s="498">
        <v>18</v>
      </c>
      <c r="F73" s="499">
        <v>40.700000000000003</v>
      </c>
      <c r="G73" s="111">
        <f t="shared" si="178"/>
        <v>732.6</v>
      </c>
      <c r="H73" s="301">
        <f t="shared" si="186"/>
        <v>18</v>
      </c>
      <c r="I73" s="302">
        <f t="shared" si="187"/>
        <v>40.700000000000003</v>
      </c>
      <c r="J73" s="303">
        <f t="shared" si="179"/>
        <v>732.6</v>
      </c>
      <c r="K73" s="298"/>
      <c r="L73" s="302"/>
      <c r="M73" s="303">
        <f t="shared" si="180"/>
        <v>0</v>
      </c>
      <c r="N73" s="298"/>
      <c r="O73" s="302"/>
      <c r="P73" s="303">
        <f t="shared" si="181"/>
        <v>0</v>
      </c>
      <c r="Q73" s="298"/>
      <c r="R73" s="296"/>
      <c r="S73" s="297"/>
      <c r="T73" s="298"/>
      <c r="U73" s="296"/>
      <c r="V73" s="297"/>
      <c r="W73" s="394">
        <f t="shared" si="182"/>
        <v>732.6</v>
      </c>
      <c r="X73" s="402">
        <f t="shared" si="183"/>
        <v>732.6</v>
      </c>
      <c r="Y73" s="402">
        <f t="shared" si="184"/>
        <v>0</v>
      </c>
      <c r="Z73" s="425">
        <f t="shared" si="185"/>
        <v>0</v>
      </c>
      <c r="AA73" s="299"/>
      <c r="AB73" s="114"/>
      <c r="AC73" s="114"/>
      <c r="AD73" s="114"/>
      <c r="AE73" s="114"/>
      <c r="AF73" s="114"/>
      <c r="AG73" s="114"/>
      <c r="AH73" s="290"/>
      <c r="AI73" s="290"/>
      <c r="AJ73" s="290"/>
      <c r="AK73" s="290"/>
      <c r="AL73" s="290"/>
      <c r="AM73" s="290"/>
      <c r="AN73" s="290"/>
      <c r="AO73" s="290"/>
      <c r="AP73" s="290"/>
      <c r="AQ73" s="290"/>
      <c r="AR73" s="290"/>
      <c r="AS73" s="290"/>
      <c r="AT73" s="290"/>
      <c r="AU73" s="290"/>
      <c r="AV73" s="290"/>
      <c r="AW73" s="290"/>
      <c r="AX73" s="290"/>
      <c r="AY73" s="290"/>
      <c r="AZ73" s="290"/>
      <c r="BA73" s="290"/>
      <c r="BB73" s="290"/>
      <c r="BC73" s="290"/>
      <c r="BD73" s="290"/>
      <c r="BE73" s="290"/>
      <c r="BF73" s="290"/>
      <c r="BG73" s="290"/>
      <c r="BH73" s="290"/>
      <c r="BI73" s="290"/>
      <c r="BJ73" s="290"/>
      <c r="BK73" s="290"/>
      <c r="BL73" s="290"/>
      <c r="BM73" s="290"/>
      <c r="BN73" s="290"/>
      <c r="BO73" s="290"/>
      <c r="BP73" s="290"/>
      <c r="BQ73" s="290"/>
      <c r="BR73" s="290"/>
      <c r="BS73" s="290"/>
      <c r="BT73" s="290"/>
      <c r="BU73" s="290"/>
      <c r="BV73" s="290"/>
      <c r="BW73" s="290"/>
      <c r="BX73" s="290"/>
      <c r="BY73" s="290"/>
      <c r="BZ73" s="290"/>
      <c r="CA73" s="290"/>
      <c r="CB73" s="290"/>
      <c r="CC73" s="290"/>
      <c r="CD73" s="290"/>
      <c r="CE73" s="290"/>
      <c r="CF73" s="290"/>
      <c r="CG73" s="290"/>
      <c r="CH73" s="290"/>
      <c r="CI73" s="290"/>
      <c r="CJ73" s="290"/>
      <c r="CK73" s="290"/>
      <c r="CL73" s="290"/>
      <c r="CM73" s="290"/>
      <c r="CN73" s="290"/>
      <c r="CO73" s="290"/>
      <c r="CP73" s="290"/>
      <c r="CQ73" s="290"/>
      <c r="CR73" s="290"/>
      <c r="CS73" s="290"/>
      <c r="CT73" s="290"/>
      <c r="CU73" s="290"/>
      <c r="CV73" s="290"/>
      <c r="CW73" s="290"/>
      <c r="CX73" s="290"/>
      <c r="CY73" s="290"/>
      <c r="CZ73" s="290"/>
      <c r="DA73" s="290"/>
      <c r="DB73" s="290"/>
      <c r="DC73" s="290"/>
      <c r="DD73" s="290"/>
      <c r="DE73" s="290"/>
      <c r="DF73" s="290"/>
      <c r="DG73" s="290"/>
      <c r="DH73" s="290"/>
      <c r="DI73" s="290"/>
    </row>
    <row r="74" spans="1:113" s="300" customFormat="1" ht="47.45" customHeight="1" x14ac:dyDescent="0.25">
      <c r="A74" s="291" t="s">
        <v>75</v>
      </c>
      <c r="B74" s="495" t="s">
        <v>332</v>
      </c>
      <c r="C74" s="496" t="s">
        <v>390</v>
      </c>
      <c r="D74" s="497" t="s">
        <v>367</v>
      </c>
      <c r="E74" s="498">
        <v>18</v>
      </c>
      <c r="F74" s="499">
        <v>40.700000000000003</v>
      </c>
      <c r="G74" s="111">
        <f t="shared" si="178"/>
        <v>732.6</v>
      </c>
      <c r="H74" s="301">
        <f t="shared" si="186"/>
        <v>18</v>
      </c>
      <c r="I74" s="302">
        <f t="shared" si="187"/>
        <v>40.700000000000003</v>
      </c>
      <c r="J74" s="303">
        <f t="shared" si="179"/>
        <v>732.6</v>
      </c>
      <c r="K74" s="298"/>
      <c r="L74" s="302"/>
      <c r="M74" s="303">
        <f t="shared" si="180"/>
        <v>0</v>
      </c>
      <c r="N74" s="298"/>
      <c r="O74" s="302"/>
      <c r="P74" s="303">
        <f t="shared" si="181"/>
        <v>0</v>
      </c>
      <c r="Q74" s="298"/>
      <c r="R74" s="296"/>
      <c r="S74" s="297"/>
      <c r="T74" s="298"/>
      <c r="U74" s="296"/>
      <c r="V74" s="297"/>
      <c r="W74" s="394">
        <f t="shared" si="182"/>
        <v>732.6</v>
      </c>
      <c r="X74" s="402">
        <f t="shared" si="183"/>
        <v>732.6</v>
      </c>
      <c r="Y74" s="402">
        <f t="shared" si="184"/>
        <v>0</v>
      </c>
      <c r="Z74" s="425">
        <f t="shared" si="185"/>
        <v>0</v>
      </c>
      <c r="AA74" s="299"/>
      <c r="AB74" s="104"/>
      <c r="AC74" s="104"/>
      <c r="AD74" s="104"/>
      <c r="AE74" s="104"/>
      <c r="AF74" s="104"/>
      <c r="AG74" s="104"/>
      <c r="AH74" s="290"/>
      <c r="AI74" s="290"/>
      <c r="AJ74" s="290"/>
      <c r="AK74" s="290"/>
      <c r="AL74" s="290"/>
      <c r="AM74" s="290"/>
      <c r="AN74" s="290"/>
      <c r="AO74" s="290"/>
      <c r="AP74" s="290"/>
      <c r="AQ74" s="290"/>
      <c r="AR74" s="290"/>
      <c r="AS74" s="290"/>
      <c r="AT74" s="290"/>
      <c r="AU74" s="290"/>
      <c r="AV74" s="290"/>
      <c r="AW74" s="290"/>
      <c r="AX74" s="290"/>
      <c r="AY74" s="290"/>
      <c r="AZ74" s="290"/>
      <c r="BA74" s="290"/>
      <c r="BB74" s="290"/>
      <c r="BC74" s="290"/>
      <c r="BD74" s="290"/>
      <c r="BE74" s="290"/>
      <c r="BF74" s="290"/>
      <c r="BG74" s="290"/>
      <c r="BH74" s="290"/>
      <c r="BI74" s="290"/>
      <c r="BJ74" s="290"/>
      <c r="BK74" s="290"/>
      <c r="BL74" s="290"/>
      <c r="BM74" s="290"/>
      <c r="BN74" s="290"/>
      <c r="BO74" s="290"/>
      <c r="BP74" s="290"/>
      <c r="BQ74" s="290"/>
      <c r="BR74" s="290"/>
      <c r="BS74" s="290"/>
      <c r="BT74" s="290"/>
      <c r="BU74" s="290"/>
      <c r="BV74" s="290"/>
      <c r="BW74" s="290"/>
      <c r="BX74" s="290"/>
      <c r="BY74" s="290"/>
      <c r="BZ74" s="290"/>
      <c r="CA74" s="290"/>
      <c r="CB74" s="290"/>
      <c r="CC74" s="290"/>
      <c r="CD74" s="290"/>
      <c r="CE74" s="290"/>
      <c r="CF74" s="290"/>
      <c r="CG74" s="290"/>
      <c r="CH74" s="290"/>
      <c r="CI74" s="290"/>
      <c r="CJ74" s="290"/>
      <c r="CK74" s="290"/>
      <c r="CL74" s="290"/>
      <c r="CM74" s="290"/>
      <c r="CN74" s="290"/>
      <c r="CO74" s="290"/>
      <c r="CP74" s="290"/>
      <c r="CQ74" s="290"/>
      <c r="CR74" s="290"/>
      <c r="CS74" s="290"/>
      <c r="CT74" s="290"/>
      <c r="CU74" s="290"/>
      <c r="CV74" s="290"/>
      <c r="CW74" s="290"/>
      <c r="CX74" s="290"/>
      <c r="CY74" s="290"/>
      <c r="CZ74" s="290"/>
      <c r="DA74" s="290"/>
      <c r="DB74" s="290"/>
      <c r="DC74" s="290"/>
      <c r="DD74" s="290"/>
      <c r="DE74" s="290"/>
      <c r="DF74" s="290"/>
      <c r="DG74" s="290"/>
      <c r="DH74" s="290"/>
      <c r="DI74" s="290"/>
    </row>
    <row r="75" spans="1:113" s="300" customFormat="1" ht="20.45" customHeight="1" x14ac:dyDescent="0.25">
      <c r="A75" s="291" t="s">
        <v>75</v>
      </c>
      <c r="B75" s="292" t="s">
        <v>156</v>
      </c>
      <c r="C75" s="304" t="s">
        <v>359</v>
      </c>
      <c r="D75" s="294"/>
      <c r="E75" s="295"/>
      <c r="F75" s="296"/>
      <c r="G75" s="297"/>
      <c r="H75" s="301"/>
      <c r="I75" s="302"/>
      <c r="J75" s="297"/>
      <c r="K75" s="298"/>
      <c r="L75" s="296"/>
      <c r="M75" s="303"/>
      <c r="N75" s="298"/>
      <c r="O75" s="296"/>
      <c r="P75" s="303"/>
      <c r="Q75" s="298"/>
      <c r="R75" s="296"/>
      <c r="S75" s="297"/>
      <c r="T75" s="298"/>
      <c r="U75" s="296"/>
      <c r="V75" s="297"/>
      <c r="W75" s="394"/>
      <c r="X75" s="402"/>
      <c r="Y75" s="402"/>
      <c r="Z75" s="425"/>
      <c r="AA75" s="299"/>
      <c r="AB75" s="114"/>
      <c r="AC75" s="114"/>
      <c r="AD75" s="114"/>
      <c r="AE75" s="114"/>
      <c r="AF75" s="114"/>
      <c r="AG75" s="114"/>
      <c r="AH75" s="290"/>
      <c r="AI75" s="290"/>
      <c r="AJ75" s="290"/>
      <c r="AK75" s="290"/>
      <c r="AL75" s="290"/>
      <c r="AM75" s="290"/>
      <c r="AN75" s="290"/>
      <c r="AO75" s="290"/>
      <c r="AP75" s="290"/>
      <c r="AQ75" s="290"/>
      <c r="AR75" s="290"/>
      <c r="AS75" s="290"/>
      <c r="AT75" s="290"/>
      <c r="AU75" s="290"/>
      <c r="AV75" s="290"/>
      <c r="AW75" s="290"/>
      <c r="AX75" s="290"/>
      <c r="AY75" s="290"/>
      <c r="AZ75" s="290"/>
      <c r="BA75" s="290"/>
      <c r="BB75" s="290"/>
      <c r="BC75" s="290"/>
      <c r="BD75" s="290"/>
      <c r="BE75" s="290"/>
      <c r="BF75" s="290"/>
      <c r="BG75" s="290"/>
      <c r="BH75" s="290"/>
      <c r="BI75" s="290"/>
      <c r="BJ75" s="290"/>
      <c r="BK75" s="290"/>
      <c r="BL75" s="290"/>
      <c r="BM75" s="290"/>
      <c r="BN75" s="290"/>
      <c r="BO75" s="290"/>
      <c r="BP75" s="290"/>
      <c r="BQ75" s="290"/>
      <c r="BR75" s="290"/>
      <c r="BS75" s="290"/>
      <c r="BT75" s="290"/>
      <c r="BU75" s="290"/>
      <c r="BV75" s="290"/>
      <c r="BW75" s="290"/>
      <c r="BX75" s="290"/>
      <c r="BY75" s="290"/>
      <c r="BZ75" s="290"/>
      <c r="CA75" s="290"/>
      <c r="CB75" s="290"/>
      <c r="CC75" s="290"/>
      <c r="CD75" s="290"/>
      <c r="CE75" s="290"/>
      <c r="CF75" s="290"/>
      <c r="CG75" s="290"/>
      <c r="CH75" s="290"/>
      <c r="CI75" s="290"/>
      <c r="CJ75" s="290"/>
      <c r="CK75" s="290"/>
      <c r="CL75" s="290"/>
      <c r="CM75" s="290"/>
      <c r="CN75" s="290"/>
      <c r="CO75" s="290"/>
      <c r="CP75" s="290"/>
      <c r="CQ75" s="290"/>
      <c r="CR75" s="290"/>
      <c r="CS75" s="290"/>
      <c r="CT75" s="290"/>
      <c r="CU75" s="290"/>
      <c r="CV75" s="290"/>
      <c r="CW75" s="290"/>
      <c r="CX75" s="290"/>
      <c r="CY75" s="290"/>
      <c r="CZ75" s="290"/>
      <c r="DA75" s="290"/>
      <c r="DB75" s="290"/>
      <c r="DC75" s="290"/>
      <c r="DD75" s="290"/>
      <c r="DE75" s="290"/>
      <c r="DF75" s="290"/>
      <c r="DG75" s="290"/>
      <c r="DH75" s="290"/>
      <c r="DI75" s="290"/>
    </row>
    <row r="76" spans="1:113" s="300" customFormat="1" ht="45" customHeight="1" x14ac:dyDescent="0.25">
      <c r="A76" s="291" t="s">
        <v>75</v>
      </c>
      <c r="B76" s="503" t="s">
        <v>333</v>
      </c>
      <c r="C76" s="496" t="s">
        <v>391</v>
      </c>
      <c r="D76" s="497" t="s">
        <v>367</v>
      </c>
      <c r="E76" s="498">
        <v>18</v>
      </c>
      <c r="F76" s="502">
        <v>1519.2</v>
      </c>
      <c r="G76" s="111">
        <f t="shared" ref="G76:G81" si="188">E76*F76</f>
        <v>27345.600000000002</v>
      </c>
      <c r="H76" s="301">
        <f t="shared" si="186"/>
        <v>18</v>
      </c>
      <c r="I76" s="302">
        <f t="shared" si="187"/>
        <v>1519.2</v>
      </c>
      <c r="J76" s="303">
        <f t="shared" si="179"/>
        <v>27345.600000000002</v>
      </c>
      <c r="K76" s="298"/>
      <c r="L76" s="305"/>
      <c r="M76" s="303">
        <f t="shared" si="180"/>
        <v>0</v>
      </c>
      <c r="N76" s="298"/>
      <c r="O76" s="305"/>
      <c r="P76" s="303">
        <f t="shared" si="181"/>
        <v>0</v>
      </c>
      <c r="Q76" s="306"/>
      <c r="R76" s="307"/>
      <c r="S76" s="308"/>
      <c r="T76" s="306"/>
      <c r="U76" s="307"/>
      <c r="V76" s="308"/>
      <c r="W76" s="394">
        <f t="shared" si="182"/>
        <v>27345.600000000002</v>
      </c>
      <c r="X76" s="402">
        <f t="shared" si="183"/>
        <v>27345.600000000002</v>
      </c>
      <c r="Y76" s="402">
        <f t="shared" si="184"/>
        <v>0</v>
      </c>
      <c r="Z76" s="425">
        <f t="shared" si="185"/>
        <v>0</v>
      </c>
      <c r="AA76" s="372"/>
      <c r="AB76" s="104"/>
      <c r="AC76" s="104"/>
      <c r="AD76" s="104"/>
      <c r="AE76" s="104"/>
      <c r="AF76" s="104"/>
      <c r="AG76" s="104"/>
      <c r="AH76" s="290"/>
      <c r="AI76" s="290"/>
      <c r="AJ76" s="290"/>
      <c r="AK76" s="290"/>
      <c r="AL76" s="290"/>
      <c r="AM76" s="290"/>
      <c r="AN76" s="290"/>
      <c r="AO76" s="290"/>
      <c r="AP76" s="290"/>
      <c r="AQ76" s="290"/>
      <c r="AR76" s="290"/>
      <c r="AS76" s="290"/>
      <c r="AT76" s="290"/>
      <c r="AU76" s="290"/>
      <c r="AV76" s="290"/>
      <c r="AW76" s="290"/>
      <c r="AX76" s="290"/>
      <c r="AY76" s="290"/>
      <c r="AZ76" s="290"/>
      <c r="BA76" s="290"/>
      <c r="BB76" s="290"/>
      <c r="BC76" s="290"/>
      <c r="BD76" s="290"/>
      <c r="BE76" s="290"/>
      <c r="BF76" s="290"/>
      <c r="BG76" s="290"/>
      <c r="BH76" s="290"/>
      <c r="BI76" s="290"/>
      <c r="BJ76" s="290"/>
      <c r="BK76" s="290"/>
      <c r="BL76" s="290"/>
      <c r="BM76" s="290"/>
      <c r="BN76" s="290"/>
      <c r="BO76" s="290"/>
      <c r="BP76" s="290"/>
      <c r="BQ76" s="290"/>
      <c r="BR76" s="290"/>
      <c r="BS76" s="290"/>
      <c r="BT76" s="290"/>
      <c r="BU76" s="290"/>
      <c r="BV76" s="290"/>
      <c r="BW76" s="290"/>
      <c r="BX76" s="290"/>
      <c r="BY76" s="290"/>
      <c r="BZ76" s="290"/>
      <c r="CA76" s="290"/>
      <c r="CB76" s="290"/>
      <c r="CC76" s="290"/>
      <c r="CD76" s="290"/>
      <c r="CE76" s="290"/>
      <c r="CF76" s="290"/>
      <c r="CG76" s="290"/>
      <c r="CH76" s="290"/>
      <c r="CI76" s="290"/>
      <c r="CJ76" s="290"/>
      <c r="CK76" s="290"/>
      <c r="CL76" s="290"/>
      <c r="CM76" s="290"/>
      <c r="CN76" s="290"/>
      <c r="CO76" s="290"/>
      <c r="CP76" s="290"/>
      <c r="CQ76" s="290"/>
      <c r="CR76" s="290"/>
      <c r="CS76" s="290"/>
      <c r="CT76" s="290"/>
      <c r="CU76" s="290"/>
      <c r="CV76" s="290"/>
      <c r="CW76" s="290"/>
      <c r="CX76" s="290"/>
      <c r="CY76" s="290"/>
      <c r="CZ76" s="290"/>
      <c r="DA76" s="290"/>
      <c r="DB76" s="290"/>
      <c r="DC76" s="290"/>
      <c r="DD76" s="290"/>
      <c r="DE76" s="290"/>
      <c r="DF76" s="290"/>
      <c r="DG76" s="290"/>
      <c r="DH76" s="290"/>
      <c r="DI76" s="290"/>
    </row>
    <row r="77" spans="1:113" s="300" customFormat="1" ht="45" customHeight="1" x14ac:dyDescent="0.25">
      <c r="A77" s="291" t="s">
        <v>75</v>
      </c>
      <c r="B77" s="503" t="s">
        <v>334</v>
      </c>
      <c r="C77" s="496" t="s">
        <v>392</v>
      </c>
      <c r="D77" s="497" t="s">
        <v>367</v>
      </c>
      <c r="E77" s="498">
        <v>18</v>
      </c>
      <c r="F77" s="502">
        <v>1090.2</v>
      </c>
      <c r="G77" s="111">
        <f t="shared" si="188"/>
        <v>19623.600000000002</v>
      </c>
      <c r="H77" s="301">
        <f t="shared" si="186"/>
        <v>18</v>
      </c>
      <c r="I77" s="302">
        <f t="shared" si="187"/>
        <v>1090.2</v>
      </c>
      <c r="J77" s="303">
        <f t="shared" si="179"/>
        <v>19623.600000000002</v>
      </c>
      <c r="K77" s="298"/>
      <c r="L77" s="305"/>
      <c r="M77" s="303">
        <f t="shared" si="180"/>
        <v>0</v>
      </c>
      <c r="N77" s="298"/>
      <c r="O77" s="305"/>
      <c r="P77" s="303">
        <f t="shared" si="181"/>
        <v>0</v>
      </c>
      <c r="Q77" s="306"/>
      <c r="R77" s="307"/>
      <c r="S77" s="308"/>
      <c r="T77" s="306"/>
      <c r="U77" s="307"/>
      <c r="V77" s="308"/>
      <c r="W77" s="394">
        <f t="shared" si="182"/>
        <v>19623.600000000002</v>
      </c>
      <c r="X77" s="402">
        <f t="shared" si="183"/>
        <v>19623.600000000002</v>
      </c>
      <c r="Y77" s="402">
        <f t="shared" si="184"/>
        <v>0</v>
      </c>
      <c r="Z77" s="425">
        <f t="shared" si="185"/>
        <v>0</v>
      </c>
      <c r="AA77" s="372"/>
      <c r="AB77" s="114"/>
      <c r="AC77" s="114"/>
      <c r="AD77" s="114"/>
      <c r="AE77" s="114"/>
      <c r="AF77" s="114"/>
      <c r="AG77" s="114"/>
      <c r="AH77" s="290"/>
      <c r="AI77" s="290"/>
      <c r="AJ77" s="290"/>
      <c r="AK77" s="290"/>
      <c r="AL77" s="290"/>
      <c r="AM77" s="290"/>
      <c r="AN77" s="290"/>
      <c r="AO77" s="290"/>
      <c r="AP77" s="290"/>
      <c r="AQ77" s="290"/>
      <c r="AR77" s="290"/>
      <c r="AS77" s="290"/>
      <c r="AT77" s="290"/>
      <c r="AU77" s="290"/>
      <c r="AV77" s="290"/>
      <c r="AW77" s="290"/>
      <c r="AX77" s="290"/>
      <c r="AY77" s="290"/>
      <c r="AZ77" s="290"/>
      <c r="BA77" s="290"/>
      <c r="BB77" s="290"/>
      <c r="BC77" s="290"/>
      <c r="BD77" s="290"/>
      <c r="BE77" s="290"/>
      <c r="BF77" s="290"/>
      <c r="BG77" s="290"/>
      <c r="BH77" s="290"/>
      <c r="BI77" s="290"/>
      <c r="BJ77" s="290"/>
      <c r="BK77" s="290"/>
      <c r="BL77" s="290"/>
      <c r="BM77" s="290"/>
      <c r="BN77" s="290"/>
      <c r="BO77" s="290"/>
      <c r="BP77" s="290"/>
      <c r="BQ77" s="290"/>
      <c r="BR77" s="290"/>
      <c r="BS77" s="290"/>
      <c r="BT77" s="290"/>
      <c r="BU77" s="290"/>
      <c r="BV77" s="290"/>
      <c r="BW77" s="290"/>
      <c r="BX77" s="290"/>
      <c r="BY77" s="290"/>
      <c r="BZ77" s="290"/>
      <c r="CA77" s="290"/>
      <c r="CB77" s="290"/>
      <c r="CC77" s="290"/>
      <c r="CD77" s="290"/>
      <c r="CE77" s="290"/>
      <c r="CF77" s="290"/>
      <c r="CG77" s="290"/>
      <c r="CH77" s="290"/>
      <c r="CI77" s="290"/>
      <c r="CJ77" s="290"/>
      <c r="CK77" s="290"/>
      <c r="CL77" s="290"/>
      <c r="CM77" s="290"/>
      <c r="CN77" s="290"/>
      <c r="CO77" s="290"/>
      <c r="CP77" s="290"/>
      <c r="CQ77" s="290"/>
      <c r="CR77" s="290"/>
      <c r="CS77" s="290"/>
      <c r="CT77" s="290"/>
      <c r="CU77" s="290"/>
      <c r="CV77" s="290"/>
      <c r="CW77" s="290"/>
      <c r="CX77" s="290"/>
      <c r="CY77" s="290"/>
      <c r="CZ77" s="290"/>
      <c r="DA77" s="290"/>
      <c r="DB77" s="290"/>
      <c r="DC77" s="290"/>
      <c r="DD77" s="290"/>
      <c r="DE77" s="290"/>
      <c r="DF77" s="290"/>
      <c r="DG77" s="290"/>
      <c r="DH77" s="290"/>
      <c r="DI77" s="290"/>
    </row>
    <row r="78" spans="1:113" s="300" customFormat="1" ht="45" customHeight="1" x14ac:dyDescent="0.25">
      <c r="A78" s="291" t="s">
        <v>75</v>
      </c>
      <c r="B78" s="503" t="s">
        <v>335</v>
      </c>
      <c r="C78" s="496" t="s">
        <v>393</v>
      </c>
      <c r="D78" s="497" t="s">
        <v>367</v>
      </c>
      <c r="E78" s="498">
        <v>18</v>
      </c>
      <c r="F78" s="502">
        <v>1090.2</v>
      </c>
      <c r="G78" s="111">
        <f t="shared" si="188"/>
        <v>19623.600000000002</v>
      </c>
      <c r="H78" s="301">
        <f t="shared" si="186"/>
        <v>18</v>
      </c>
      <c r="I78" s="302">
        <f t="shared" si="187"/>
        <v>1090.2</v>
      </c>
      <c r="J78" s="303">
        <f t="shared" si="179"/>
        <v>19623.600000000002</v>
      </c>
      <c r="K78" s="298"/>
      <c r="L78" s="305"/>
      <c r="M78" s="303">
        <f t="shared" si="180"/>
        <v>0</v>
      </c>
      <c r="N78" s="298"/>
      <c r="O78" s="305"/>
      <c r="P78" s="303">
        <f t="shared" si="181"/>
        <v>0</v>
      </c>
      <c r="Q78" s="306"/>
      <c r="R78" s="307"/>
      <c r="S78" s="308"/>
      <c r="T78" s="306"/>
      <c r="U78" s="307"/>
      <c r="V78" s="308"/>
      <c r="W78" s="394">
        <f t="shared" si="182"/>
        <v>19623.600000000002</v>
      </c>
      <c r="X78" s="402">
        <f t="shared" si="183"/>
        <v>19623.600000000002</v>
      </c>
      <c r="Y78" s="402">
        <f t="shared" si="184"/>
        <v>0</v>
      </c>
      <c r="Z78" s="425">
        <f t="shared" si="185"/>
        <v>0</v>
      </c>
      <c r="AA78" s="372"/>
      <c r="AB78" s="104"/>
      <c r="AC78" s="104"/>
      <c r="AD78" s="104"/>
      <c r="AE78" s="104"/>
      <c r="AF78" s="104"/>
      <c r="AG78" s="104"/>
      <c r="AH78" s="290"/>
      <c r="AI78" s="290"/>
      <c r="AJ78" s="290"/>
      <c r="AK78" s="290"/>
      <c r="AL78" s="290"/>
      <c r="AM78" s="290"/>
      <c r="AN78" s="290"/>
      <c r="AO78" s="290"/>
      <c r="AP78" s="290"/>
      <c r="AQ78" s="290"/>
      <c r="AR78" s="290"/>
      <c r="AS78" s="290"/>
      <c r="AT78" s="290"/>
      <c r="AU78" s="290"/>
      <c r="AV78" s="290"/>
      <c r="AW78" s="290"/>
      <c r="AX78" s="290"/>
      <c r="AY78" s="290"/>
      <c r="AZ78" s="290"/>
      <c r="BA78" s="290"/>
      <c r="BB78" s="290"/>
      <c r="BC78" s="290"/>
      <c r="BD78" s="290"/>
      <c r="BE78" s="290"/>
      <c r="BF78" s="290"/>
      <c r="BG78" s="290"/>
      <c r="BH78" s="290"/>
      <c r="BI78" s="290"/>
      <c r="BJ78" s="290"/>
      <c r="BK78" s="290"/>
      <c r="BL78" s="290"/>
      <c r="BM78" s="290"/>
      <c r="BN78" s="290"/>
      <c r="BO78" s="290"/>
      <c r="BP78" s="290"/>
      <c r="BQ78" s="290"/>
      <c r="BR78" s="290"/>
      <c r="BS78" s="290"/>
      <c r="BT78" s="290"/>
      <c r="BU78" s="290"/>
      <c r="BV78" s="290"/>
      <c r="BW78" s="290"/>
      <c r="BX78" s="290"/>
      <c r="BY78" s="290"/>
      <c r="BZ78" s="290"/>
      <c r="CA78" s="290"/>
      <c r="CB78" s="290"/>
      <c r="CC78" s="290"/>
      <c r="CD78" s="290"/>
      <c r="CE78" s="290"/>
      <c r="CF78" s="290"/>
      <c r="CG78" s="290"/>
      <c r="CH78" s="290"/>
      <c r="CI78" s="290"/>
      <c r="CJ78" s="290"/>
      <c r="CK78" s="290"/>
      <c r="CL78" s="290"/>
      <c r="CM78" s="290"/>
      <c r="CN78" s="290"/>
      <c r="CO78" s="290"/>
      <c r="CP78" s="290"/>
      <c r="CQ78" s="290"/>
      <c r="CR78" s="290"/>
      <c r="CS78" s="290"/>
      <c r="CT78" s="290"/>
      <c r="CU78" s="290"/>
      <c r="CV78" s="290"/>
      <c r="CW78" s="290"/>
      <c r="CX78" s="290"/>
      <c r="CY78" s="290"/>
      <c r="CZ78" s="290"/>
      <c r="DA78" s="290"/>
      <c r="DB78" s="290"/>
      <c r="DC78" s="290"/>
      <c r="DD78" s="290"/>
      <c r="DE78" s="290"/>
      <c r="DF78" s="290"/>
      <c r="DG78" s="290"/>
      <c r="DH78" s="290"/>
      <c r="DI78" s="290"/>
    </row>
    <row r="79" spans="1:113" s="300" customFormat="1" ht="45" customHeight="1" x14ac:dyDescent="0.25">
      <c r="A79" s="291" t="s">
        <v>75</v>
      </c>
      <c r="B79" s="503" t="s">
        <v>336</v>
      </c>
      <c r="C79" s="496" t="s">
        <v>394</v>
      </c>
      <c r="D79" s="497" t="s">
        <v>367</v>
      </c>
      <c r="E79" s="498">
        <v>18</v>
      </c>
      <c r="F79" s="502">
        <v>1601.4</v>
      </c>
      <c r="G79" s="111">
        <f t="shared" si="188"/>
        <v>28825.200000000001</v>
      </c>
      <c r="H79" s="301">
        <f t="shared" si="186"/>
        <v>18</v>
      </c>
      <c r="I79" s="302">
        <f t="shared" si="187"/>
        <v>1601.4</v>
      </c>
      <c r="J79" s="303">
        <f t="shared" si="179"/>
        <v>28825.200000000001</v>
      </c>
      <c r="K79" s="298"/>
      <c r="L79" s="305"/>
      <c r="M79" s="303"/>
      <c r="N79" s="298"/>
      <c r="O79" s="305"/>
      <c r="P79" s="303"/>
      <c r="Q79" s="306"/>
      <c r="R79" s="307"/>
      <c r="S79" s="308"/>
      <c r="T79" s="306"/>
      <c r="U79" s="307"/>
      <c r="V79" s="308"/>
      <c r="W79" s="394">
        <f t="shared" si="182"/>
        <v>28825.200000000001</v>
      </c>
      <c r="X79" s="402">
        <f t="shared" si="183"/>
        <v>28825.200000000001</v>
      </c>
      <c r="Y79" s="402">
        <f t="shared" si="184"/>
        <v>0</v>
      </c>
      <c r="Z79" s="425">
        <f t="shared" si="185"/>
        <v>0</v>
      </c>
      <c r="AA79" s="372"/>
      <c r="AB79" s="104"/>
      <c r="AC79" s="104"/>
      <c r="AD79" s="104"/>
      <c r="AE79" s="104"/>
      <c r="AF79" s="104"/>
      <c r="AG79" s="104"/>
      <c r="AH79" s="333"/>
      <c r="AI79" s="333"/>
      <c r="AJ79" s="333"/>
      <c r="AK79" s="333"/>
      <c r="AL79" s="333"/>
      <c r="AM79" s="333"/>
      <c r="AN79" s="333"/>
      <c r="AO79" s="333"/>
      <c r="AP79" s="333"/>
      <c r="AQ79" s="333"/>
      <c r="AR79" s="333"/>
      <c r="AS79" s="333"/>
      <c r="AT79" s="333"/>
      <c r="AU79" s="333"/>
      <c r="AV79" s="333"/>
      <c r="AW79" s="333"/>
      <c r="AX79" s="333"/>
      <c r="AY79" s="333"/>
      <c r="AZ79" s="333"/>
      <c r="BA79" s="333"/>
      <c r="BB79" s="333"/>
      <c r="BC79" s="333"/>
      <c r="BD79" s="333"/>
      <c r="BE79" s="333"/>
      <c r="BF79" s="333"/>
      <c r="BG79" s="333"/>
      <c r="BH79" s="333"/>
      <c r="BI79" s="333"/>
      <c r="BJ79" s="333"/>
      <c r="BK79" s="333"/>
      <c r="BL79" s="333"/>
      <c r="BM79" s="333"/>
      <c r="BN79" s="333"/>
      <c r="BO79" s="333"/>
      <c r="BP79" s="333"/>
      <c r="BQ79" s="333"/>
      <c r="BR79" s="333"/>
      <c r="BS79" s="333"/>
      <c r="BT79" s="333"/>
      <c r="BU79" s="333"/>
      <c r="BV79" s="333"/>
      <c r="BW79" s="333"/>
      <c r="BX79" s="333"/>
      <c r="BY79" s="333"/>
      <c r="BZ79" s="333"/>
      <c r="CA79" s="333"/>
      <c r="CB79" s="333"/>
      <c r="CC79" s="333"/>
      <c r="CD79" s="333"/>
      <c r="CE79" s="333"/>
      <c r="CF79" s="333"/>
      <c r="CG79" s="333"/>
      <c r="CH79" s="333"/>
      <c r="CI79" s="333"/>
      <c r="CJ79" s="333"/>
      <c r="CK79" s="333"/>
      <c r="CL79" s="333"/>
      <c r="CM79" s="333"/>
      <c r="CN79" s="333"/>
      <c r="CO79" s="333"/>
      <c r="CP79" s="333"/>
      <c r="CQ79" s="333"/>
      <c r="CR79" s="333"/>
      <c r="CS79" s="333"/>
      <c r="CT79" s="333"/>
      <c r="CU79" s="333"/>
      <c r="CV79" s="333"/>
      <c r="CW79" s="333"/>
      <c r="CX79" s="333"/>
      <c r="CY79" s="333"/>
      <c r="CZ79" s="333"/>
      <c r="DA79" s="333"/>
      <c r="DB79" s="333"/>
      <c r="DC79" s="333"/>
      <c r="DD79" s="333"/>
      <c r="DE79" s="333"/>
      <c r="DF79" s="333"/>
      <c r="DG79" s="333"/>
      <c r="DH79" s="333"/>
      <c r="DI79" s="333"/>
    </row>
    <row r="80" spans="1:113" s="300" customFormat="1" ht="45" customHeight="1" x14ac:dyDescent="0.25">
      <c r="A80" s="291" t="s">
        <v>75</v>
      </c>
      <c r="B80" s="503" t="s">
        <v>395</v>
      </c>
      <c r="C80" s="496" t="s">
        <v>396</v>
      </c>
      <c r="D80" s="497" t="s">
        <v>367</v>
      </c>
      <c r="E80" s="498">
        <v>18</v>
      </c>
      <c r="F80" s="502">
        <v>589.5</v>
      </c>
      <c r="G80" s="111">
        <f t="shared" si="188"/>
        <v>10611</v>
      </c>
      <c r="H80" s="301">
        <f t="shared" si="186"/>
        <v>18</v>
      </c>
      <c r="I80" s="302">
        <f t="shared" si="187"/>
        <v>589.5</v>
      </c>
      <c r="J80" s="303">
        <f t="shared" si="179"/>
        <v>10611</v>
      </c>
      <c r="K80" s="298"/>
      <c r="L80" s="305"/>
      <c r="M80" s="303"/>
      <c r="N80" s="298"/>
      <c r="O80" s="305"/>
      <c r="P80" s="303"/>
      <c r="Q80" s="306"/>
      <c r="R80" s="307"/>
      <c r="S80" s="308"/>
      <c r="T80" s="306"/>
      <c r="U80" s="307"/>
      <c r="V80" s="308"/>
      <c r="W80" s="394">
        <f t="shared" si="182"/>
        <v>10611</v>
      </c>
      <c r="X80" s="402">
        <f t="shared" si="183"/>
        <v>10611</v>
      </c>
      <c r="Y80" s="402">
        <f t="shared" si="184"/>
        <v>0</v>
      </c>
      <c r="Z80" s="425">
        <f t="shared" si="185"/>
        <v>0</v>
      </c>
      <c r="AA80" s="372"/>
      <c r="AB80" s="104"/>
      <c r="AC80" s="104"/>
      <c r="AD80" s="104"/>
      <c r="AE80" s="104"/>
      <c r="AF80" s="104"/>
      <c r="AG80" s="104"/>
      <c r="AH80" s="333"/>
      <c r="AI80" s="333"/>
      <c r="AJ80" s="333"/>
      <c r="AK80" s="333"/>
      <c r="AL80" s="333"/>
      <c r="AM80" s="333"/>
      <c r="AN80" s="333"/>
      <c r="AO80" s="333"/>
      <c r="AP80" s="333"/>
      <c r="AQ80" s="333"/>
      <c r="AR80" s="333"/>
      <c r="AS80" s="333"/>
      <c r="AT80" s="333"/>
      <c r="AU80" s="333"/>
      <c r="AV80" s="333"/>
      <c r="AW80" s="333"/>
      <c r="AX80" s="333"/>
      <c r="AY80" s="333"/>
      <c r="AZ80" s="333"/>
      <c r="BA80" s="333"/>
      <c r="BB80" s="333"/>
      <c r="BC80" s="333"/>
      <c r="BD80" s="333"/>
      <c r="BE80" s="333"/>
      <c r="BF80" s="333"/>
      <c r="BG80" s="333"/>
      <c r="BH80" s="333"/>
      <c r="BI80" s="333"/>
      <c r="BJ80" s="333"/>
      <c r="BK80" s="333"/>
      <c r="BL80" s="333"/>
      <c r="BM80" s="333"/>
      <c r="BN80" s="333"/>
      <c r="BO80" s="333"/>
      <c r="BP80" s="333"/>
      <c r="BQ80" s="333"/>
      <c r="BR80" s="333"/>
      <c r="BS80" s="333"/>
      <c r="BT80" s="333"/>
      <c r="BU80" s="333"/>
      <c r="BV80" s="333"/>
      <c r="BW80" s="333"/>
      <c r="BX80" s="333"/>
      <c r="BY80" s="333"/>
      <c r="BZ80" s="333"/>
      <c r="CA80" s="333"/>
      <c r="CB80" s="333"/>
      <c r="CC80" s="333"/>
      <c r="CD80" s="333"/>
      <c r="CE80" s="333"/>
      <c r="CF80" s="333"/>
      <c r="CG80" s="333"/>
      <c r="CH80" s="333"/>
      <c r="CI80" s="333"/>
      <c r="CJ80" s="333"/>
      <c r="CK80" s="333"/>
      <c r="CL80" s="333"/>
      <c r="CM80" s="333"/>
      <c r="CN80" s="333"/>
      <c r="CO80" s="333"/>
      <c r="CP80" s="333"/>
      <c r="CQ80" s="333"/>
      <c r="CR80" s="333"/>
      <c r="CS80" s="333"/>
      <c r="CT80" s="333"/>
      <c r="CU80" s="333"/>
      <c r="CV80" s="333"/>
      <c r="CW80" s="333"/>
      <c r="CX80" s="333"/>
      <c r="CY80" s="333"/>
      <c r="CZ80" s="333"/>
      <c r="DA80" s="333"/>
      <c r="DB80" s="333"/>
      <c r="DC80" s="333"/>
      <c r="DD80" s="333"/>
      <c r="DE80" s="333"/>
      <c r="DF80" s="333"/>
      <c r="DG80" s="333"/>
      <c r="DH80" s="333"/>
      <c r="DI80" s="333"/>
    </row>
    <row r="81" spans="1:113" s="300" customFormat="1" ht="45" customHeight="1" x14ac:dyDescent="0.25">
      <c r="A81" s="291" t="s">
        <v>75</v>
      </c>
      <c r="B81" s="503" t="s">
        <v>397</v>
      </c>
      <c r="C81" s="496" t="s">
        <v>398</v>
      </c>
      <c r="D81" s="497" t="s">
        <v>367</v>
      </c>
      <c r="E81" s="498">
        <v>18</v>
      </c>
      <c r="F81" s="502">
        <v>400.2</v>
      </c>
      <c r="G81" s="111">
        <f t="shared" si="188"/>
        <v>7203.5999999999995</v>
      </c>
      <c r="H81" s="301">
        <f t="shared" si="186"/>
        <v>18</v>
      </c>
      <c r="I81" s="302">
        <f t="shared" si="187"/>
        <v>400.2</v>
      </c>
      <c r="J81" s="303">
        <f t="shared" si="179"/>
        <v>7203.5999999999995</v>
      </c>
      <c r="K81" s="298"/>
      <c r="L81" s="305"/>
      <c r="M81" s="303">
        <f t="shared" si="180"/>
        <v>0</v>
      </c>
      <c r="N81" s="298"/>
      <c r="O81" s="305"/>
      <c r="P81" s="303">
        <f t="shared" si="181"/>
        <v>0</v>
      </c>
      <c r="Q81" s="306"/>
      <c r="R81" s="307"/>
      <c r="S81" s="308"/>
      <c r="T81" s="306"/>
      <c r="U81" s="307"/>
      <c r="V81" s="308"/>
      <c r="W81" s="394">
        <f t="shared" si="182"/>
        <v>7203.5999999999995</v>
      </c>
      <c r="X81" s="402">
        <f t="shared" si="183"/>
        <v>7203.5999999999995</v>
      </c>
      <c r="Y81" s="402">
        <f t="shared" si="184"/>
        <v>0</v>
      </c>
      <c r="Z81" s="425">
        <f t="shared" si="185"/>
        <v>0</v>
      </c>
      <c r="AA81" s="372"/>
      <c r="AB81" s="114"/>
      <c r="AC81" s="114"/>
      <c r="AD81" s="114"/>
      <c r="AE81" s="114"/>
      <c r="AF81" s="114"/>
      <c r="AG81" s="114"/>
      <c r="AH81" s="290"/>
      <c r="AI81" s="290"/>
      <c r="AJ81" s="290"/>
      <c r="AK81" s="290"/>
      <c r="AL81" s="290"/>
      <c r="AM81" s="290"/>
      <c r="AN81" s="290"/>
      <c r="AO81" s="290"/>
      <c r="AP81" s="290"/>
      <c r="AQ81" s="290"/>
      <c r="AR81" s="290"/>
      <c r="AS81" s="290"/>
      <c r="AT81" s="290"/>
      <c r="AU81" s="290"/>
      <c r="AV81" s="290"/>
      <c r="AW81" s="290"/>
      <c r="AX81" s="290"/>
      <c r="AY81" s="290"/>
      <c r="AZ81" s="290"/>
      <c r="BA81" s="290"/>
      <c r="BB81" s="290"/>
      <c r="BC81" s="290"/>
      <c r="BD81" s="290"/>
      <c r="BE81" s="290"/>
      <c r="BF81" s="290"/>
      <c r="BG81" s="290"/>
      <c r="BH81" s="290"/>
      <c r="BI81" s="290"/>
      <c r="BJ81" s="290"/>
      <c r="BK81" s="290"/>
      <c r="BL81" s="290"/>
      <c r="BM81" s="290"/>
      <c r="BN81" s="290"/>
      <c r="BO81" s="290"/>
      <c r="BP81" s="290"/>
      <c r="BQ81" s="290"/>
      <c r="BR81" s="290"/>
      <c r="BS81" s="290"/>
      <c r="BT81" s="290"/>
      <c r="BU81" s="290"/>
      <c r="BV81" s="290"/>
      <c r="BW81" s="290"/>
      <c r="BX81" s="290"/>
      <c r="BY81" s="290"/>
      <c r="BZ81" s="290"/>
      <c r="CA81" s="290"/>
      <c r="CB81" s="290"/>
      <c r="CC81" s="290"/>
      <c r="CD81" s="290"/>
      <c r="CE81" s="290"/>
      <c r="CF81" s="290"/>
      <c r="CG81" s="290"/>
      <c r="CH81" s="290"/>
      <c r="CI81" s="290"/>
      <c r="CJ81" s="290"/>
      <c r="CK81" s="290"/>
      <c r="CL81" s="290"/>
      <c r="CM81" s="290"/>
      <c r="CN81" s="290"/>
      <c r="CO81" s="290"/>
      <c r="CP81" s="290"/>
      <c r="CQ81" s="290"/>
      <c r="CR81" s="290"/>
      <c r="CS81" s="290"/>
      <c r="CT81" s="290"/>
      <c r="CU81" s="290"/>
      <c r="CV81" s="290"/>
      <c r="CW81" s="290"/>
      <c r="CX81" s="290"/>
      <c r="CY81" s="290"/>
      <c r="CZ81" s="290"/>
      <c r="DA81" s="290"/>
      <c r="DB81" s="290"/>
      <c r="DC81" s="290"/>
      <c r="DD81" s="290"/>
      <c r="DE81" s="290"/>
      <c r="DF81" s="290"/>
      <c r="DG81" s="290"/>
      <c r="DH81" s="290"/>
      <c r="DI81" s="290"/>
    </row>
    <row r="82" spans="1:113" s="300" customFormat="1" ht="21" customHeight="1" x14ac:dyDescent="0.25">
      <c r="A82" s="291" t="s">
        <v>75</v>
      </c>
      <c r="B82" s="309" t="s">
        <v>157</v>
      </c>
      <c r="C82" s="304" t="s">
        <v>360</v>
      </c>
      <c r="D82" s="294"/>
      <c r="E82" s="310"/>
      <c r="F82" s="307"/>
      <c r="G82" s="308"/>
      <c r="H82" s="301"/>
      <c r="I82" s="302"/>
      <c r="J82" s="308"/>
      <c r="K82" s="298"/>
      <c r="L82" s="307"/>
      <c r="M82" s="303"/>
      <c r="N82" s="298"/>
      <c r="O82" s="307"/>
      <c r="P82" s="303"/>
      <c r="Q82" s="306"/>
      <c r="R82" s="307"/>
      <c r="S82" s="308"/>
      <c r="T82" s="306"/>
      <c r="U82" s="307"/>
      <c r="V82" s="308"/>
      <c r="W82" s="394"/>
      <c r="X82" s="402"/>
      <c r="Y82" s="402"/>
      <c r="Z82" s="425"/>
      <c r="AA82" s="467"/>
      <c r="AB82" s="104"/>
      <c r="AC82" s="104"/>
      <c r="AD82" s="104"/>
      <c r="AE82" s="104"/>
      <c r="AF82" s="104"/>
      <c r="AG82" s="104"/>
      <c r="AH82" s="290"/>
      <c r="AI82" s="290"/>
      <c r="AJ82" s="290"/>
      <c r="AK82" s="290"/>
      <c r="AL82" s="290"/>
      <c r="AM82" s="290"/>
      <c r="AN82" s="290"/>
      <c r="AO82" s="290"/>
      <c r="AP82" s="290"/>
      <c r="AQ82" s="290"/>
      <c r="AR82" s="290"/>
      <c r="AS82" s="290"/>
      <c r="AT82" s="290"/>
      <c r="AU82" s="290"/>
      <c r="AV82" s="290"/>
      <c r="AW82" s="290"/>
      <c r="AX82" s="290"/>
      <c r="AY82" s="290"/>
      <c r="AZ82" s="290"/>
      <c r="BA82" s="290"/>
      <c r="BB82" s="290"/>
      <c r="BC82" s="290"/>
      <c r="BD82" s="290"/>
      <c r="BE82" s="290"/>
      <c r="BF82" s="290"/>
      <c r="BG82" s="290"/>
      <c r="BH82" s="290"/>
      <c r="BI82" s="290"/>
      <c r="BJ82" s="290"/>
      <c r="BK82" s="290"/>
      <c r="BL82" s="290"/>
      <c r="BM82" s="290"/>
      <c r="BN82" s="290"/>
      <c r="BO82" s="290"/>
      <c r="BP82" s="290"/>
      <c r="BQ82" s="290"/>
      <c r="BR82" s="290"/>
      <c r="BS82" s="290"/>
      <c r="BT82" s="290"/>
      <c r="BU82" s="290"/>
      <c r="BV82" s="290"/>
      <c r="BW82" s="290"/>
      <c r="BX82" s="290"/>
      <c r="BY82" s="290"/>
      <c r="BZ82" s="290"/>
      <c r="CA82" s="290"/>
      <c r="CB82" s="290"/>
      <c r="CC82" s="290"/>
      <c r="CD82" s="290"/>
      <c r="CE82" s="290"/>
      <c r="CF82" s="290"/>
      <c r="CG82" s="290"/>
      <c r="CH82" s="290"/>
      <c r="CI82" s="290"/>
      <c r="CJ82" s="290"/>
      <c r="CK82" s="290"/>
      <c r="CL82" s="290"/>
      <c r="CM82" s="290"/>
      <c r="CN82" s="290"/>
      <c r="CO82" s="290"/>
      <c r="CP82" s="290"/>
      <c r="CQ82" s="290"/>
      <c r="CR82" s="290"/>
      <c r="CS82" s="290"/>
      <c r="CT82" s="290"/>
      <c r="CU82" s="290"/>
      <c r="CV82" s="290"/>
      <c r="CW82" s="290"/>
      <c r="CX82" s="290"/>
      <c r="CY82" s="290"/>
      <c r="CZ82" s="290"/>
      <c r="DA82" s="290"/>
      <c r="DB82" s="290"/>
      <c r="DC82" s="290"/>
      <c r="DD82" s="290"/>
      <c r="DE82" s="290"/>
      <c r="DF82" s="290"/>
      <c r="DG82" s="290"/>
      <c r="DH82" s="290"/>
      <c r="DI82" s="290"/>
    </row>
    <row r="83" spans="1:113" s="300" customFormat="1" ht="41.45" customHeight="1" x14ac:dyDescent="0.25">
      <c r="A83" s="291" t="s">
        <v>75</v>
      </c>
      <c r="B83" s="503" t="s">
        <v>337</v>
      </c>
      <c r="C83" s="504" t="s">
        <v>401</v>
      </c>
      <c r="D83" s="497" t="s">
        <v>367</v>
      </c>
      <c r="E83" s="498">
        <v>18</v>
      </c>
      <c r="F83" s="502">
        <v>680.9</v>
      </c>
      <c r="G83" s="111">
        <f t="shared" ref="G83:G87" si="189">E83*F83</f>
        <v>12256.199999999999</v>
      </c>
      <c r="H83" s="301">
        <f t="shared" si="186"/>
        <v>18</v>
      </c>
      <c r="I83" s="302">
        <f t="shared" si="187"/>
        <v>680.9</v>
      </c>
      <c r="J83" s="303">
        <f t="shared" si="179"/>
        <v>12256.199999999999</v>
      </c>
      <c r="K83" s="298"/>
      <c r="L83" s="305"/>
      <c r="M83" s="303">
        <f t="shared" si="180"/>
        <v>0</v>
      </c>
      <c r="N83" s="298"/>
      <c r="O83" s="305"/>
      <c r="P83" s="303">
        <f t="shared" si="181"/>
        <v>0</v>
      </c>
      <c r="Q83" s="311"/>
      <c r="R83" s="312"/>
      <c r="S83" s="313"/>
      <c r="T83" s="311"/>
      <c r="U83" s="312"/>
      <c r="V83" s="313"/>
      <c r="W83" s="394">
        <f t="shared" si="182"/>
        <v>12256.199999999999</v>
      </c>
      <c r="X83" s="402">
        <f t="shared" si="183"/>
        <v>12256.199999999999</v>
      </c>
      <c r="Y83" s="402">
        <f t="shared" si="184"/>
        <v>0</v>
      </c>
      <c r="Z83" s="425">
        <f t="shared" si="185"/>
        <v>0</v>
      </c>
      <c r="AA83" s="372"/>
      <c r="AB83" s="114"/>
      <c r="AC83" s="114"/>
      <c r="AD83" s="114"/>
      <c r="AE83" s="114"/>
      <c r="AF83" s="114"/>
      <c r="AG83" s="114"/>
      <c r="AH83" s="290"/>
      <c r="AI83" s="290"/>
      <c r="AJ83" s="290"/>
      <c r="AK83" s="290"/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0"/>
      <c r="BH83" s="290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290"/>
      <c r="BW83" s="290"/>
      <c r="BX83" s="290"/>
      <c r="BY83" s="290"/>
      <c r="BZ83" s="290"/>
      <c r="CA83" s="290"/>
      <c r="CB83" s="290"/>
      <c r="CC83" s="290"/>
      <c r="CD83" s="290"/>
      <c r="CE83" s="290"/>
      <c r="CF83" s="290"/>
      <c r="CG83" s="290"/>
      <c r="CH83" s="290"/>
      <c r="CI83" s="290"/>
      <c r="CJ83" s="290"/>
      <c r="CK83" s="290"/>
      <c r="CL83" s="290"/>
      <c r="CM83" s="290"/>
      <c r="CN83" s="290"/>
      <c r="CO83" s="290"/>
      <c r="CP83" s="290"/>
      <c r="CQ83" s="290"/>
      <c r="CR83" s="290"/>
      <c r="CS83" s="290"/>
      <c r="CT83" s="290"/>
      <c r="CU83" s="290"/>
      <c r="CV83" s="290"/>
      <c r="CW83" s="290"/>
      <c r="CX83" s="290"/>
      <c r="CY83" s="290"/>
      <c r="CZ83" s="290"/>
      <c r="DA83" s="290"/>
      <c r="DB83" s="290"/>
      <c r="DC83" s="290"/>
      <c r="DD83" s="290"/>
      <c r="DE83" s="290"/>
      <c r="DF83" s="290"/>
      <c r="DG83" s="290"/>
      <c r="DH83" s="290"/>
      <c r="DI83" s="290"/>
    </row>
    <row r="84" spans="1:113" s="300" customFormat="1" ht="41.45" customHeight="1" x14ac:dyDescent="0.25">
      <c r="A84" s="291" t="s">
        <v>75</v>
      </c>
      <c r="B84" s="503" t="s">
        <v>338</v>
      </c>
      <c r="C84" s="496" t="s">
        <v>402</v>
      </c>
      <c r="D84" s="497" t="s">
        <v>367</v>
      </c>
      <c r="E84" s="498">
        <v>18</v>
      </c>
      <c r="F84" s="502">
        <v>1000.5</v>
      </c>
      <c r="G84" s="111">
        <f t="shared" si="189"/>
        <v>18009</v>
      </c>
      <c r="H84" s="301">
        <f t="shared" si="186"/>
        <v>18</v>
      </c>
      <c r="I84" s="302">
        <f t="shared" si="187"/>
        <v>1000.5</v>
      </c>
      <c r="J84" s="303">
        <f t="shared" si="179"/>
        <v>18009</v>
      </c>
      <c r="K84" s="298"/>
      <c r="L84" s="305"/>
      <c r="M84" s="303"/>
      <c r="N84" s="298"/>
      <c r="O84" s="305"/>
      <c r="P84" s="303"/>
      <c r="Q84" s="311"/>
      <c r="R84" s="312"/>
      <c r="S84" s="313"/>
      <c r="T84" s="311"/>
      <c r="U84" s="312"/>
      <c r="V84" s="313"/>
      <c r="W84" s="394">
        <f t="shared" si="182"/>
        <v>18009</v>
      </c>
      <c r="X84" s="402">
        <f t="shared" si="183"/>
        <v>18009</v>
      </c>
      <c r="Y84" s="402">
        <f t="shared" si="184"/>
        <v>0</v>
      </c>
      <c r="Z84" s="425">
        <f t="shared" si="185"/>
        <v>0</v>
      </c>
      <c r="AA84" s="372"/>
      <c r="AB84" s="114"/>
      <c r="AC84" s="114"/>
      <c r="AD84" s="114"/>
      <c r="AE84" s="114"/>
      <c r="AF84" s="114"/>
      <c r="AG84" s="114"/>
      <c r="AH84" s="333"/>
      <c r="AI84" s="333"/>
      <c r="AJ84" s="333"/>
      <c r="AK84" s="333"/>
      <c r="AL84" s="333"/>
      <c r="AM84" s="333"/>
      <c r="AN84" s="333"/>
      <c r="AO84" s="333"/>
      <c r="AP84" s="333"/>
      <c r="AQ84" s="333"/>
      <c r="AR84" s="333"/>
      <c r="AS84" s="333"/>
      <c r="AT84" s="333"/>
      <c r="AU84" s="333"/>
      <c r="AV84" s="333"/>
      <c r="AW84" s="333"/>
      <c r="AX84" s="333"/>
      <c r="AY84" s="333"/>
      <c r="AZ84" s="333"/>
      <c r="BA84" s="333"/>
      <c r="BB84" s="333"/>
      <c r="BC84" s="333"/>
      <c r="BD84" s="333"/>
      <c r="BE84" s="333"/>
      <c r="BF84" s="333"/>
      <c r="BG84" s="333"/>
      <c r="BH84" s="333"/>
      <c r="BI84" s="333"/>
      <c r="BJ84" s="333"/>
      <c r="BK84" s="333"/>
      <c r="BL84" s="333"/>
      <c r="BM84" s="333"/>
      <c r="BN84" s="333"/>
      <c r="BO84" s="333"/>
      <c r="BP84" s="333"/>
      <c r="BQ84" s="333"/>
      <c r="BR84" s="333"/>
      <c r="BS84" s="333"/>
      <c r="BT84" s="333"/>
      <c r="BU84" s="333"/>
      <c r="BV84" s="333"/>
      <c r="BW84" s="333"/>
      <c r="BX84" s="333"/>
      <c r="BY84" s="333"/>
      <c r="BZ84" s="333"/>
      <c r="CA84" s="333"/>
      <c r="CB84" s="333"/>
      <c r="CC84" s="333"/>
      <c r="CD84" s="333"/>
      <c r="CE84" s="333"/>
      <c r="CF84" s="333"/>
      <c r="CG84" s="333"/>
      <c r="CH84" s="333"/>
      <c r="CI84" s="333"/>
      <c r="CJ84" s="333"/>
      <c r="CK84" s="333"/>
      <c r="CL84" s="333"/>
      <c r="CM84" s="333"/>
      <c r="CN84" s="333"/>
      <c r="CO84" s="333"/>
      <c r="CP84" s="333"/>
      <c r="CQ84" s="333"/>
      <c r="CR84" s="333"/>
      <c r="CS84" s="333"/>
      <c r="CT84" s="333"/>
      <c r="CU84" s="333"/>
      <c r="CV84" s="333"/>
      <c r="CW84" s="333"/>
      <c r="CX84" s="333"/>
      <c r="CY84" s="333"/>
      <c r="CZ84" s="333"/>
      <c r="DA84" s="333"/>
      <c r="DB84" s="333"/>
      <c r="DC84" s="333"/>
      <c r="DD84" s="333"/>
      <c r="DE84" s="333"/>
      <c r="DF84" s="333"/>
      <c r="DG84" s="333"/>
      <c r="DH84" s="333"/>
      <c r="DI84" s="333"/>
    </row>
    <row r="85" spans="1:113" s="300" customFormat="1" ht="41.45" customHeight="1" x14ac:dyDescent="0.25">
      <c r="A85" s="291" t="s">
        <v>75</v>
      </c>
      <c r="B85" s="503" t="s">
        <v>339</v>
      </c>
      <c r="C85" s="496" t="s">
        <v>403</v>
      </c>
      <c r="D85" s="497" t="s">
        <v>367</v>
      </c>
      <c r="E85" s="498">
        <v>18</v>
      </c>
      <c r="F85" s="502">
        <v>810</v>
      </c>
      <c r="G85" s="111">
        <f t="shared" si="189"/>
        <v>14580</v>
      </c>
      <c r="H85" s="301">
        <f t="shared" si="186"/>
        <v>18</v>
      </c>
      <c r="I85" s="302">
        <f t="shared" si="187"/>
        <v>810</v>
      </c>
      <c r="J85" s="303">
        <f t="shared" si="179"/>
        <v>14580</v>
      </c>
      <c r="K85" s="298"/>
      <c r="L85" s="305"/>
      <c r="M85" s="303"/>
      <c r="N85" s="298"/>
      <c r="O85" s="305"/>
      <c r="P85" s="303"/>
      <c r="Q85" s="311"/>
      <c r="R85" s="312"/>
      <c r="S85" s="313"/>
      <c r="T85" s="311"/>
      <c r="U85" s="312"/>
      <c r="V85" s="313"/>
      <c r="W85" s="394">
        <f t="shared" si="182"/>
        <v>14580</v>
      </c>
      <c r="X85" s="402">
        <f t="shared" si="183"/>
        <v>14580</v>
      </c>
      <c r="Y85" s="402">
        <f t="shared" si="184"/>
        <v>0</v>
      </c>
      <c r="Z85" s="425">
        <f t="shared" si="185"/>
        <v>0</v>
      </c>
      <c r="AA85" s="372"/>
      <c r="AB85" s="114"/>
      <c r="AC85" s="114"/>
      <c r="AD85" s="114"/>
      <c r="AE85" s="114"/>
      <c r="AF85" s="114"/>
      <c r="AG85" s="114"/>
      <c r="AH85" s="333"/>
      <c r="AI85" s="333"/>
      <c r="AJ85" s="333"/>
      <c r="AK85" s="333"/>
      <c r="AL85" s="333"/>
      <c r="AM85" s="333"/>
      <c r="AN85" s="333"/>
      <c r="AO85" s="333"/>
      <c r="AP85" s="333"/>
      <c r="AQ85" s="333"/>
      <c r="AR85" s="333"/>
      <c r="AS85" s="333"/>
      <c r="AT85" s="333"/>
      <c r="AU85" s="333"/>
      <c r="AV85" s="333"/>
      <c r="AW85" s="333"/>
      <c r="AX85" s="333"/>
      <c r="AY85" s="333"/>
      <c r="AZ85" s="333"/>
      <c r="BA85" s="333"/>
      <c r="BB85" s="333"/>
      <c r="BC85" s="333"/>
      <c r="BD85" s="333"/>
      <c r="BE85" s="333"/>
      <c r="BF85" s="333"/>
      <c r="BG85" s="333"/>
      <c r="BH85" s="333"/>
      <c r="BI85" s="333"/>
      <c r="BJ85" s="333"/>
      <c r="BK85" s="333"/>
      <c r="BL85" s="333"/>
      <c r="BM85" s="333"/>
      <c r="BN85" s="333"/>
      <c r="BO85" s="333"/>
      <c r="BP85" s="333"/>
      <c r="BQ85" s="333"/>
      <c r="BR85" s="333"/>
      <c r="BS85" s="333"/>
      <c r="BT85" s="333"/>
      <c r="BU85" s="333"/>
      <c r="BV85" s="333"/>
      <c r="BW85" s="333"/>
      <c r="BX85" s="333"/>
      <c r="BY85" s="333"/>
      <c r="BZ85" s="333"/>
      <c r="CA85" s="333"/>
      <c r="CB85" s="333"/>
      <c r="CC85" s="333"/>
      <c r="CD85" s="333"/>
      <c r="CE85" s="333"/>
      <c r="CF85" s="333"/>
      <c r="CG85" s="333"/>
      <c r="CH85" s="333"/>
      <c r="CI85" s="333"/>
      <c r="CJ85" s="333"/>
      <c r="CK85" s="333"/>
      <c r="CL85" s="333"/>
      <c r="CM85" s="333"/>
      <c r="CN85" s="333"/>
      <c r="CO85" s="333"/>
      <c r="CP85" s="333"/>
      <c r="CQ85" s="333"/>
      <c r="CR85" s="333"/>
      <c r="CS85" s="333"/>
      <c r="CT85" s="333"/>
      <c r="CU85" s="333"/>
      <c r="CV85" s="333"/>
      <c r="CW85" s="333"/>
      <c r="CX85" s="333"/>
      <c r="CY85" s="333"/>
      <c r="CZ85" s="333"/>
      <c r="DA85" s="333"/>
      <c r="DB85" s="333"/>
      <c r="DC85" s="333"/>
      <c r="DD85" s="333"/>
      <c r="DE85" s="333"/>
      <c r="DF85" s="333"/>
      <c r="DG85" s="333"/>
      <c r="DH85" s="333"/>
      <c r="DI85" s="333"/>
    </row>
    <row r="86" spans="1:113" s="300" customFormat="1" ht="41.45" customHeight="1" x14ac:dyDescent="0.25">
      <c r="A86" s="291" t="s">
        <v>75</v>
      </c>
      <c r="B86" s="503" t="s">
        <v>399</v>
      </c>
      <c r="C86" s="496" t="s">
        <v>404</v>
      </c>
      <c r="D86" s="497" t="s">
        <v>367</v>
      </c>
      <c r="E86" s="498">
        <v>18</v>
      </c>
      <c r="F86" s="502">
        <v>519.1</v>
      </c>
      <c r="G86" s="111">
        <f t="shared" si="189"/>
        <v>9343.8000000000011</v>
      </c>
      <c r="H86" s="301">
        <f t="shared" si="186"/>
        <v>18</v>
      </c>
      <c r="I86" s="302">
        <f t="shared" si="187"/>
        <v>519.1</v>
      </c>
      <c r="J86" s="303">
        <f t="shared" si="179"/>
        <v>9343.8000000000011</v>
      </c>
      <c r="K86" s="298"/>
      <c r="L86" s="305"/>
      <c r="M86" s="303">
        <f t="shared" si="180"/>
        <v>0</v>
      </c>
      <c r="N86" s="298"/>
      <c r="O86" s="305"/>
      <c r="P86" s="303">
        <f t="shared" si="181"/>
        <v>0</v>
      </c>
      <c r="Q86" s="311"/>
      <c r="R86" s="312"/>
      <c r="S86" s="313"/>
      <c r="T86" s="311"/>
      <c r="U86" s="312"/>
      <c r="V86" s="313"/>
      <c r="W86" s="394">
        <f t="shared" ref="W86:W87" si="190">G86+M86+S86</f>
        <v>9343.8000000000011</v>
      </c>
      <c r="X86" s="402">
        <f t="shared" ref="X86:X87" si="191">J86+P86+V86</f>
        <v>9343.8000000000011</v>
      </c>
      <c r="Y86" s="402">
        <f t="shared" ref="Y86:Y87" si="192">W86-X86</f>
        <v>0</v>
      </c>
      <c r="Z86" s="425">
        <f t="shared" ref="Z86:Z87" si="193">Y86/W86</f>
        <v>0</v>
      </c>
      <c r="AA86" s="372"/>
      <c r="AB86" s="104"/>
      <c r="AC86" s="104"/>
      <c r="AD86" s="104"/>
      <c r="AE86" s="104"/>
      <c r="AF86" s="104"/>
      <c r="AG86" s="104"/>
      <c r="AH86" s="290"/>
      <c r="AI86" s="290"/>
      <c r="AJ86" s="290"/>
      <c r="AK86" s="290"/>
      <c r="AL86" s="290"/>
      <c r="AM86" s="290"/>
      <c r="AN86" s="290"/>
      <c r="AO86" s="290"/>
      <c r="AP86" s="290"/>
      <c r="AQ86" s="290"/>
      <c r="AR86" s="290"/>
      <c r="AS86" s="290"/>
      <c r="AT86" s="290"/>
      <c r="AU86" s="290"/>
      <c r="AV86" s="290"/>
      <c r="AW86" s="290"/>
      <c r="AX86" s="290"/>
      <c r="AY86" s="290"/>
      <c r="AZ86" s="290"/>
      <c r="BA86" s="290"/>
      <c r="BB86" s="290"/>
      <c r="BC86" s="290"/>
      <c r="BD86" s="290"/>
      <c r="BE86" s="290"/>
      <c r="BF86" s="290"/>
      <c r="BG86" s="290"/>
      <c r="BH86" s="290"/>
      <c r="BI86" s="290"/>
      <c r="BJ86" s="290"/>
      <c r="BK86" s="290"/>
      <c r="BL86" s="290"/>
      <c r="BM86" s="290"/>
      <c r="BN86" s="290"/>
      <c r="BO86" s="290"/>
      <c r="BP86" s="290"/>
      <c r="BQ86" s="290"/>
      <c r="BR86" s="290"/>
      <c r="BS86" s="290"/>
      <c r="BT86" s="290"/>
      <c r="BU86" s="290"/>
      <c r="BV86" s="290"/>
      <c r="BW86" s="290"/>
      <c r="BX86" s="290"/>
      <c r="BY86" s="290"/>
      <c r="BZ86" s="290"/>
      <c r="CA86" s="290"/>
      <c r="CB86" s="290"/>
      <c r="CC86" s="290"/>
      <c r="CD86" s="290"/>
      <c r="CE86" s="290"/>
      <c r="CF86" s="290"/>
      <c r="CG86" s="290"/>
      <c r="CH86" s="290"/>
      <c r="CI86" s="290"/>
      <c r="CJ86" s="290"/>
      <c r="CK86" s="290"/>
      <c r="CL86" s="290"/>
      <c r="CM86" s="290"/>
      <c r="CN86" s="290"/>
      <c r="CO86" s="290"/>
      <c r="CP86" s="290"/>
      <c r="CQ86" s="290"/>
      <c r="CR86" s="290"/>
      <c r="CS86" s="290"/>
      <c r="CT86" s="290"/>
      <c r="CU86" s="290"/>
      <c r="CV86" s="290"/>
      <c r="CW86" s="290"/>
      <c r="CX86" s="290"/>
      <c r="CY86" s="290"/>
      <c r="CZ86" s="290"/>
      <c r="DA86" s="290"/>
      <c r="DB86" s="290"/>
      <c r="DC86" s="290"/>
      <c r="DD86" s="290"/>
      <c r="DE86" s="290"/>
      <c r="DF86" s="290"/>
      <c r="DG86" s="290"/>
      <c r="DH86" s="290"/>
      <c r="DI86" s="290"/>
    </row>
    <row r="87" spans="1:113" s="300" customFormat="1" ht="41.45" customHeight="1" thickBot="1" x14ac:dyDescent="0.3">
      <c r="A87" s="291" t="s">
        <v>75</v>
      </c>
      <c r="B87" s="503" t="s">
        <v>400</v>
      </c>
      <c r="C87" s="496" t="s">
        <v>405</v>
      </c>
      <c r="D87" s="497" t="s">
        <v>367</v>
      </c>
      <c r="E87" s="498">
        <v>18</v>
      </c>
      <c r="F87" s="505">
        <v>315.60000000000002</v>
      </c>
      <c r="G87" s="111">
        <f t="shared" si="189"/>
        <v>5680.8</v>
      </c>
      <c r="H87" s="301">
        <f t="shared" si="186"/>
        <v>18</v>
      </c>
      <c r="I87" s="302">
        <f t="shared" si="187"/>
        <v>315.60000000000002</v>
      </c>
      <c r="J87" s="303">
        <f t="shared" si="179"/>
        <v>5680.8</v>
      </c>
      <c r="K87" s="298"/>
      <c r="L87" s="314"/>
      <c r="M87" s="303">
        <f t="shared" si="180"/>
        <v>0</v>
      </c>
      <c r="N87" s="298"/>
      <c r="O87" s="314"/>
      <c r="P87" s="303">
        <f t="shared" si="181"/>
        <v>0</v>
      </c>
      <c r="Q87" s="311"/>
      <c r="R87" s="312"/>
      <c r="S87" s="313"/>
      <c r="T87" s="311"/>
      <c r="U87" s="312"/>
      <c r="V87" s="313"/>
      <c r="W87" s="394">
        <f t="shared" si="190"/>
        <v>5680.8</v>
      </c>
      <c r="X87" s="402">
        <f t="shared" si="191"/>
        <v>5680.8</v>
      </c>
      <c r="Y87" s="402">
        <f t="shared" si="192"/>
        <v>0</v>
      </c>
      <c r="Z87" s="425">
        <f t="shared" si="193"/>
        <v>0</v>
      </c>
      <c r="AA87" s="372"/>
      <c r="AB87" s="114"/>
      <c r="AC87" s="114"/>
      <c r="AD87" s="114"/>
      <c r="AE87" s="114"/>
      <c r="AF87" s="114"/>
      <c r="AG87" s="114"/>
      <c r="AH87" s="290"/>
      <c r="AI87" s="290"/>
      <c r="AJ87" s="290"/>
      <c r="AK87" s="290"/>
      <c r="AL87" s="290"/>
      <c r="AM87" s="290"/>
      <c r="AN87" s="290"/>
      <c r="AO87" s="290"/>
      <c r="AP87" s="290"/>
      <c r="AQ87" s="290"/>
      <c r="AR87" s="290"/>
      <c r="AS87" s="290"/>
      <c r="AT87" s="290"/>
      <c r="AU87" s="290"/>
      <c r="AV87" s="290"/>
      <c r="AW87" s="290"/>
      <c r="AX87" s="290"/>
      <c r="AY87" s="290"/>
      <c r="AZ87" s="290"/>
      <c r="BA87" s="290"/>
      <c r="BB87" s="290"/>
      <c r="BC87" s="290"/>
      <c r="BD87" s="290"/>
      <c r="BE87" s="290"/>
      <c r="BF87" s="290"/>
      <c r="BG87" s="290"/>
      <c r="BH87" s="290"/>
      <c r="BI87" s="290"/>
      <c r="BJ87" s="290"/>
      <c r="BK87" s="290"/>
      <c r="BL87" s="290"/>
      <c r="BM87" s="290"/>
      <c r="BN87" s="290"/>
      <c r="BO87" s="290"/>
      <c r="BP87" s="290"/>
      <c r="BQ87" s="290"/>
      <c r="BR87" s="290"/>
      <c r="BS87" s="290"/>
      <c r="BT87" s="290"/>
      <c r="BU87" s="290"/>
      <c r="BV87" s="290"/>
      <c r="BW87" s="290"/>
      <c r="BX87" s="290"/>
      <c r="BY87" s="290"/>
      <c r="BZ87" s="290"/>
      <c r="CA87" s="290"/>
      <c r="CB87" s="290"/>
      <c r="CC87" s="290"/>
      <c r="CD87" s="290"/>
      <c r="CE87" s="290"/>
      <c r="CF87" s="290"/>
      <c r="CG87" s="290"/>
      <c r="CH87" s="290"/>
      <c r="CI87" s="290"/>
      <c r="CJ87" s="290"/>
      <c r="CK87" s="290"/>
      <c r="CL87" s="290"/>
      <c r="CM87" s="290"/>
      <c r="CN87" s="290"/>
      <c r="CO87" s="290"/>
      <c r="CP87" s="290"/>
      <c r="CQ87" s="290"/>
      <c r="CR87" s="290"/>
      <c r="CS87" s="290"/>
      <c r="CT87" s="290"/>
      <c r="CU87" s="290"/>
      <c r="CV87" s="290"/>
      <c r="CW87" s="290"/>
      <c r="CX87" s="290"/>
      <c r="CY87" s="290"/>
      <c r="CZ87" s="290"/>
      <c r="DA87" s="290"/>
      <c r="DB87" s="290"/>
      <c r="DC87" s="290"/>
      <c r="DD87" s="290"/>
      <c r="DE87" s="290"/>
      <c r="DF87" s="290"/>
      <c r="DG87" s="290"/>
      <c r="DH87" s="290"/>
      <c r="DI87" s="290"/>
    </row>
    <row r="88" spans="1:113" ht="30" customHeight="1" x14ac:dyDescent="0.25">
      <c r="A88" s="96" t="s">
        <v>72</v>
      </c>
      <c r="B88" s="136" t="s">
        <v>158</v>
      </c>
      <c r="C88" s="134" t="s">
        <v>159</v>
      </c>
      <c r="D88" s="123"/>
      <c r="E88" s="124">
        <f>SUM(E89:E91)</f>
        <v>0</v>
      </c>
      <c r="F88" s="125"/>
      <c r="G88" s="126">
        <f t="shared" ref="G88:H88" si="194">SUM(G89:G91)</f>
        <v>0</v>
      </c>
      <c r="H88" s="124">
        <f t="shared" si="194"/>
        <v>0</v>
      </c>
      <c r="I88" s="125"/>
      <c r="J88" s="126">
        <f t="shared" ref="J88:K88" si="195">SUM(J89:J91)</f>
        <v>0</v>
      </c>
      <c r="K88" s="124">
        <f t="shared" si="195"/>
        <v>0</v>
      </c>
      <c r="L88" s="125"/>
      <c r="M88" s="126">
        <f t="shared" ref="M88:N88" si="196">SUM(M89:M91)</f>
        <v>0</v>
      </c>
      <c r="N88" s="124">
        <f t="shared" si="196"/>
        <v>0</v>
      </c>
      <c r="O88" s="125"/>
      <c r="P88" s="126">
        <f t="shared" ref="P88:Q88" si="197">SUM(P89:P91)</f>
        <v>0</v>
      </c>
      <c r="Q88" s="124">
        <f t="shared" si="197"/>
        <v>0</v>
      </c>
      <c r="R88" s="125"/>
      <c r="S88" s="126">
        <f t="shared" ref="S88:T88" si="198">SUM(S89:S91)</f>
        <v>0</v>
      </c>
      <c r="T88" s="124">
        <f t="shared" si="198"/>
        <v>0</v>
      </c>
      <c r="U88" s="125"/>
      <c r="V88" s="126">
        <f t="shared" ref="V88:X88" si="199">SUM(V89:V91)</f>
        <v>0</v>
      </c>
      <c r="W88" s="398">
        <f t="shared" si="199"/>
        <v>0</v>
      </c>
      <c r="X88" s="398">
        <f t="shared" si="199"/>
        <v>0</v>
      </c>
      <c r="Y88" s="398">
        <f t="shared" si="169"/>
        <v>0</v>
      </c>
      <c r="Z88" s="403">
        <v>0</v>
      </c>
      <c r="AA88" s="127"/>
      <c r="AB88" s="104"/>
      <c r="AC88" s="104"/>
      <c r="AD88" s="104"/>
      <c r="AE88" s="104"/>
      <c r="AF88" s="104"/>
      <c r="AG88" s="104"/>
    </row>
    <row r="89" spans="1:113" ht="30" customHeight="1" x14ac:dyDescent="0.25">
      <c r="A89" s="105" t="s">
        <v>75</v>
      </c>
      <c r="B89" s="106" t="s">
        <v>160</v>
      </c>
      <c r="C89" s="174" t="s">
        <v>161</v>
      </c>
      <c r="D89" s="175" t="s">
        <v>162</v>
      </c>
      <c r="E89" s="109"/>
      <c r="F89" s="110"/>
      <c r="G89" s="111">
        <f t="shared" ref="G89:G91" si="200">E89*F89</f>
        <v>0</v>
      </c>
      <c r="H89" s="109"/>
      <c r="I89" s="110"/>
      <c r="J89" s="111">
        <f t="shared" ref="J89:J91" si="201">H89*I89</f>
        <v>0</v>
      </c>
      <c r="K89" s="109"/>
      <c r="L89" s="110"/>
      <c r="M89" s="111">
        <f t="shared" ref="M89:M91" si="202">K89*L89</f>
        <v>0</v>
      </c>
      <c r="N89" s="109"/>
      <c r="O89" s="110"/>
      <c r="P89" s="111">
        <f t="shared" ref="P89:P91" si="203">N89*O89</f>
        <v>0</v>
      </c>
      <c r="Q89" s="109"/>
      <c r="R89" s="110"/>
      <c r="S89" s="111">
        <f t="shared" ref="S89:S91" si="204">Q89*R89</f>
        <v>0</v>
      </c>
      <c r="T89" s="109"/>
      <c r="U89" s="110"/>
      <c r="V89" s="111">
        <f t="shared" ref="V89:V91" si="205">T89*U89</f>
        <v>0</v>
      </c>
      <c r="W89" s="401">
        <f t="shared" ref="W89:W91" si="206">G89+M89+S89</f>
        <v>0</v>
      </c>
      <c r="X89" s="395">
        <f t="shared" ref="X89:X91" si="207">J89+P89+V89</f>
        <v>0</v>
      </c>
      <c r="Y89" s="395">
        <f t="shared" si="169"/>
        <v>0</v>
      </c>
      <c r="Z89" s="396">
        <v>0</v>
      </c>
      <c r="AA89" s="112"/>
      <c r="AB89" s="114"/>
      <c r="AC89" s="114"/>
      <c r="AD89" s="114"/>
      <c r="AE89" s="114"/>
      <c r="AF89" s="114"/>
      <c r="AG89" s="114"/>
    </row>
    <row r="90" spans="1:113" ht="30" customHeight="1" x14ac:dyDescent="0.25">
      <c r="A90" s="105" t="s">
        <v>75</v>
      </c>
      <c r="B90" s="106" t="s">
        <v>163</v>
      </c>
      <c r="C90" s="174" t="s">
        <v>164</v>
      </c>
      <c r="D90" s="175" t="s">
        <v>162</v>
      </c>
      <c r="E90" s="109"/>
      <c r="F90" s="110"/>
      <c r="G90" s="111">
        <f t="shared" si="200"/>
        <v>0</v>
      </c>
      <c r="H90" s="109"/>
      <c r="I90" s="110"/>
      <c r="J90" s="111">
        <f t="shared" si="201"/>
        <v>0</v>
      </c>
      <c r="K90" s="109"/>
      <c r="L90" s="110"/>
      <c r="M90" s="111">
        <f t="shared" si="202"/>
        <v>0</v>
      </c>
      <c r="N90" s="109"/>
      <c r="O90" s="110"/>
      <c r="P90" s="111">
        <f t="shared" si="203"/>
        <v>0</v>
      </c>
      <c r="Q90" s="109"/>
      <c r="R90" s="110"/>
      <c r="S90" s="111">
        <f t="shared" si="204"/>
        <v>0</v>
      </c>
      <c r="T90" s="109"/>
      <c r="U90" s="110"/>
      <c r="V90" s="111">
        <f t="shared" si="205"/>
        <v>0</v>
      </c>
      <c r="W90" s="401">
        <f t="shared" si="206"/>
        <v>0</v>
      </c>
      <c r="X90" s="395">
        <f t="shared" si="207"/>
        <v>0</v>
      </c>
      <c r="Y90" s="395">
        <f t="shared" si="169"/>
        <v>0</v>
      </c>
      <c r="Z90" s="396">
        <v>0</v>
      </c>
      <c r="AA90" s="112"/>
      <c r="AB90" s="114"/>
      <c r="AC90" s="114"/>
      <c r="AD90" s="114"/>
      <c r="AE90" s="114"/>
      <c r="AF90" s="114"/>
      <c r="AG90" s="114"/>
    </row>
    <row r="91" spans="1:113" ht="30" customHeight="1" x14ac:dyDescent="0.25">
      <c r="A91" s="115" t="s">
        <v>75</v>
      </c>
      <c r="B91" s="135" t="s">
        <v>165</v>
      </c>
      <c r="C91" s="176" t="s">
        <v>166</v>
      </c>
      <c r="D91" s="177" t="s">
        <v>162</v>
      </c>
      <c r="E91" s="118"/>
      <c r="F91" s="119"/>
      <c r="G91" s="120">
        <f t="shared" si="200"/>
        <v>0</v>
      </c>
      <c r="H91" s="118"/>
      <c r="I91" s="119"/>
      <c r="J91" s="120">
        <f t="shared" si="201"/>
        <v>0</v>
      </c>
      <c r="K91" s="118"/>
      <c r="L91" s="119"/>
      <c r="M91" s="120">
        <f t="shared" si="202"/>
        <v>0</v>
      </c>
      <c r="N91" s="118"/>
      <c r="O91" s="119"/>
      <c r="P91" s="120">
        <f t="shared" si="203"/>
        <v>0</v>
      </c>
      <c r="Q91" s="118"/>
      <c r="R91" s="119"/>
      <c r="S91" s="120">
        <f t="shared" si="204"/>
        <v>0</v>
      </c>
      <c r="T91" s="118"/>
      <c r="U91" s="119"/>
      <c r="V91" s="120">
        <f t="shared" si="205"/>
        <v>0</v>
      </c>
      <c r="W91" s="397">
        <f t="shared" si="206"/>
        <v>0</v>
      </c>
      <c r="X91" s="395">
        <f t="shared" si="207"/>
        <v>0</v>
      </c>
      <c r="Y91" s="395">
        <f t="shared" si="169"/>
        <v>0</v>
      </c>
      <c r="Z91" s="396">
        <v>0</v>
      </c>
      <c r="AA91" s="121"/>
      <c r="AB91" s="114"/>
      <c r="AC91" s="114"/>
      <c r="AD91" s="114"/>
      <c r="AE91" s="114"/>
      <c r="AF91" s="114"/>
      <c r="AG91" s="114"/>
    </row>
    <row r="92" spans="1:113" ht="30" customHeight="1" x14ac:dyDescent="0.25">
      <c r="A92" s="96" t="s">
        <v>72</v>
      </c>
      <c r="B92" s="136" t="s">
        <v>167</v>
      </c>
      <c r="C92" s="134" t="s">
        <v>168</v>
      </c>
      <c r="D92" s="123"/>
      <c r="E92" s="124">
        <f>SUM(E93:E95)</f>
        <v>0</v>
      </c>
      <c r="F92" s="125"/>
      <c r="G92" s="126">
        <f t="shared" ref="G92:H92" si="208">SUM(G93:G95)</f>
        <v>0</v>
      </c>
      <c r="H92" s="124">
        <f t="shared" si="208"/>
        <v>0</v>
      </c>
      <c r="I92" s="125"/>
      <c r="J92" s="126">
        <f t="shared" ref="J92:K92" si="209">SUM(J93:J95)</f>
        <v>0</v>
      </c>
      <c r="K92" s="124">
        <f t="shared" si="209"/>
        <v>0</v>
      </c>
      <c r="L92" s="125"/>
      <c r="M92" s="126">
        <f t="shared" ref="M92:N92" si="210">SUM(M93:M95)</f>
        <v>0</v>
      </c>
      <c r="N92" s="124">
        <f t="shared" si="210"/>
        <v>0</v>
      </c>
      <c r="O92" s="125"/>
      <c r="P92" s="126">
        <f t="shared" ref="P92:Q92" si="211">SUM(P93:P95)</f>
        <v>0</v>
      </c>
      <c r="Q92" s="124">
        <f t="shared" si="211"/>
        <v>0</v>
      </c>
      <c r="R92" s="125"/>
      <c r="S92" s="126">
        <f t="shared" ref="S92:T92" si="212">SUM(S93:S95)</f>
        <v>0</v>
      </c>
      <c r="T92" s="124">
        <f t="shared" si="212"/>
        <v>0</v>
      </c>
      <c r="U92" s="125"/>
      <c r="V92" s="126">
        <f t="shared" ref="V92:X92" si="213">SUM(V93:V95)</f>
        <v>0</v>
      </c>
      <c r="W92" s="398">
        <f t="shared" si="213"/>
        <v>0</v>
      </c>
      <c r="X92" s="398">
        <f t="shared" si="213"/>
        <v>0</v>
      </c>
      <c r="Y92" s="398">
        <f t="shared" si="169"/>
        <v>0</v>
      </c>
      <c r="Z92" s="403">
        <v>0</v>
      </c>
      <c r="AA92" s="127"/>
      <c r="AB92" s="104"/>
      <c r="AC92" s="104"/>
      <c r="AD92" s="104"/>
      <c r="AE92" s="104"/>
      <c r="AF92" s="104"/>
      <c r="AG92" s="104"/>
    </row>
    <row r="93" spans="1:113" ht="30" customHeight="1" x14ac:dyDescent="0.25">
      <c r="A93" s="105" t="s">
        <v>75</v>
      </c>
      <c r="B93" s="106" t="s">
        <v>169</v>
      </c>
      <c r="C93" s="162" t="s">
        <v>170</v>
      </c>
      <c r="D93" s="175" t="s">
        <v>109</v>
      </c>
      <c r="E93" s="109"/>
      <c r="F93" s="110"/>
      <c r="G93" s="111">
        <f t="shared" ref="G93:G95" si="214">E93*F93</f>
        <v>0</v>
      </c>
      <c r="H93" s="109"/>
      <c r="I93" s="110"/>
      <c r="J93" s="111">
        <f t="shared" ref="J93:J95" si="215">H93*I93</f>
        <v>0</v>
      </c>
      <c r="K93" s="109"/>
      <c r="L93" s="110"/>
      <c r="M93" s="111">
        <f t="shared" ref="M93:M95" si="216">K93*L93</f>
        <v>0</v>
      </c>
      <c r="N93" s="109"/>
      <c r="O93" s="110"/>
      <c r="P93" s="111">
        <f t="shared" ref="P93:P95" si="217">N93*O93</f>
        <v>0</v>
      </c>
      <c r="Q93" s="109"/>
      <c r="R93" s="110"/>
      <c r="S93" s="111">
        <f t="shared" ref="S93:S95" si="218">Q93*R93</f>
        <v>0</v>
      </c>
      <c r="T93" s="109"/>
      <c r="U93" s="110"/>
      <c r="V93" s="111">
        <f t="shared" ref="V93:V95" si="219">T93*U93</f>
        <v>0</v>
      </c>
      <c r="W93" s="401">
        <f t="shared" ref="W93:W95" si="220">G93+M93+S93</f>
        <v>0</v>
      </c>
      <c r="X93" s="395">
        <f t="shared" ref="X93:X95" si="221">J93+P93+V93</f>
        <v>0</v>
      </c>
      <c r="Y93" s="395">
        <f t="shared" si="169"/>
        <v>0</v>
      </c>
      <c r="Z93" s="396">
        <v>0</v>
      </c>
      <c r="AA93" s="112"/>
      <c r="AB93" s="114"/>
      <c r="AC93" s="114"/>
      <c r="AD93" s="114"/>
      <c r="AE93" s="114"/>
      <c r="AF93" s="114"/>
      <c r="AG93" s="114"/>
    </row>
    <row r="94" spans="1:113" ht="30" customHeight="1" x14ac:dyDescent="0.25">
      <c r="A94" s="105" t="s">
        <v>75</v>
      </c>
      <c r="B94" s="178" t="s">
        <v>171</v>
      </c>
      <c r="C94" s="162" t="s">
        <v>170</v>
      </c>
      <c r="D94" s="175" t="s">
        <v>109</v>
      </c>
      <c r="E94" s="109"/>
      <c r="F94" s="110"/>
      <c r="G94" s="111">
        <f t="shared" si="214"/>
        <v>0</v>
      </c>
      <c r="H94" s="109"/>
      <c r="I94" s="110"/>
      <c r="J94" s="111">
        <f t="shared" si="215"/>
        <v>0</v>
      </c>
      <c r="K94" s="109"/>
      <c r="L94" s="110"/>
      <c r="M94" s="111">
        <f t="shared" si="216"/>
        <v>0</v>
      </c>
      <c r="N94" s="109"/>
      <c r="O94" s="110"/>
      <c r="P94" s="111">
        <f t="shared" si="217"/>
        <v>0</v>
      </c>
      <c r="Q94" s="109"/>
      <c r="R94" s="110"/>
      <c r="S94" s="111">
        <f t="shared" si="218"/>
        <v>0</v>
      </c>
      <c r="T94" s="109"/>
      <c r="U94" s="110"/>
      <c r="V94" s="111">
        <f t="shared" si="219"/>
        <v>0</v>
      </c>
      <c r="W94" s="401">
        <f t="shared" si="220"/>
        <v>0</v>
      </c>
      <c r="X94" s="395">
        <f t="shared" si="221"/>
        <v>0</v>
      </c>
      <c r="Y94" s="395">
        <f t="shared" si="169"/>
        <v>0</v>
      </c>
      <c r="Z94" s="396">
        <v>0</v>
      </c>
      <c r="AA94" s="112"/>
      <c r="AB94" s="114"/>
      <c r="AC94" s="114"/>
      <c r="AD94" s="114"/>
      <c r="AE94" s="114"/>
      <c r="AF94" s="114"/>
      <c r="AG94" s="114"/>
    </row>
    <row r="95" spans="1:113" ht="30" customHeight="1" x14ac:dyDescent="0.25">
      <c r="A95" s="115" t="s">
        <v>75</v>
      </c>
      <c r="B95" s="179" t="s">
        <v>172</v>
      </c>
      <c r="C95" s="145" t="s">
        <v>170</v>
      </c>
      <c r="D95" s="177" t="s">
        <v>109</v>
      </c>
      <c r="E95" s="118"/>
      <c r="F95" s="119"/>
      <c r="G95" s="120">
        <f t="shared" si="214"/>
        <v>0</v>
      </c>
      <c r="H95" s="118"/>
      <c r="I95" s="119"/>
      <c r="J95" s="120">
        <f t="shared" si="215"/>
        <v>0</v>
      </c>
      <c r="K95" s="118"/>
      <c r="L95" s="119"/>
      <c r="M95" s="120">
        <f t="shared" si="216"/>
        <v>0</v>
      </c>
      <c r="N95" s="118"/>
      <c r="O95" s="119"/>
      <c r="P95" s="120">
        <f t="shared" si="217"/>
        <v>0</v>
      </c>
      <c r="Q95" s="118"/>
      <c r="R95" s="119"/>
      <c r="S95" s="120">
        <f t="shared" si="218"/>
        <v>0</v>
      </c>
      <c r="T95" s="118"/>
      <c r="U95" s="119"/>
      <c r="V95" s="120">
        <f t="shared" si="219"/>
        <v>0</v>
      </c>
      <c r="W95" s="397">
        <f t="shared" si="220"/>
        <v>0</v>
      </c>
      <c r="X95" s="395">
        <f t="shared" si="221"/>
        <v>0</v>
      </c>
      <c r="Y95" s="395">
        <f t="shared" si="169"/>
        <v>0</v>
      </c>
      <c r="Z95" s="396">
        <v>0</v>
      </c>
      <c r="AA95" s="121"/>
      <c r="AB95" s="114"/>
      <c r="AC95" s="114"/>
      <c r="AD95" s="114"/>
      <c r="AE95" s="114"/>
      <c r="AF95" s="114"/>
      <c r="AG95" s="114"/>
    </row>
    <row r="96" spans="1:113" ht="30" customHeight="1" x14ac:dyDescent="0.25">
      <c r="A96" s="96" t="s">
        <v>72</v>
      </c>
      <c r="B96" s="136" t="s">
        <v>173</v>
      </c>
      <c r="C96" s="134" t="s">
        <v>174</v>
      </c>
      <c r="D96" s="123"/>
      <c r="E96" s="124">
        <f>SUM(E97:E99)</f>
        <v>0</v>
      </c>
      <c r="F96" s="125"/>
      <c r="G96" s="126">
        <f t="shared" ref="G96:H96" si="222">SUM(G97:G99)</f>
        <v>0</v>
      </c>
      <c r="H96" s="124">
        <f t="shared" si="222"/>
        <v>0</v>
      </c>
      <c r="I96" s="125"/>
      <c r="J96" s="126">
        <f t="shared" ref="J96:K96" si="223">SUM(J97:J99)</f>
        <v>0</v>
      </c>
      <c r="K96" s="124">
        <f t="shared" si="223"/>
        <v>0</v>
      </c>
      <c r="L96" s="125"/>
      <c r="M96" s="126">
        <f t="shared" ref="M96:N96" si="224">SUM(M97:M99)</f>
        <v>0</v>
      </c>
      <c r="N96" s="124">
        <f t="shared" si="224"/>
        <v>0</v>
      </c>
      <c r="O96" s="125"/>
      <c r="P96" s="126">
        <f t="shared" ref="P96:Q96" si="225">SUM(P97:P99)</f>
        <v>0</v>
      </c>
      <c r="Q96" s="124">
        <f t="shared" si="225"/>
        <v>0</v>
      </c>
      <c r="R96" s="125"/>
      <c r="S96" s="126">
        <f t="shared" ref="S96:T96" si="226">SUM(S97:S99)</f>
        <v>0</v>
      </c>
      <c r="T96" s="124">
        <f t="shared" si="226"/>
        <v>0</v>
      </c>
      <c r="U96" s="125"/>
      <c r="V96" s="126">
        <f t="shared" ref="V96:X96" si="227">SUM(V97:V99)</f>
        <v>0</v>
      </c>
      <c r="W96" s="398">
        <f t="shared" si="227"/>
        <v>0</v>
      </c>
      <c r="X96" s="398">
        <f t="shared" si="227"/>
        <v>0</v>
      </c>
      <c r="Y96" s="398">
        <f t="shared" si="169"/>
        <v>0</v>
      </c>
      <c r="Z96" s="403">
        <v>0</v>
      </c>
      <c r="AA96" s="127"/>
      <c r="AB96" s="104"/>
      <c r="AC96" s="104"/>
      <c r="AD96" s="104"/>
      <c r="AE96" s="104"/>
      <c r="AF96" s="104"/>
      <c r="AG96" s="104"/>
    </row>
    <row r="97" spans="1:33" ht="30" customHeight="1" x14ac:dyDescent="0.25">
      <c r="A97" s="105" t="s">
        <v>75</v>
      </c>
      <c r="B97" s="106" t="s">
        <v>175</v>
      </c>
      <c r="C97" s="162" t="s">
        <v>170</v>
      </c>
      <c r="D97" s="175" t="s">
        <v>109</v>
      </c>
      <c r="E97" s="109"/>
      <c r="F97" s="110"/>
      <c r="G97" s="111">
        <f t="shared" ref="G97:G99" si="228">E97*F97</f>
        <v>0</v>
      </c>
      <c r="H97" s="109"/>
      <c r="I97" s="110"/>
      <c r="J97" s="111">
        <f t="shared" ref="J97:J99" si="229">H97*I97</f>
        <v>0</v>
      </c>
      <c r="K97" s="109"/>
      <c r="L97" s="110"/>
      <c r="M97" s="111">
        <f t="shared" ref="M97:M99" si="230">K97*L97</f>
        <v>0</v>
      </c>
      <c r="N97" s="109"/>
      <c r="O97" s="110"/>
      <c r="P97" s="111">
        <f t="shared" ref="P97:P99" si="231">N97*O97</f>
        <v>0</v>
      </c>
      <c r="Q97" s="109"/>
      <c r="R97" s="110"/>
      <c r="S97" s="111">
        <f t="shared" ref="S97:S99" si="232">Q97*R97</f>
        <v>0</v>
      </c>
      <c r="T97" s="109"/>
      <c r="U97" s="110"/>
      <c r="V97" s="111">
        <f t="shared" ref="V97:V99" si="233">T97*U97</f>
        <v>0</v>
      </c>
      <c r="W97" s="401">
        <f t="shared" ref="W97:W99" si="234">G97+M97+S97</f>
        <v>0</v>
      </c>
      <c r="X97" s="395">
        <f t="shared" ref="X97:X99" si="235">J97+P97+V97</f>
        <v>0</v>
      </c>
      <c r="Y97" s="395">
        <f t="shared" si="169"/>
        <v>0</v>
      </c>
      <c r="Z97" s="396">
        <v>0</v>
      </c>
      <c r="AA97" s="112"/>
      <c r="AB97" s="114"/>
      <c r="AC97" s="114"/>
      <c r="AD97" s="114"/>
      <c r="AE97" s="114"/>
      <c r="AF97" s="114"/>
      <c r="AG97" s="114"/>
    </row>
    <row r="98" spans="1:33" ht="30" customHeight="1" x14ac:dyDescent="0.25">
      <c r="A98" s="105" t="s">
        <v>75</v>
      </c>
      <c r="B98" s="106" t="s">
        <v>176</v>
      </c>
      <c r="C98" s="162" t="s">
        <v>170</v>
      </c>
      <c r="D98" s="175" t="s">
        <v>109</v>
      </c>
      <c r="E98" s="109"/>
      <c r="F98" s="110"/>
      <c r="G98" s="111">
        <f t="shared" si="228"/>
        <v>0</v>
      </c>
      <c r="H98" s="109"/>
      <c r="I98" s="110"/>
      <c r="J98" s="111">
        <f t="shared" si="229"/>
        <v>0</v>
      </c>
      <c r="K98" s="109"/>
      <c r="L98" s="110"/>
      <c r="M98" s="111">
        <f t="shared" si="230"/>
        <v>0</v>
      </c>
      <c r="N98" s="109"/>
      <c r="O98" s="110"/>
      <c r="P98" s="111">
        <f t="shared" si="231"/>
        <v>0</v>
      </c>
      <c r="Q98" s="109"/>
      <c r="R98" s="110"/>
      <c r="S98" s="111">
        <f t="shared" si="232"/>
        <v>0</v>
      </c>
      <c r="T98" s="109"/>
      <c r="U98" s="110"/>
      <c r="V98" s="111">
        <f t="shared" si="233"/>
        <v>0</v>
      </c>
      <c r="W98" s="401">
        <f t="shared" si="234"/>
        <v>0</v>
      </c>
      <c r="X98" s="395">
        <f t="shared" si="235"/>
        <v>0</v>
      </c>
      <c r="Y98" s="395">
        <f t="shared" si="169"/>
        <v>0</v>
      </c>
      <c r="Z98" s="396">
        <v>0</v>
      </c>
      <c r="AA98" s="112"/>
      <c r="AB98" s="114"/>
      <c r="AC98" s="114"/>
      <c r="AD98" s="114"/>
      <c r="AE98" s="114"/>
      <c r="AF98" s="114"/>
      <c r="AG98" s="114"/>
    </row>
    <row r="99" spans="1:33" ht="30" customHeight="1" thickBot="1" x14ac:dyDescent="0.3">
      <c r="A99" s="115" t="s">
        <v>75</v>
      </c>
      <c r="B99" s="179" t="s">
        <v>177</v>
      </c>
      <c r="C99" s="145" t="s">
        <v>170</v>
      </c>
      <c r="D99" s="177" t="s">
        <v>109</v>
      </c>
      <c r="E99" s="118"/>
      <c r="F99" s="119"/>
      <c r="G99" s="120">
        <f t="shared" si="228"/>
        <v>0</v>
      </c>
      <c r="H99" s="118"/>
      <c r="I99" s="119"/>
      <c r="J99" s="120">
        <f t="shared" si="229"/>
        <v>0</v>
      </c>
      <c r="K99" s="118"/>
      <c r="L99" s="119"/>
      <c r="M99" s="120">
        <f t="shared" si="230"/>
        <v>0</v>
      </c>
      <c r="N99" s="118"/>
      <c r="O99" s="119"/>
      <c r="P99" s="120">
        <f t="shared" si="231"/>
        <v>0</v>
      </c>
      <c r="Q99" s="118"/>
      <c r="R99" s="119"/>
      <c r="S99" s="120">
        <f t="shared" si="232"/>
        <v>0</v>
      </c>
      <c r="T99" s="118"/>
      <c r="U99" s="119"/>
      <c r="V99" s="120">
        <f t="shared" si="233"/>
        <v>0</v>
      </c>
      <c r="W99" s="397">
        <f t="shared" si="234"/>
        <v>0</v>
      </c>
      <c r="X99" s="416">
        <f t="shared" si="235"/>
        <v>0</v>
      </c>
      <c r="Y99" s="416">
        <f t="shared" si="169"/>
        <v>0</v>
      </c>
      <c r="Z99" s="417">
        <v>0</v>
      </c>
      <c r="AA99" s="121"/>
      <c r="AB99" s="114"/>
      <c r="AC99" s="114"/>
      <c r="AD99" s="114"/>
      <c r="AE99" s="114"/>
      <c r="AF99" s="114"/>
      <c r="AG99" s="114"/>
    </row>
    <row r="100" spans="1:33" ht="30" customHeight="1" thickBot="1" x14ac:dyDescent="0.3">
      <c r="A100" s="336" t="s">
        <v>178</v>
      </c>
      <c r="B100" s="337"/>
      <c r="C100" s="338"/>
      <c r="D100" s="339"/>
      <c r="E100" s="340">
        <f>E96+E92+E88+E62+E58</f>
        <v>396</v>
      </c>
      <c r="F100" s="341"/>
      <c r="G100" s="342">
        <f>G96+G92+G88+G62+G58</f>
        <v>297057.60000000003</v>
      </c>
      <c r="H100" s="340">
        <f>H96+H92+H88+H62+H58</f>
        <v>396</v>
      </c>
      <c r="I100" s="341"/>
      <c r="J100" s="342">
        <f>J96+J92+J88+J62+J58</f>
        <v>297057.60000000003</v>
      </c>
      <c r="K100" s="343">
        <f>K96+K92+K88+K62+K58</f>
        <v>0</v>
      </c>
      <c r="L100" s="341"/>
      <c r="M100" s="342">
        <f>M96+M92+M88+M62+M58</f>
        <v>0</v>
      </c>
      <c r="N100" s="343">
        <f>N96+N92+N88+N62+N58</f>
        <v>0</v>
      </c>
      <c r="O100" s="341"/>
      <c r="P100" s="342">
        <f>P96+P92+P88+P62+P58</f>
        <v>0</v>
      </c>
      <c r="Q100" s="343">
        <f>Q96+Q92+Q88+Q62+Q58</f>
        <v>0</v>
      </c>
      <c r="R100" s="341"/>
      <c r="S100" s="342">
        <f>S96+S92+S88+S62+S58</f>
        <v>0</v>
      </c>
      <c r="T100" s="343">
        <f>T96+T92+T88+T62+T58</f>
        <v>0</v>
      </c>
      <c r="U100" s="341"/>
      <c r="V100" s="342">
        <f>V96+V92+V88+V62+V58</f>
        <v>0</v>
      </c>
      <c r="W100" s="418">
        <f>W96+W92+W88+W62+W58</f>
        <v>297057.60000000003</v>
      </c>
      <c r="X100" s="479">
        <f>X96+X92+X88+X62+X58</f>
        <v>297057.60000000003</v>
      </c>
      <c r="Y100" s="469">
        <f t="shared" si="169"/>
        <v>0</v>
      </c>
      <c r="Z100" s="419">
        <f t="shared" ref="Z100" si="236">Y100/W100</f>
        <v>0</v>
      </c>
      <c r="AA100" s="344"/>
      <c r="AB100" s="7"/>
      <c r="AC100" s="7"/>
      <c r="AD100" s="7"/>
      <c r="AE100" s="7"/>
      <c r="AF100" s="7"/>
      <c r="AG100" s="7"/>
    </row>
    <row r="101" spans="1:33" ht="30" customHeight="1" thickBot="1" x14ac:dyDescent="0.3">
      <c r="A101" s="201" t="s">
        <v>70</v>
      </c>
      <c r="B101" s="159">
        <v>5</v>
      </c>
      <c r="C101" s="473" t="s">
        <v>179</v>
      </c>
      <c r="D101" s="474"/>
      <c r="E101" s="475"/>
      <c r="F101" s="475"/>
      <c r="G101" s="475"/>
      <c r="H101" s="475"/>
      <c r="I101" s="475"/>
      <c r="J101" s="475"/>
      <c r="K101" s="475"/>
      <c r="L101" s="475"/>
      <c r="M101" s="475"/>
      <c r="N101" s="475"/>
      <c r="O101" s="475"/>
      <c r="P101" s="475"/>
      <c r="Q101" s="475"/>
      <c r="R101" s="475"/>
      <c r="S101" s="475"/>
      <c r="T101" s="475"/>
      <c r="U101" s="475"/>
      <c r="V101" s="475"/>
      <c r="W101" s="476"/>
      <c r="X101" s="476"/>
      <c r="Y101" s="477"/>
      <c r="Z101" s="478"/>
      <c r="AA101" s="207"/>
      <c r="AB101" s="7"/>
      <c r="AC101" s="7"/>
      <c r="AD101" s="7"/>
      <c r="AE101" s="7"/>
      <c r="AF101" s="7"/>
      <c r="AG101" s="7"/>
    </row>
    <row r="102" spans="1:33" ht="30" customHeight="1" x14ac:dyDescent="0.25">
      <c r="A102" s="96" t="s">
        <v>72</v>
      </c>
      <c r="B102" s="136" t="s">
        <v>180</v>
      </c>
      <c r="C102" s="122" t="s">
        <v>181</v>
      </c>
      <c r="D102" s="123"/>
      <c r="E102" s="124">
        <f>SUM(E103:E105)</f>
        <v>0</v>
      </c>
      <c r="F102" s="125"/>
      <c r="G102" s="126">
        <f t="shared" ref="G102:H102" si="237">SUM(G103:G105)</f>
        <v>0</v>
      </c>
      <c r="H102" s="124">
        <f t="shared" si="237"/>
        <v>0</v>
      </c>
      <c r="I102" s="125"/>
      <c r="J102" s="126">
        <f t="shared" ref="J102:K102" si="238">SUM(J103:J105)</f>
        <v>0</v>
      </c>
      <c r="K102" s="124">
        <f t="shared" si="238"/>
        <v>0</v>
      </c>
      <c r="L102" s="125"/>
      <c r="M102" s="126">
        <f t="shared" ref="M102:N102" si="239">SUM(M103:M105)</f>
        <v>0</v>
      </c>
      <c r="N102" s="124">
        <f t="shared" si="239"/>
        <v>0</v>
      </c>
      <c r="O102" s="125"/>
      <c r="P102" s="126">
        <f t="shared" ref="P102:Q102" si="240">SUM(P103:P105)</f>
        <v>0</v>
      </c>
      <c r="Q102" s="124">
        <f t="shared" si="240"/>
        <v>0</v>
      </c>
      <c r="R102" s="125"/>
      <c r="S102" s="126">
        <f t="shared" ref="S102:T102" si="241">SUM(S103:S105)</f>
        <v>0</v>
      </c>
      <c r="T102" s="124">
        <f t="shared" si="241"/>
        <v>0</v>
      </c>
      <c r="U102" s="125"/>
      <c r="V102" s="126">
        <f t="shared" ref="V102:X102" si="242">SUM(V103:V105)</f>
        <v>0</v>
      </c>
      <c r="W102" s="427">
        <f t="shared" si="242"/>
        <v>0</v>
      </c>
      <c r="X102" s="427">
        <f t="shared" si="242"/>
        <v>0</v>
      </c>
      <c r="Y102" s="427">
        <f t="shared" ref="Y102:Y114" si="243">W102-X102</f>
        <v>0</v>
      </c>
      <c r="Z102" s="393">
        <v>0</v>
      </c>
      <c r="AA102" s="127"/>
      <c r="AB102" s="114"/>
      <c r="AC102" s="114"/>
      <c r="AD102" s="114"/>
      <c r="AE102" s="114"/>
      <c r="AF102" s="114"/>
      <c r="AG102" s="114"/>
    </row>
    <row r="103" spans="1:33" ht="30" customHeight="1" x14ac:dyDescent="0.25">
      <c r="A103" s="105" t="s">
        <v>75</v>
      </c>
      <c r="B103" s="106" t="s">
        <v>182</v>
      </c>
      <c r="C103" s="183" t="s">
        <v>183</v>
      </c>
      <c r="D103" s="175" t="s">
        <v>184</v>
      </c>
      <c r="E103" s="109"/>
      <c r="F103" s="110"/>
      <c r="G103" s="111">
        <f t="shared" ref="G103:G105" si="244">E103*F103</f>
        <v>0</v>
      </c>
      <c r="H103" s="109"/>
      <c r="I103" s="110"/>
      <c r="J103" s="111">
        <f t="shared" ref="J103:J105" si="245">H103*I103</f>
        <v>0</v>
      </c>
      <c r="K103" s="109"/>
      <c r="L103" s="110"/>
      <c r="M103" s="111">
        <f t="shared" ref="M103:M105" si="246">K103*L103</f>
        <v>0</v>
      </c>
      <c r="N103" s="109"/>
      <c r="O103" s="110"/>
      <c r="P103" s="111">
        <f t="shared" ref="P103:P105" si="247">N103*O103</f>
        <v>0</v>
      </c>
      <c r="Q103" s="109"/>
      <c r="R103" s="110"/>
      <c r="S103" s="111">
        <f t="shared" ref="S103:S105" si="248">Q103*R103</f>
        <v>0</v>
      </c>
      <c r="T103" s="109"/>
      <c r="U103" s="110"/>
      <c r="V103" s="111">
        <f t="shared" ref="V103:V105" si="249">T103*U103</f>
        <v>0</v>
      </c>
      <c r="W103" s="401">
        <f t="shared" ref="W103:W105" si="250">G103+M103+S103</f>
        <v>0</v>
      </c>
      <c r="X103" s="395">
        <f t="shared" ref="X103:X105" si="251">J103+P103+V103</f>
        <v>0</v>
      </c>
      <c r="Y103" s="395">
        <f t="shared" si="243"/>
        <v>0</v>
      </c>
      <c r="Z103" s="396">
        <v>0</v>
      </c>
      <c r="AA103" s="112"/>
      <c r="AB103" s="114"/>
      <c r="AC103" s="114"/>
      <c r="AD103" s="114"/>
      <c r="AE103" s="114"/>
      <c r="AF103" s="114"/>
      <c r="AG103" s="114"/>
    </row>
    <row r="104" spans="1:33" ht="30" customHeight="1" x14ac:dyDescent="0.25">
      <c r="A104" s="105" t="s">
        <v>75</v>
      </c>
      <c r="B104" s="106" t="s">
        <v>185</v>
      </c>
      <c r="C104" s="183" t="s">
        <v>183</v>
      </c>
      <c r="D104" s="175" t="s">
        <v>184</v>
      </c>
      <c r="E104" s="109"/>
      <c r="F104" s="110"/>
      <c r="G104" s="111">
        <f t="shared" si="244"/>
        <v>0</v>
      </c>
      <c r="H104" s="109"/>
      <c r="I104" s="110"/>
      <c r="J104" s="111">
        <f t="shared" si="245"/>
        <v>0</v>
      </c>
      <c r="K104" s="109"/>
      <c r="L104" s="110"/>
      <c r="M104" s="111">
        <f t="shared" si="246"/>
        <v>0</v>
      </c>
      <c r="N104" s="109"/>
      <c r="O104" s="110"/>
      <c r="P104" s="111">
        <f t="shared" si="247"/>
        <v>0</v>
      </c>
      <c r="Q104" s="109"/>
      <c r="R104" s="110"/>
      <c r="S104" s="111">
        <f t="shared" si="248"/>
        <v>0</v>
      </c>
      <c r="T104" s="109"/>
      <c r="U104" s="110"/>
      <c r="V104" s="111">
        <f t="shared" si="249"/>
        <v>0</v>
      </c>
      <c r="W104" s="401">
        <f t="shared" si="250"/>
        <v>0</v>
      </c>
      <c r="X104" s="395">
        <f t="shared" si="251"/>
        <v>0</v>
      </c>
      <c r="Y104" s="395">
        <f t="shared" si="243"/>
        <v>0</v>
      </c>
      <c r="Z104" s="396">
        <v>0</v>
      </c>
      <c r="AA104" s="112"/>
      <c r="AB104" s="114"/>
      <c r="AC104" s="114"/>
      <c r="AD104" s="114"/>
      <c r="AE104" s="114"/>
      <c r="AF104" s="114"/>
      <c r="AG104" s="114"/>
    </row>
    <row r="105" spans="1:33" ht="30" customHeight="1" x14ac:dyDescent="0.25">
      <c r="A105" s="115" t="s">
        <v>75</v>
      </c>
      <c r="B105" s="116" t="s">
        <v>186</v>
      </c>
      <c r="C105" s="183" t="s">
        <v>183</v>
      </c>
      <c r="D105" s="177" t="s">
        <v>184</v>
      </c>
      <c r="E105" s="118"/>
      <c r="F105" s="119"/>
      <c r="G105" s="120">
        <f t="shared" si="244"/>
        <v>0</v>
      </c>
      <c r="H105" s="118"/>
      <c r="I105" s="119"/>
      <c r="J105" s="120">
        <f t="shared" si="245"/>
        <v>0</v>
      </c>
      <c r="K105" s="118"/>
      <c r="L105" s="119"/>
      <c r="M105" s="120">
        <f t="shared" si="246"/>
        <v>0</v>
      </c>
      <c r="N105" s="118"/>
      <c r="O105" s="119"/>
      <c r="P105" s="120">
        <f t="shared" si="247"/>
        <v>0</v>
      </c>
      <c r="Q105" s="118"/>
      <c r="R105" s="119"/>
      <c r="S105" s="120">
        <f t="shared" si="248"/>
        <v>0</v>
      </c>
      <c r="T105" s="118"/>
      <c r="U105" s="119"/>
      <c r="V105" s="120">
        <f t="shared" si="249"/>
        <v>0</v>
      </c>
      <c r="W105" s="397">
        <f t="shared" si="250"/>
        <v>0</v>
      </c>
      <c r="X105" s="395">
        <f t="shared" si="251"/>
        <v>0</v>
      </c>
      <c r="Y105" s="395">
        <f t="shared" si="243"/>
        <v>0</v>
      </c>
      <c r="Z105" s="396">
        <v>0</v>
      </c>
      <c r="AA105" s="121"/>
      <c r="AB105" s="114"/>
      <c r="AC105" s="114"/>
      <c r="AD105" s="114"/>
      <c r="AE105" s="114"/>
      <c r="AF105" s="114"/>
      <c r="AG105" s="114"/>
    </row>
    <row r="106" spans="1:33" ht="30" customHeight="1" x14ac:dyDescent="0.25">
      <c r="A106" s="96" t="s">
        <v>72</v>
      </c>
      <c r="B106" s="136" t="s">
        <v>187</v>
      </c>
      <c r="C106" s="122" t="s">
        <v>188</v>
      </c>
      <c r="D106" s="184"/>
      <c r="E106" s="185">
        <f>SUM(E107:E109)</f>
        <v>0</v>
      </c>
      <c r="F106" s="125"/>
      <c r="G106" s="126">
        <f t="shared" ref="G106:H106" si="252">SUM(G107:G109)</f>
        <v>0</v>
      </c>
      <c r="H106" s="185">
        <f t="shared" si="252"/>
        <v>0</v>
      </c>
      <c r="I106" s="125"/>
      <c r="J106" s="126">
        <f t="shared" ref="J106:K106" si="253">SUM(J107:J109)</f>
        <v>0</v>
      </c>
      <c r="K106" s="185">
        <f t="shared" si="253"/>
        <v>0</v>
      </c>
      <c r="L106" s="125"/>
      <c r="M106" s="126">
        <f t="shared" ref="M106:N106" si="254">SUM(M107:M109)</f>
        <v>0</v>
      </c>
      <c r="N106" s="185">
        <f t="shared" si="254"/>
        <v>0</v>
      </c>
      <c r="O106" s="125"/>
      <c r="P106" s="126">
        <f t="shared" ref="P106:Q106" si="255">SUM(P107:P109)</f>
        <v>0</v>
      </c>
      <c r="Q106" s="185">
        <f t="shared" si="255"/>
        <v>0</v>
      </c>
      <c r="R106" s="125"/>
      <c r="S106" s="126">
        <f t="shared" ref="S106:T106" si="256">SUM(S107:S109)</f>
        <v>0</v>
      </c>
      <c r="T106" s="185">
        <f t="shared" si="256"/>
        <v>0</v>
      </c>
      <c r="U106" s="125"/>
      <c r="V106" s="126">
        <f t="shared" ref="V106:X106" si="257">SUM(V107:V109)</f>
        <v>0</v>
      </c>
      <c r="W106" s="427">
        <f t="shared" si="257"/>
        <v>0</v>
      </c>
      <c r="X106" s="427">
        <f t="shared" si="257"/>
        <v>0</v>
      </c>
      <c r="Y106" s="427">
        <f t="shared" si="243"/>
        <v>0</v>
      </c>
      <c r="Z106" s="428">
        <v>0</v>
      </c>
      <c r="AA106" s="127"/>
      <c r="AB106" s="114"/>
      <c r="AC106" s="114"/>
      <c r="AD106" s="114"/>
      <c r="AE106" s="114"/>
      <c r="AF106" s="114"/>
      <c r="AG106" s="114"/>
    </row>
    <row r="107" spans="1:33" ht="30" customHeight="1" x14ac:dyDescent="0.25">
      <c r="A107" s="105" t="s">
        <v>75</v>
      </c>
      <c r="B107" s="106" t="s">
        <v>189</v>
      </c>
      <c r="C107" s="183" t="s">
        <v>190</v>
      </c>
      <c r="D107" s="186" t="s">
        <v>109</v>
      </c>
      <c r="E107" s="109"/>
      <c r="F107" s="110"/>
      <c r="G107" s="111">
        <f t="shared" ref="G107:G109" si="258">E107*F107</f>
        <v>0</v>
      </c>
      <c r="H107" s="109"/>
      <c r="I107" s="110"/>
      <c r="J107" s="111">
        <f t="shared" ref="J107:J109" si="259">H107*I107</f>
        <v>0</v>
      </c>
      <c r="K107" s="109"/>
      <c r="L107" s="110"/>
      <c r="M107" s="111">
        <f t="shared" ref="M107:M109" si="260">K107*L107</f>
        <v>0</v>
      </c>
      <c r="N107" s="109"/>
      <c r="O107" s="110"/>
      <c r="P107" s="111">
        <f t="shared" ref="P107:P109" si="261">N107*O107</f>
        <v>0</v>
      </c>
      <c r="Q107" s="109"/>
      <c r="R107" s="110"/>
      <c r="S107" s="111">
        <f t="shared" ref="S107:S109" si="262">Q107*R107</f>
        <v>0</v>
      </c>
      <c r="T107" s="109"/>
      <c r="U107" s="110"/>
      <c r="V107" s="111">
        <f t="shared" ref="V107:V109" si="263">T107*U107</f>
        <v>0</v>
      </c>
      <c r="W107" s="401">
        <f t="shared" ref="W107:W109" si="264">G107+M107+S107</f>
        <v>0</v>
      </c>
      <c r="X107" s="395">
        <f t="shared" ref="X107:X109" si="265">J107+P107+V107</f>
        <v>0</v>
      </c>
      <c r="Y107" s="395">
        <f t="shared" si="243"/>
        <v>0</v>
      </c>
      <c r="Z107" s="396">
        <v>0</v>
      </c>
      <c r="AA107" s="112"/>
      <c r="AB107" s="114"/>
      <c r="AC107" s="114"/>
      <c r="AD107" s="114"/>
      <c r="AE107" s="114"/>
      <c r="AF107" s="114"/>
      <c r="AG107" s="114"/>
    </row>
    <row r="108" spans="1:33" ht="30" customHeight="1" x14ac:dyDescent="0.25">
      <c r="A108" s="105" t="s">
        <v>75</v>
      </c>
      <c r="B108" s="106" t="s">
        <v>191</v>
      </c>
      <c r="C108" s="162" t="s">
        <v>190</v>
      </c>
      <c r="D108" s="175" t="s">
        <v>109</v>
      </c>
      <c r="E108" s="109"/>
      <c r="F108" s="110"/>
      <c r="G108" s="111">
        <f t="shared" si="258"/>
        <v>0</v>
      </c>
      <c r="H108" s="109"/>
      <c r="I108" s="110"/>
      <c r="J108" s="111">
        <f t="shared" si="259"/>
        <v>0</v>
      </c>
      <c r="K108" s="109"/>
      <c r="L108" s="110"/>
      <c r="M108" s="111">
        <f t="shared" si="260"/>
        <v>0</v>
      </c>
      <c r="N108" s="109"/>
      <c r="O108" s="110"/>
      <c r="P108" s="111">
        <f t="shared" si="261"/>
        <v>0</v>
      </c>
      <c r="Q108" s="109"/>
      <c r="R108" s="110"/>
      <c r="S108" s="111">
        <f t="shared" si="262"/>
        <v>0</v>
      </c>
      <c r="T108" s="109"/>
      <c r="U108" s="110"/>
      <c r="V108" s="111">
        <f t="shared" si="263"/>
        <v>0</v>
      </c>
      <c r="W108" s="401">
        <f t="shared" si="264"/>
        <v>0</v>
      </c>
      <c r="X108" s="395">
        <f t="shared" si="265"/>
        <v>0</v>
      </c>
      <c r="Y108" s="395">
        <f t="shared" si="243"/>
        <v>0</v>
      </c>
      <c r="Z108" s="396">
        <v>0</v>
      </c>
      <c r="AA108" s="112"/>
      <c r="AB108" s="114"/>
      <c r="AC108" s="114"/>
      <c r="AD108" s="114"/>
      <c r="AE108" s="114"/>
      <c r="AF108" s="114"/>
      <c r="AG108" s="114"/>
    </row>
    <row r="109" spans="1:33" ht="30" customHeight="1" x14ac:dyDescent="0.25">
      <c r="A109" s="115" t="s">
        <v>75</v>
      </c>
      <c r="B109" s="116" t="s">
        <v>192</v>
      </c>
      <c r="C109" s="145" t="s">
        <v>190</v>
      </c>
      <c r="D109" s="177" t="s">
        <v>109</v>
      </c>
      <c r="E109" s="118"/>
      <c r="F109" s="119"/>
      <c r="G109" s="120">
        <f t="shared" si="258"/>
        <v>0</v>
      </c>
      <c r="H109" s="118"/>
      <c r="I109" s="119"/>
      <c r="J109" s="120">
        <f t="shared" si="259"/>
        <v>0</v>
      </c>
      <c r="K109" s="118"/>
      <c r="L109" s="119"/>
      <c r="M109" s="120">
        <f t="shared" si="260"/>
        <v>0</v>
      </c>
      <c r="N109" s="118"/>
      <c r="O109" s="119"/>
      <c r="P109" s="120">
        <f t="shared" si="261"/>
        <v>0</v>
      </c>
      <c r="Q109" s="118"/>
      <c r="R109" s="119"/>
      <c r="S109" s="120">
        <f t="shared" si="262"/>
        <v>0</v>
      </c>
      <c r="T109" s="118"/>
      <c r="U109" s="119"/>
      <c r="V109" s="120">
        <f t="shared" si="263"/>
        <v>0</v>
      </c>
      <c r="W109" s="397">
        <f t="shared" si="264"/>
        <v>0</v>
      </c>
      <c r="X109" s="395">
        <f t="shared" si="265"/>
        <v>0</v>
      </c>
      <c r="Y109" s="395">
        <f t="shared" si="243"/>
        <v>0</v>
      </c>
      <c r="Z109" s="396">
        <v>0</v>
      </c>
      <c r="AA109" s="121"/>
      <c r="AB109" s="114"/>
      <c r="AC109" s="114"/>
      <c r="AD109" s="114"/>
      <c r="AE109" s="114"/>
      <c r="AF109" s="114"/>
      <c r="AG109" s="114"/>
    </row>
    <row r="110" spans="1:33" ht="30" customHeight="1" x14ac:dyDescent="0.25">
      <c r="A110" s="96" t="s">
        <v>72</v>
      </c>
      <c r="B110" s="136" t="s">
        <v>193</v>
      </c>
      <c r="C110" s="187" t="s">
        <v>194</v>
      </c>
      <c r="D110" s="188"/>
      <c r="E110" s="185">
        <f>SUM(E111:E113)</f>
        <v>0</v>
      </c>
      <c r="F110" s="125"/>
      <c r="G110" s="126">
        <f t="shared" ref="G110:H110" si="266">SUM(G111:G113)</f>
        <v>0</v>
      </c>
      <c r="H110" s="185">
        <f t="shared" si="266"/>
        <v>0</v>
      </c>
      <c r="I110" s="125"/>
      <c r="J110" s="126">
        <f t="shared" ref="J110:K110" si="267">SUM(J111:J113)</f>
        <v>0</v>
      </c>
      <c r="K110" s="185">
        <f t="shared" si="267"/>
        <v>0</v>
      </c>
      <c r="L110" s="125"/>
      <c r="M110" s="126">
        <f t="shared" ref="M110:N110" si="268">SUM(M111:M113)</f>
        <v>0</v>
      </c>
      <c r="N110" s="185">
        <f t="shared" si="268"/>
        <v>0</v>
      </c>
      <c r="O110" s="125"/>
      <c r="P110" s="126">
        <f t="shared" ref="P110:Q110" si="269">SUM(P111:P113)</f>
        <v>0</v>
      </c>
      <c r="Q110" s="185">
        <f t="shared" si="269"/>
        <v>0</v>
      </c>
      <c r="R110" s="125"/>
      <c r="S110" s="126">
        <f t="shared" ref="S110:T110" si="270">SUM(S111:S113)</f>
        <v>0</v>
      </c>
      <c r="T110" s="185">
        <f t="shared" si="270"/>
        <v>0</v>
      </c>
      <c r="U110" s="125"/>
      <c r="V110" s="126">
        <f t="shared" ref="V110:X110" si="271">SUM(V111:V113)</f>
        <v>0</v>
      </c>
      <c r="W110" s="427">
        <f t="shared" si="271"/>
        <v>0</v>
      </c>
      <c r="X110" s="427">
        <f t="shared" si="271"/>
        <v>0</v>
      </c>
      <c r="Y110" s="427">
        <f t="shared" si="243"/>
        <v>0</v>
      </c>
      <c r="Z110" s="428">
        <v>0</v>
      </c>
      <c r="AA110" s="127"/>
      <c r="AB110" s="114"/>
      <c r="AC110" s="114"/>
      <c r="AD110" s="114"/>
      <c r="AE110" s="114"/>
      <c r="AF110" s="114"/>
      <c r="AG110" s="114"/>
    </row>
    <row r="111" spans="1:33" ht="30" customHeight="1" x14ac:dyDescent="0.25">
      <c r="A111" s="105" t="s">
        <v>75</v>
      </c>
      <c r="B111" s="106" t="s">
        <v>195</v>
      </c>
      <c r="C111" s="189" t="s">
        <v>115</v>
      </c>
      <c r="D111" s="190" t="s">
        <v>116</v>
      </c>
      <c r="E111" s="109"/>
      <c r="F111" s="110"/>
      <c r="G111" s="111">
        <f t="shared" ref="G111:G113" si="272">E111*F111</f>
        <v>0</v>
      </c>
      <c r="H111" s="109"/>
      <c r="I111" s="110"/>
      <c r="J111" s="111">
        <f t="shared" ref="J111:J113" si="273">H111*I111</f>
        <v>0</v>
      </c>
      <c r="K111" s="109"/>
      <c r="L111" s="110"/>
      <c r="M111" s="111">
        <f t="shared" ref="M111:M113" si="274">K111*L111</f>
        <v>0</v>
      </c>
      <c r="N111" s="109"/>
      <c r="O111" s="110"/>
      <c r="P111" s="111">
        <f t="shared" ref="P111:P113" si="275">N111*O111</f>
        <v>0</v>
      </c>
      <c r="Q111" s="109"/>
      <c r="R111" s="110"/>
      <c r="S111" s="111">
        <f t="shared" ref="S111:S113" si="276">Q111*R111</f>
        <v>0</v>
      </c>
      <c r="T111" s="109"/>
      <c r="U111" s="110"/>
      <c r="V111" s="111">
        <f t="shared" ref="V111:V113" si="277">T111*U111</f>
        <v>0</v>
      </c>
      <c r="W111" s="401">
        <f t="shared" ref="W111:W113" si="278">G111+M111+S111</f>
        <v>0</v>
      </c>
      <c r="X111" s="395">
        <f t="shared" ref="X111:X113" si="279">J111+P111+V111</f>
        <v>0</v>
      </c>
      <c r="Y111" s="395">
        <f t="shared" si="243"/>
        <v>0</v>
      </c>
      <c r="Z111" s="396">
        <v>0</v>
      </c>
      <c r="AA111" s="112"/>
      <c r="AB111" s="113"/>
      <c r="AC111" s="114"/>
      <c r="AD111" s="114"/>
      <c r="AE111" s="114"/>
      <c r="AF111" s="114"/>
      <c r="AG111" s="114"/>
    </row>
    <row r="112" spans="1:33" ht="30" customHeight="1" x14ac:dyDescent="0.25">
      <c r="A112" s="105" t="s">
        <v>75</v>
      </c>
      <c r="B112" s="106" t="s">
        <v>196</v>
      </c>
      <c r="C112" s="189" t="s">
        <v>115</v>
      </c>
      <c r="D112" s="190" t="s">
        <v>116</v>
      </c>
      <c r="E112" s="109"/>
      <c r="F112" s="110"/>
      <c r="G112" s="111">
        <f t="shared" si="272"/>
        <v>0</v>
      </c>
      <c r="H112" s="109"/>
      <c r="I112" s="110"/>
      <c r="J112" s="111">
        <f t="shared" si="273"/>
        <v>0</v>
      </c>
      <c r="K112" s="109"/>
      <c r="L112" s="110"/>
      <c r="M112" s="111">
        <f t="shared" si="274"/>
        <v>0</v>
      </c>
      <c r="N112" s="109"/>
      <c r="O112" s="110"/>
      <c r="P112" s="111">
        <f t="shared" si="275"/>
        <v>0</v>
      </c>
      <c r="Q112" s="109"/>
      <c r="R112" s="110"/>
      <c r="S112" s="111">
        <f t="shared" si="276"/>
        <v>0</v>
      </c>
      <c r="T112" s="109"/>
      <c r="U112" s="110"/>
      <c r="V112" s="111">
        <f t="shared" si="277"/>
        <v>0</v>
      </c>
      <c r="W112" s="401">
        <f t="shared" si="278"/>
        <v>0</v>
      </c>
      <c r="X112" s="395">
        <f t="shared" si="279"/>
        <v>0</v>
      </c>
      <c r="Y112" s="395">
        <f t="shared" si="243"/>
        <v>0</v>
      </c>
      <c r="Z112" s="396">
        <v>0</v>
      </c>
      <c r="AA112" s="112"/>
      <c r="AB112" s="114"/>
      <c r="AC112" s="114"/>
      <c r="AD112" s="114"/>
      <c r="AE112" s="114"/>
      <c r="AF112" s="114"/>
      <c r="AG112" s="114"/>
    </row>
    <row r="113" spans="1:33" ht="30" customHeight="1" thickBot="1" x14ac:dyDescent="0.3">
      <c r="A113" s="115" t="s">
        <v>75</v>
      </c>
      <c r="B113" s="116" t="s">
        <v>197</v>
      </c>
      <c r="C113" s="191" t="s">
        <v>115</v>
      </c>
      <c r="D113" s="190" t="s">
        <v>116</v>
      </c>
      <c r="E113" s="130"/>
      <c r="F113" s="131"/>
      <c r="G113" s="132">
        <f t="shared" si="272"/>
        <v>0</v>
      </c>
      <c r="H113" s="130"/>
      <c r="I113" s="131"/>
      <c r="J113" s="132">
        <f t="shared" si="273"/>
        <v>0</v>
      </c>
      <c r="K113" s="130"/>
      <c r="L113" s="131"/>
      <c r="M113" s="132">
        <f t="shared" si="274"/>
        <v>0</v>
      </c>
      <c r="N113" s="130"/>
      <c r="O113" s="131"/>
      <c r="P113" s="132">
        <f t="shared" si="275"/>
        <v>0</v>
      </c>
      <c r="Q113" s="130"/>
      <c r="R113" s="131"/>
      <c r="S113" s="132">
        <f t="shared" si="276"/>
        <v>0</v>
      </c>
      <c r="T113" s="130"/>
      <c r="U113" s="131"/>
      <c r="V113" s="132">
        <f t="shared" si="277"/>
        <v>0</v>
      </c>
      <c r="W113" s="397">
        <f t="shared" si="278"/>
        <v>0</v>
      </c>
      <c r="X113" s="395">
        <f t="shared" si="279"/>
        <v>0</v>
      </c>
      <c r="Y113" s="416">
        <f t="shared" si="243"/>
        <v>0</v>
      </c>
      <c r="Z113" s="396">
        <v>0</v>
      </c>
      <c r="AA113" s="133"/>
      <c r="AB113" s="114"/>
      <c r="AC113" s="114"/>
      <c r="AD113" s="114"/>
      <c r="AE113" s="114"/>
      <c r="AF113" s="114"/>
      <c r="AG113" s="114"/>
    </row>
    <row r="114" spans="1:33" ht="39.75" customHeight="1" thickBot="1" x14ac:dyDescent="0.3">
      <c r="A114" s="544" t="s">
        <v>198</v>
      </c>
      <c r="B114" s="545"/>
      <c r="C114" s="545"/>
      <c r="D114" s="546"/>
      <c r="E114" s="155"/>
      <c r="F114" s="155"/>
      <c r="G114" s="153">
        <f>G102+G106+G110</f>
        <v>0</v>
      </c>
      <c r="H114" s="155"/>
      <c r="I114" s="155"/>
      <c r="J114" s="153">
        <f>J102+J106+J110</f>
        <v>0</v>
      </c>
      <c r="K114" s="155"/>
      <c r="L114" s="155"/>
      <c r="M114" s="153">
        <f>M102+M106+M110</f>
        <v>0</v>
      </c>
      <c r="N114" s="155"/>
      <c r="O114" s="155"/>
      <c r="P114" s="153">
        <f>P102+P106+P110</f>
        <v>0</v>
      </c>
      <c r="Q114" s="155"/>
      <c r="R114" s="155"/>
      <c r="S114" s="153">
        <f>S102+S106+S110</f>
        <v>0</v>
      </c>
      <c r="T114" s="155"/>
      <c r="U114" s="155"/>
      <c r="V114" s="153">
        <f t="shared" ref="V114:X114" si="280">V102+V106+V110</f>
        <v>0</v>
      </c>
      <c r="W114" s="470">
        <f t="shared" si="280"/>
        <v>0</v>
      </c>
      <c r="X114" s="468">
        <f t="shared" si="280"/>
        <v>0</v>
      </c>
      <c r="Y114" s="471">
        <f t="shared" si="243"/>
        <v>0</v>
      </c>
      <c r="Z114" s="472">
        <v>0</v>
      </c>
      <c r="AA114" s="157"/>
      <c r="AB114" s="5"/>
      <c r="AC114" s="7"/>
      <c r="AD114" s="7"/>
      <c r="AE114" s="7"/>
      <c r="AF114" s="7"/>
      <c r="AG114" s="7"/>
    </row>
    <row r="115" spans="1:33" ht="30" customHeight="1" thickBot="1" x14ac:dyDescent="0.3">
      <c r="A115" s="347" t="s">
        <v>70</v>
      </c>
      <c r="B115" s="348">
        <v>6</v>
      </c>
      <c r="C115" s="349" t="s">
        <v>199</v>
      </c>
      <c r="D115" s="350"/>
      <c r="E115" s="351"/>
      <c r="F115" s="351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420"/>
      <c r="X115" s="420"/>
      <c r="Y115" s="421"/>
      <c r="Z115" s="422"/>
      <c r="AA115" s="352"/>
      <c r="AB115" s="7"/>
      <c r="AC115" s="7"/>
      <c r="AD115" s="7"/>
      <c r="AE115" s="7"/>
      <c r="AF115" s="7"/>
      <c r="AG115" s="7"/>
    </row>
    <row r="116" spans="1:33" ht="30" customHeight="1" x14ac:dyDescent="0.25">
      <c r="A116" s="345" t="s">
        <v>72</v>
      </c>
      <c r="B116" s="244" t="s">
        <v>200</v>
      </c>
      <c r="C116" s="192" t="s">
        <v>201</v>
      </c>
      <c r="D116" s="346"/>
      <c r="E116" s="100">
        <f>SUM(E117:E119)</f>
        <v>0</v>
      </c>
      <c r="F116" s="101"/>
      <c r="G116" s="102">
        <f t="shared" ref="G116:H116" si="281">SUM(G117:G119)</f>
        <v>0</v>
      </c>
      <c r="H116" s="100">
        <f t="shared" si="281"/>
        <v>0</v>
      </c>
      <c r="I116" s="101"/>
      <c r="J116" s="102">
        <f t="shared" ref="J116:K116" si="282">SUM(J117:J119)</f>
        <v>0</v>
      </c>
      <c r="K116" s="100">
        <f t="shared" si="282"/>
        <v>0</v>
      </c>
      <c r="L116" s="101"/>
      <c r="M116" s="102">
        <f t="shared" ref="M116:N116" si="283">SUM(M117:M119)</f>
        <v>0</v>
      </c>
      <c r="N116" s="100">
        <f t="shared" si="283"/>
        <v>0</v>
      </c>
      <c r="O116" s="101"/>
      <c r="P116" s="102">
        <f t="shared" ref="P116:Q116" si="284">SUM(P117:P119)</f>
        <v>0</v>
      </c>
      <c r="Q116" s="100">
        <f t="shared" si="284"/>
        <v>0</v>
      </c>
      <c r="R116" s="101"/>
      <c r="S116" s="102">
        <f t="shared" ref="S116:T116" si="285">SUM(S117:S119)</f>
        <v>0</v>
      </c>
      <c r="T116" s="100">
        <f t="shared" si="285"/>
        <v>0</v>
      </c>
      <c r="U116" s="101"/>
      <c r="V116" s="102">
        <f t="shared" ref="V116:X116" si="286">SUM(V117:V119)</f>
        <v>0</v>
      </c>
      <c r="W116" s="391">
        <f t="shared" si="286"/>
        <v>0</v>
      </c>
      <c r="X116" s="391">
        <f t="shared" si="286"/>
        <v>0</v>
      </c>
      <c r="Y116" s="391">
        <f t="shared" ref="Y116:Y128" si="287">W116-X116</f>
        <v>0</v>
      </c>
      <c r="Z116" s="424">
        <v>0</v>
      </c>
      <c r="AA116" s="103"/>
      <c r="AB116" s="104"/>
      <c r="AC116" s="104"/>
      <c r="AD116" s="104"/>
      <c r="AE116" s="104"/>
      <c r="AF116" s="104"/>
      <c r="AG116" s="104"/>
    </row>
    <row r="117" spans="1:33" ht="30" customHeight="1" x14ac:dyDescent="0.25">
      <c r="A117" s="105" t="s">
        <v>75</v>
      </c>
      <c r="B117" s="106" t="s">
        <v>202</v>
      </c>
      <c r="C117" s="162" t="s">
        <v>203</v>
      </c>
      <c r="D117" s="108" t="s">
        <v>109</v>
      </c>
      <c r="E117" s="109"/>
      <c r="F117" s="110"/>
      <c r="G117" s="111">
        <f t="shared" ref="G117:G119" si="288">E117*F117</f>
        <v>0</v>
      </c>
      <c r="H117" s="109"/>
      <c r="I117" s="110"/>
      <c r="J117" s="111">
        <f t="shared" ref="J117:J119" si="289">H117*I117</f>
        <v>0</v>
      </c>
      <c r="K117" s="109"/>
      <c r="L117" s="110"/>
      <c r="M117" s="111">
        <f t="shared" ref="M117:M119" si="290">K117*L117</f>
        <v>0</v>
      </c>
      <c r="N117" s="109"/>
      <c r="O117" s="110"/>
      <c r="P117" s="111">
        <f t="shared" ref="P117:P119" si="291">N117*O117</f>
        <v>0</v>
      </c>
      <c r="Q117" s="109"/>
      <c r="R117" s="110"/>
      <c r="S117" s="111">
        <f t="shared" ref="S117:S119" si="292">Q117*R117</f>
        <v>0</v>
      </c>
      <c r="T117" s="109"/>
      <c r="U117" s="110"/>
      <c r="V117" s="111">
        <f t="shared" ref="V117:V119" si="293">T117*U117</f>
        <v>0</v>
      </c>
      <c r="W117" s="401">
        <f t="shared" ref="W117:W119" si="294">G117+M117+S117</f>
        <v>0</v>
      </c>
      <c r="X117" s="395">
        <f t="shared" ref="X117:X119" si="295">J117+P117+V117</f>
        <v>0</v>
      </c>
      <c r="Y117" s="395">
        <f t="shared" si="287"/>
        <v>0</v>
      </c>
      <c r="Z117" s="396">
        <v>0</v>
      </c>
      <c r="AA117" s="112"/>
      <c r="AB117" s="114"/>
      <c r="AC117" s="114"/>
      <c r="AD117" s="114"/>
      <c r="AE117" s="114"/>
      <c r="AF117" s="114"/>
      <c r="AG117" s="114"/>
    </row>
    <row r="118" spans="1:33" ht="30" customHeight="1" x14ac:dyDescent="0.25">
      <c r="A118" s="105" t="s">
        <v>75</v>
      </c>
      <c r="B118" s="106" t="s">
        <v>204</v>
      </c>
      <c r="C118" s="162" t="s">
        <v>203</v>
      </c>
      <c r="D118" s="108" t="s">
        <v>109</v>
      </c>
      <c r="E118" s="109"/>
      <c r="F118" s="110"/>
      <c r="G118" s="111">
        <f t="shared" si="288"/>
        <v>0</v>
      </c>
      <c r="H118" s="109"/>
      <c r="I118" s="110"/>
      <c r="J118" s="111">
        <f t="shared" si="289"/>
        <v>0</v>
      </c>
      <c r="K118" s="109"/>
      <c r="L118" s="110"/>
      <c r="M118" s="111">
        <f t="shared" si="290"/>
        <v>0</v>
      </c>
      <c r="N118" s="109"/>
      <c r="O118" s="110"/>
      <c r="P118" s="111">
        <f t="shared" si="291"/>
        <v>0</v>
      </c>
      <c r="Q118" s="109"/>
      <c r="R118" s="110"/>
      <c r="S118" s="111">
        <f t="shared" si="292"/>
        <v>0</v>
      </c>
      <c r="T118" s="109"/>
      <c r="U118" s="110"/>
      <c r="V118" s="111">
        <f t="shared" si="293"/>
        <v>0</v>
      </c>
      <c r="W118" s="401">
        <f t="shared" si="294"/>
        <v>0</v>
      </c>
      <c r="X118" s="395">
        <f t="shared" si="295"/>
        <v>0</v>
      </c>
      <c r="Y118" s="395">
        <f t="shared" si="287"/>
        <v>0</v>
      </c>
      <c r="Z118" s="396">
        <v>0</v>
      </c>
      <c r="AA118" s="112"/>
      <c r="AB118" s="114"/>
      <c r="AC118" s="114"/>
      <c r="AD118" s="114"/>
      <c r="AE118" s="114"/>
      <c r="AF118" s="114"/>
      <c r="AG118" s="114"/>
    </row>
    <row r="119" spans="1:33" ht="30" customHeight="1" x14ac:dyDescent="0.25">
      <c r="A119" s="115" t="s">
        <v>75</v>
      </c>
      <c r="B119" s="116" t="s">
        <v>205</v>
      </c>
      <c r="C119" s="145" t="s">
        <v>203</v>
      </c>
      <c r="D119" s="117" t="s">
        <v>109</v>
      </c>
      <c r="E119" s="118"/>
      <c r="F119" s="119"/>
      <c r="G119" s="120">
        <f t="shared" si="288"/>
        <v>0</v>
      </c>
      <c r="H119" s="118"/>
      <c r="I119" s="119"/>
      <c r="J119" s="120">
        <f t="shared" si="289"/>
        <v>0</v>
      </c>
      <c r="K119" s="118"/>
      <c r="L119" s="119"/>
      <c r="M119" s="120">
        <f t="shared" si="290"/>
        <v>0</v>
      </c>
      <c r="N119" s="118"/>
      <c r="O119" s="119"/>
      <c r="P119" s="120">
        <f t="shared" si="291"/>
        <v>0</v>
      </c>
      <c r="Q119" s="118"/>
      <c r="R119" s="119"/>
      <c r="S119" s="120">
        <f t="shared" si="292"/>
        <v>0</v>
      </c>
      <c r="T119" s="118"/>
      <c r="U119" s="119"/>
      <c r="V119" s="120">
        <f t="shared" si="293"/>
        <v>0</v>
      </c>
      <c r="W119" s="397">
        <f t="shared" si="294"/>
        <v>0</v>
      </c>
      <c r="X119" s="395">
        <f t="shared" si="295"/>
        <v>0</v>
      </c>
      <c r="Y119" s="395">
        <f t="shared" si="287"/>
        <v>0</v>
      </c>
      <c r="Z119" s="396">
        <v>0</v>
      </c>
      <c r="AA119" s="121"/>
      <c r="AB119" s="114"/>
      <c r="AC119" s="114"/>
      <c r="AD119" s="114"/>
      <c r="AE119" s="114"/>
      <c r="AF119" s="114"/>
      <c r="AG119" s="114"/>
    </row>
    <row r="120" spans="1:33" ht="30" customHeight="1" x14ac:dyDescent="0.25">
      <c r="A120" s="96" t="s">
        <v>70</v>
      </c>
      <c r="B120" s="136" t="s">
        <v>206</v>
      </c>
      <c r="C120" s="193" t="s">
        <v>207</v>
      </c>
      <c r="D120" s="123"/>
      <c r="E120" s="124">
        <f>SUM(E121:E123)</f>
        <v>0</v>
      </c>
      <c r="F120" s="125"/>
      <c r="G120" s="126">
        <f t="shared" ref="G120:H120" si="296">SUM(G121:G123)</f>
        <v>0</v>
      </c>
      <c r="H120" s="124">
        <f t="shared" si="296"/>
        <v>0</v>
      </c>
      <c r="I120" s="125"/>
      <c r="J120" s="126">
        <f t="shared" ref="J120:K120" si="297">SUM(J121:J123)</f>
        <v>0</v>
      </c>
      <c r="K120" s="124">
        <f t="shared" si="297"/>
        <v>0</v>
      </c>
      <c r="L120" s="125"/>
      <c r="M120" s="126">
        <f t="shared" ref="M120:N120" si="298">SUM(M121:M123)</f>
        <v>0</v>
      </c>
      <c r="N120" s="124">
        <f t="shared" si="298"/>
        <v>0</v>
      </c>
      <c r="O120" s="125"/>
      <c r="P120" s="126">
        <f t="shared" ref="P120:Q120" si="299">SUM(P121:P123)</f>
        <v>0</v>
      </c>
      <c r="Q120" s="124">
        <f t="shared" si="299"/>
        <v>0</v>
      </c>
      <c r="R120" s="125"/>
      <c r="S120" s="126">
        <f t="shared" ref="S120:T120" si="300">SUM(S121:S123)</f>
        <v>0</v>
      </c>
      <c r="T120" s="124">
        <f t="shared" si="300"/>
        <v>0</v>
      </c>
      <c r="U120" s="125"/>
      <c r="V120" s="126">
        <f t="shared" ref="V120:X120" si="301">SUM(V121:V123)</f>
        <v>0</v>
      </c>
      <c r="W120" s="398">
        <f t="shared" si="301"/>
        <v>0</v>
      </c>
      <c r="X120" s="398">
        <f t="shared" si="301"/>
        <v>0</v>
      </c>
      <c r="Y120" s="398">
        <f t="shared" si="287"/>
        <v>0</v>
      </c>
      <c r="Z120" s="403">
        <v>0</v>
      </c>
      <c r="AA120" s="127"/>
      <c r="AB120" s="104"/>
      <c r="AC120" s="104"/>
      <c r="AD120" s="104"/>
      <c r="AE120" s="104"/>
      <c r="AF120" s="104"/>
      <c r="AG120" s="104"/>
    </row>
    <row r="121" spans="1:33" ht="30" customHeight="1" x14ac:dyDescent="0.25">
      <c r="A121" s="105" t="s">
        <v>75</v>
      </c>
      <c r="B121" s="106" t="s">
        <v>208</v>
      </c>
      <c r="C121" s="162" t="s">
        <v>203</v>
      </c>
      <c r="D121" s="108" t="s">
        <v>109</v>
      </c>
      <c r="E121" s="109"/>
      <c r="F121" s="110"/>
      <c r="G121" s="111">
        <f t="shared" ref="G121:G123" si="302">E121*F121</f>
        <v>0</v>
      </c>
      <c r="H121" s="109"/>
      <c r="I121" s="110"/>
      <c r="J121" s="111">
        <f t="shared" ref="J121:J123" si="303">H121*I121</f>
        <v>0</v>
      </c>
      <c r="K121" s="109"/>
      <c r="L121" s="110"/>
      <c r="M121" s="111">
        <f t="shared" ref="M121:M123" si="304">K121*L121</f>
        <v>0</v>
      </c>
      <c r="N121" s="109"/>
      <c r="O121" s="110"/>
      <c r="P121" s="111">
        <f t="shared" ref="P121:P123" si="305">N121*O121</f>
        <v>0</v>
      </c>
      <c r="Q121" s="109"/>
      <c r="R121" s="110"/>
      <c r="S121" s="111">
        <f t="shared" ref="S121:S123" si="306">Q121*R121</f>
        <v>0</v>
      </c>
      <c r="T121" s="109"/>
      <c r="U121" s="110"/>
      <c r="V121" s="111">
        <f t="shared" ref="V121:V123" si="307">T121*U121</f>
        <v>0</v>
      </c>
      <c r="W121" s="401">
        <f t="shared" ref="W121:W123" si="308">G121+M121+S121</f>
        <v>0</v>
      </c>
      <c r="X121" s="395">
        <f t="shared" ref="X121:X123" si="309">J121+P121+V121</f>
        <v>0</v>
      </c>
      <c r="Y121" s="395">
        <f t="shared" si="287"/>
        <v>0</v>
      </c>
      <c r="Z121" s="396">
        <v>0</v>
      </c>
      <c r="AA121" s="112"/>
      <c r="AB121" s="114"/>
      <c r="AC121" s="114"/>
      <c r="AD121" s="114"/>
      <c r="AE121" s="114"/>
      <c r="AF121" s="114"/>
      <c r="AG121" s="114"/>
    </row>
    <row r="122" spans="1:33" ht="30" customHeight="1" x14ac:dyDescent="0.25">
      <c r="A122" s="105" t="s">
        <v>75</v>
      </c>
      <c r="B122" s="106" t="s">
        <v>209</v>
      </c>
      <c r="C122" s="162" t="s">
        <v>203</v>
      </c>
      <c r="D122" s="108" t="s">
        <v>109</v>
      </c>
      <c r="E122" s="109"/>
      <c r="F122" s="110"/>
      <c r="G122" s="111">
        <f t="shared" si="302"/>
        <v>0</v>
      </c>
      <c r="H122" s="109"/>
      <c r="I122" s="110"/>
      <c r="J122" s="111">
        <f t="shared" si="303"/>
        <v>0</v>
      </c>
      <c r="K122" s="109"/>
      <c r="L122" s="110"/>
      <c r="M122" s="111">
        <f t="shared" si="304"/>
        <v>0</v>
      </c>
      <c r="N122" s="109"/>
      <c r="O122" s="110"/>
      <c r="P122" s="111">
        <f t="shared" si="305"/>
        <v>0</v>
      </c>
      <c r="Q122" s="109"/>
      <c r="R122" s="110"/>
      <c r="S122" s="111">
        <f t="shared" si="306"/>
        <v>0</v>
      </c>
      <c r="T122" s="109"/>
      <c r="U122" s="110"/>
      <c r="V122" s="111">
        <f t="shared" si="307"/>
        <v>0</v>
      </c>
      <c r="W122" s="401">
        <f t="shared" si="308"/>
        <v>0</v>
      </c>
      <c r="X122" s="395">
        <f t="shared" si="309"/>
        <v>0</v>
      </c>
      <c r="Y122" s="395">
        <f t="shared" si="287"/>
        <v>0</v>
      </c>
      <c r="Z122" s="396">
        <v>0</v>
      </c>
      <c r="AA122" s="112"/>
      <c r="AB122" s="114"/>
      <c r="AC122" s="114"/>
      <c r="AD122" s="114"/>
      <c r="AE122" s="114"/>
      <c r="AF122" s="114"/>
      <c r="AG122" s="114"/>
    </row>
    <row r="123" spans="1:33" ht="30" customHeight="1" x14ac:dyDescent="0.25">
      <c r="A123" s="115" t="s">
        <v>75</v>
      </c>
      <c r="B123" s="116" t="s">
        <v>210</v>
      </c>
      <c r="C123" s="145" t="s">
        <v>203</v>
      </c>
      <c r="D123" s="117" t="s">
        <v>109</v>
      </c>
      <c r="E123" s="118"/>
      <c r="F123" s="119"/>
      <c r="G123" s="120">
        <f t="shared" si="302"/>
        <v>0</v>
      </c>
      <c r="H123" s="118"/>
      <c r="I123" s="119"/>
      <c r="J123" s="120">
        <f t="shared" si="303"/>
        <v>0</v>
      </c>
      <c r="K123" s="118"/>
      <c r="L123" s="119"/>
      <c r="M123" s="120">
        <f t="shared" si="304"/>
        <v>0</v>
      </c>
      <c r="N123" s="118"/>
      <c r="O123" s="119"/>
      <c r="P123" s="120">
        <f t="shared" si="305"/>
        <v>0</v>
      </c>
      <c r="Q123" s="118"/>
      <c r="R123" s="119"/>
      <c r="S123" s="120">
        <f t="shared" si="306"/>
        <v>0</v>
      </c>
      <c r="T123" s="118"/>
      <c r="U123" s="119"/>
      <c r="V123" s="120">
        <f t="shared" si="307"/>
        <v>0</v>
      </c>
      <c r="W123" s="397">
        <f t="shared" si="308"/>
        <v>0</v>
      </c>
      <c r="X123" s="395">
        <f t="shared" si="309"/>
        <v>0</v>
      </c>
      <c r="Y123" s="395">
        <f t="shared" si="287"/>
        <v>0</v>
      </c>
      <c r="Z123" s="396">
        <v>0</v>
      </c>
      <c r="AA123" s="121"/>
      <c r="AB123" s="114"/>
      <c r="AC123" s="114"/>
      <c r="AD123" s="114"/>
      <c r="AE123" s="114"/>
      <c r="AF123" s="114"/>
      <c r="AG123" s="114"/>
    </row>
    <row r="124" spans="1:33" ht="30" customHeight="1" x14ac:dyDescent="0.25">
      <c r="A124" s="96" t="s">
        <v>70</v>
      </c>
      <c r="B124" s="136" t="s">
        <v>211</v>
      </c>
      <c r="C124" s="193" t="s">
        <v>212</v>
      </c>
      <c r="D124" s="123"/>
      <c r="E124" s="124">
        <f>SUM(E125:E127)</f>
        <v>0</v>
      </c>
      <c r="F124" s="125"/>
      <c r="G124" s="126">
        <f t="shared" ref="G124:H124" si="310">SUM(G125:G127)</f>
        <v>0</v>
      </c>
      <c r="H124" s="124">
        <f t="shared" si="310"/>
        <v>0</v>
      </c>
      <c r="I124" s="125"/>
      <c r="J124" s="126">
        <f t="shared" ref="J124:K124" si="311">SUM(J125:J127)</f>
        <v>0</v>
      </c>
      <c r="K124" s="124">
        <f t="shared" si="311"/>
        <v>0</v>
      </c>
      <c r="L124" s="125"/>
      <c r="M124" s="126">
        <f t="shared" ref="M124:N124" si="312">SUM(M125:M127)</f>
        <v>0</v>
      </c>
      <c r="N124" s="124">
        <f t="shared" si="312"/>
        <v>0</v>
      </c>
      <c r="O124" s="125"/>
      <c r="P124" s="126">
        <f t="shared" ref="P124:Q124" si="313">SUM(P125:P127)</f>
        <v>0</v>
      </c>
      <c r="Q124" s="124">
        <f t="shared" si="313"/>
        <v>0</v>
      </c>
      <c r="R124" s="125"/>
      <c r="S124" s="126">
        <f t="shared" ref="S124:T124" si="314">SUM(S125:S127)</f>
        <v>0</v>
      </c>
      <c r="T124" s="124">
        <f t="shared" si="314"/>
        <v>0</v>
      </c>
      <c r="U124" s="125"/>
      <c r="V124" s="126">
        <f t="shared" ref="V124:X124" si="315">SUM(V125:V127)</f>
        <v>0</v>
      </c>
      <c r="W124" s="398">
        <f t="shared" si="315"/>
        <v>0</v>
      </c>
      <c r="X124" s="398">
        <f t="shared" si="315"/>
        <v>0</v>
      </c>
      <c r="Y124" s="398">
        <f t="shared" si="287"/>
        <v>0</v>
      </c>
      <c r="Z124" s="403">
        <v>0</v>
      </c>
      <c r="AA124" s="127"/>
      <c r="AB124" s="104"/>
      <c r="AC124" s="104"/>
      <c r="AD124" s="104"/>
      <c r="AE124" s="104"/>
      <c r="AF124" s="104"/>
      <c r="AG124" s="104"/>
    </row>
    <row r="125" spans="1:33" ht="30" customHeight="1" x14ac:dyDescent="0.25">
      <c r="A125" s="105" t="s">
        <v>75</v>
      </c>
      <c r="B125" s="106" t="s">
        <v>213</v>
      </c>
      <c r="C125" s="162" t="s">
        <v>203</v>
      </c>
      <c r="D125" s="108" t="s">
        <v>109</v>
      </c>
      <c r="E125" s="109"/>
      <c r="F125" s="110"/>
      <c r="G125" s="111">
        <f t="shared" ref="G125:G127" si="316">E125*F125</f>
        <v>0</v>
      </c>
      <c r="H125" s="109"/>
      <c r="I125" s="110"/>
      <c r="J125" s="111">
        <f t="shared" ref="J125:J127" si="317">H125*I125</f>
        <v>0</v>
      </c>
      <c r="K125" s="109"/>
      <c r="L125" s="110"/>
      <c r="M125" s="111">
        <f t="shared" ref="M125:M127" si="318">K125*L125</f>
        <v>0</v>
      </c>
      <c r="N125" s="109"/>
      <c r="O125" s="110"/>
      <c r="P125" s="111">
        <f t="shared" ref="P125:P127" si="319">N125*O125</f>
        <v>0</v>
      </c>
      <c r="Q125" s="109"/>
      <c r="R125" s="110"/>
      <c r="S125" s="111">
        <f t="shared" ref="S125:S127" si="320">Q125*R125</f>
        <v>0</v>
      </c>
      <c r="T125" s="109"/>
      <c r="U125" s="110"/>
      <c r="V125" s="111">
        <f t="shared" ref="V125:V127" si="321">T125*U125</f>
        <v>0</v>
      </c>
      <c r="W125" s="401">
        <f t="shared" ref="W125:W127" si="322">G125+M125+S125</f>
        <v>0</v>
      </c>
      <c r="X125" s="395">
        <f t="shared" ref="X125:X127" si="323">J125+P125+V125</f>
        <v>0</v>
      </c>
      <c r="Y125" s="395">
        <f t="shared" si="287"/>
        <v>0</v>
      </c>
      <c r="Z125" s="396">
        <v>0</v>
      </c>
      <c r="AA125" s="112"/>
      <c r="AB125" s="114"/>
      <c r="AC125" s="114"/>
      <c r="AD125" s="114"/>
      <c r="AE125" s="114"/>
      <c r="AF125" s="114"/>
      <c r="AG125" s="114"/>
    </row>
    <row r="126" spans="1:33" ht="30" customHeight="1" x14ac:dyDescent="0.25">
      <c r="A126" s="105" t="s">
        <v>75</v>
      </c>
      <c r="B126" s="106" t="s">
        <v>214</v>
      </c>
      <c r="C126" s="162" t="s">
        <v>203</v>
      </c>
      <c r="D126" s="108" t="s">
        <v>109</v>
      </c>
      <c r="E126" s="109"/>
      <c r="F126" s="110"/>
      <c r="G126" s="111">
        <f t="shared" si="316"/>
        <v>0</v>
      </c>
      <c r="H126" s="109"/>
      <c r="I126" s="110"/>
      <c r="J126" s="111">
        <f t="shared" si="317"/>
        <v>0</v>
      </c>
      <c r="K126" s="109"/>
      <c r="L126" s="110"/>
      <c r="M126" s="111">
        <f t="shared" si="318"/>
        <v>0</v>
      </c>
      <c r="N126" s="109"/>
      <c r="O126" s="110"/>
      <c r="P126" s="111">
        <f t="shared" si="319"/>
        <v>0</v>
      </c>
      <c r="Q126" s="109"/>
      <c r="R126" s="110"/>
      <c r="S126" s="111">
        <f t="shared" si="320"/>
        <v>0</v>
      </c>
      <c r="T126" s="109"/>
      <c r="U126" s="110"/>
      <c r="V126" s="111">
        <f t="shared" si="321"/>
        <v>0</v>
      </c>
      <c r="W126" s="401">
        <f t="shared" si="322"/>
        <v>0</v>
      </c>
      <c r="X126" s="395">
        <f t="shared" si="323"/>
        <v>0</v>
      </c>
      <c r="Y126" s="395">
        <f t="shared" si="287"/>
        <v>0</v>
      </c>
      <c r="Z126" s="396">
        <v>0</v>
      </c>
      <c r="AA126" s="112"/>
      <c r="AB126" s="114"/>
      <c r="AC126" s="114"/>
      <c r="AD126" s="114"/>
      <c r="AE126" s="114"/>
      <c r="AF126" s="114"/>
      <c r="AG126" s="114"/>
    </row>
    <row r="127" spans="1:33" ht="30" customHeight="1" x14ac:dyDescent="0.25">
      <c r="A127" s="115" t="s">
        <v>75</v>
      </c>
      <c r="B127" s="116" t="s">
        <v>215</v>
      </c>
      <c r="C127" s="145" t="s">
        <v>203</v>
      </c>
      <c r="D127" s="117" t="s">
        <v>109</v>
      </c>
      <c r="E127" s="130"/>
      <c r="F127" s="131"/>
      <c r="G127" s="132">
        <f t="shared" si="316"/>
        <v>0</v>
      </c>
      <c r="H127" s="130"/>
      <c r="I127" s="131"/>
      <c r="J127" s="132">
        <f t="shared" si="317"/>
        <v>0</v>
      </c>
      <c r="K127" s="130"/>
      <c r="L127" s="131"/>
      <c r="M127" s="132">
        <f t="shared" si="318"/>
        <v>0</v>
      </c>
      <c r="N127" s="130"/>
      <c r="O127" s="131"/>
      <c r="P127" s="132">
        <f t="shared" si="319"/>
        <v>0</v>
      </c>
      <c r="Q127" s="130"/>
      <c r="R127" s="131"/>
      <c r="S127" s="132">
        <f t="shared" si="320"/>
        <v>0</v>
      </c>
      <c r="T127" s="130"/>
      <c r="U127" s="131"/>
      <c r="V127" s="132">
        <f t="shared" si="321"/>
        <v>0</v>
      </c>
      <c r="W127" s="397">
        <f t="shared" si="322"/>
        <v>0</v>
      </c>
      <c r="X127" s="405">
        <f t="shared" si="323"/>
        <v>0</v>
      </c>
      <c r="Y127" s="405">
        <f t="shared" si="287"/>
        <v>0</v>
      </c>
      <c r="Z127" s="429">
        <v>0</v>
      </c>
      <c r="AA127" s="121"/>
      <c r="AB127" s="114"/>
      <c r="AC127" s="114"/>
      <c r="AD127" s="114"/>
      <c r="AE127" s="114"/>
      <c r="AF127" s="114"/>
      <c r="AG127" s="114"/>
    </row>
    <row r="128" spans="1:33" ht="30" customHeight="1" x14ac:dyDescent="0.25">
      <c r="A128" s="147" t="s">
        <v>216</v>
      </c>
      <c r="B128" s="148"/>
      <c r="C128" s="149"/>
      <c r="D128" s="150"/>
      <c r="E128" s="164">
        <f>E124+E120+E116</f>
        <v>0</v>
      </c>
      <c r="F128" s="155"/>
      <c r="G128" s="153">
        <f t="shared" ref="G128:H128" si="324">G124+G120+G116</f>
        <v>0</v>
      </c>
      <c r="H128" s="164">
        <f t="shared" si="324"/>
        <v>0</v>
      </c>
      <c r="I128" s="155"/>
      <c r="J128" s="153">
        <f t="shared" ref="J128:K128" si="325">J124+J120+J116</f>
        <v>0</v>
      </c>
      <c r="K128" s="165">
        <f t="shared" si="325"/>
        <v>0</v>
      </c>
      <c r="L128" s="155"/>
      <c r="M128" s="153">
        <f t="shared" ref="M128:N128" si="326">M124+M120+M116</f>
        <v>0</v>
      </c>
      <c r="N128" s="165">
        <f t="shared" si="326"/>
        <v>0</v>
      </c>
      <c r="O128" s="155"/>
      <c r="P128" s="153">
        <f t="shared" ref="P128:Q128" si="327">P124+P120+P116</f>
        <v>0</v>
      </c>
      <c r="Q128" s="165">
        <f t="shared" si="327"/>
        <v>0</v>
      </c>
      <c r="R128" s="155"/>
      <c r="S128" s="153">
        <f t="shared" ref="S128:T128" si="328">S124+S120+S116</f>
        <v>0</v>
      </c>
      <c r="T128" s="165">
        <f t="shared" si="328"/>
        <v>0</v>
      </c>
      <c r="U128" s="155"/>
      <c r="V128" s="156">
        <f t="shared" ref="V128:X128" si="329">V124+V120+V116</f>
        <v>0</v>
      </c>
      <c r="W128" s="408">
        <f t="shared" si="329"/>
        <v>0</v>
      </c>
      <c r="X128" s="430">
        <f t="shared" si="329"/>
        <v>0</v>
      </c>
      <c r="Y128" s="430">
        <f t="shared" si="287"/>
        <v>0</v>
      </c>
      <c r="Z128" s="431">
        <v>0</v>
      </c>
      <c r="AA128" s="194"/>
      <c r="AB128" s="7"/>
      <c r="AC128" s="7"/>
      <c r="AD128" s="7"/>
      <c r="AE128" s="7"/>
      <c r="AF128" s="7"/>
      <c r="AG128" s="7"/>
    </row>
    <row r="129" spans="1:33" ht="30" customHeight="1" x14ac:dyDescent="0.25">
      <c r="A129" s="158" t="s">
        <v>70</v>
      </c>
      <c r="B129" s="181">
        <v>7</v>
      </c>
      <c r="C129" s="160" t="s">
        <v>217</v>
      </c>
      <c r="D129" s="161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432"/>
      <c r="X129" s="432"/>
      <c r="Y129" s="410"/>
      <c r="Z129" s="433"/>
      <c r="AA129" s="195"/>
      <c r="AB129" s="7"/>
      <c r="AC129" s="7"/>
      <c r="AD129" s="7"/>
      <c r="AE129" s="7"/>
      <c r="AF129" s="7"/>
      <c r="AG129" s="7"/>
    </row>
    <row r="130" spans="1:33" ht="30" customHeight="1" x14ac:dyDescent="0.25">
      <c r="A130" s="105" t="s">
        <v>75</v>
      </c>
      <c r="B130" s="106" t="s">
        <v>218</v>
      </c>
      <c r="C130" s="162" t="s">
        <v>219</v>
      </c>
      <c r="D130" s="108" t="s">
        <v>109</v>
      </c>
      <c r="E130" s="109"/>
      <c r="F130" s="110"/>
      <c r="G130" s="111">
        <f t="shared" ref="G130:G140" si="330">E130*F130</f>
        <v>0</v>
      </c>
      <c r="H130" s="109"/>
      <c r="I130" s="110"/>
      <c r="J130" s="111">
        <f t="shared" ref="J130:J140" si="331">H130*I130</f>
        <v>0</v>
      </c>
      <c r="K130" s="109"/>
      <c r="L130" s="110"/>
      <c r="M130" s="111">
        <f t="shared" ref="M130:M140" si="332">K130*L130</f>
        <v>0</v>
      </c>
      <c r="N130" s="109"/>
      <c r="O130" s="110"/>
      <c r="P130" s="111">
        <f t="shared" ref="P130:P140" si="333">N130*O130</f>
        <v>0</v>
      </c>
      <c r="Q130" s="109"/>
      <c r="R130" s="110"/>
      <c r="S130" s="111">
        <f t="shared" ref="S130:S140" si="334">Q130*R130</f>
        <v>0</v>
      </c>
      <c r="T130" s="109"/>
      <c r="U130" s="110"/>
      <c r="V130" s="196">
        <f t="shared" ref="V130:V140" si="335">T130*U130</f>
        <v>0</v>
      </c>
      <c r="W130" s="434">
        <f t="shared" ref="W130:W140" si="336">G130+M130+S130</f>
        <v>0</v>
      </c>
      <c r="X130" s="435">
        <f t="shared" ref="X130:X140" si="337">J130+P130+V130</f>
        <v>0</v>
      </c>
      <c r="Y130" s="435">
        <f t="shared" ref="Y130:Y141" si="338">W130-X130</f>
        <v>0</v>
      </c>
      <c r="Z130" s="436">
        <v>0</v>
      </c>
      <c r="AA130" s="197"/>
      <c r="AB130" s="114"/>
      <c r="AC130" s="114"/>
      <c r="AD130" s="114"/>
      <c r="AE130" s="114"/>
      <c r="AF130" s="114"/>
      <c r="AG130" s="114"/>
    </row>
    <row r="131" spans="1:33" ht="30" customHeight="1" x14ac:dyDescent="0.25">
      <c r="A131" s="105" t="s">
        <v>75</v>
      </c>
      <c r="B131" s="106" t="s">
        <v>220</v>
      </c>
      <c r="C131" s="162" t="s">
        <v>221</v>
      </c>
      <c r="D131" s="108" t="s">
        <v>109</v>
      </c>
      <c r="E131" s="109"/>
      <c r="F131" s="110"/>
      <c r="G131" s="111">
        <f t="shared" si="330"/>
        <v>0</v>
      </c>
      <c r="H131" s="109"/>
      <c r="I131" s="110"/>
      <c r="J131" s="111">
        <f t="shared" si="331"/>
        <v>0</v>
      </c>
      <c r="K131" s="109"/>
      <c r="L131" s="110"/>
      <c r="M131" s="111">
        <f t="shared" si="332"/>
        <v>0</v>
      </c>
      <c r="N131" s="109"/>
      <c r="O131" s="110"/>
      <c r="P131" s="111">
        <f t="shared" si="333"/>
        <v>0</v>
      </c>
      <c r="Q131" s="109"/>
      <c r="R131" s="110"/>
      <c r="S131" s="111">
        <f t="shared" si="334"/>
        <v>0</v>
      </c>
      <c r="T131" s="109"/>
      <c r="U131" s="110"/>
      <c r="V131" s="196">
        <f t="shared" si="335"/>
        <v>0</v>
      </c>
      <c r="W131" s="437">
        <f t="shared" si="336"/>
        <v>0</v>
      </c>
      <c r="X131" s="395">
        <f t="shared" si="337"/>
        <v>0</v>
      </c>
      <c r="Y131" s="395">
        <f t="shared" si="338"/>
        <v>0</v>
      </c>
      <c r="Z131" s="396">
        <v>0</v>
      </c>
      <c r="AA131" s="112"/>
      <c r="AB131" s="114"/>
      <c r="AC131" s="114"/>
      <c r="AD131" s="114"/>
      <c r="AE131" s="114"/>
      <c r="AF131" s="114"/>
      <c r="AG131" s="114"/>
    </row>
    <row r="132" spans="1:33" ht="30" customHeight="1" x14ac:dyDescent="0.25">
      <c r="A132" s="105" t="s">
        <v>75</v>
      </c>
      <c r="B132" s="106" t="s">
        <v>222</v>
      </c>
      <c r="C132" s="162" t="s">
        <v>223</v>
      </c>
      <c r="D132" s="108" t="s">
        <v>109</v>
      </c>
      <c r="E132" s="109"/>
      <c r="F132" s="110"/>
      <c r="G132" s="111">
        <f t="shared" si="330"/>
        <v>0</v>
      </c>
      <c r="H132" s="109"/>
      <c r="I132" s="110"/>
      <c r="J132" s="111">
        <f t="shared" si="331"/>
        <v>0</v>
      </c>
      <c r="K132" s="109"/>
      <c r="L132" s="110"/>
      <c r="M132" s="111">
        <f t="shared" si="332"/>
        <v>0</v>
      </c>
      <c r="N132" s="109"/>
      <c r="O132" s="110"/>
      <c r="P132" s="111">
        <f t="shared" si="333"/>
        <v>0</v>
      </c>
      <c r="Q132" s="109"/>
      <c r="R132" s="110"/>
      <c r="S132" s="111">
        <f t="shared" si="334"/>
        <v>0</v>
      </c>
      <c r="T132" s="109"/>
      <c r="U132" s="110"/>
      <c r="V132" s="196">
        <f t="shared" si="335"/>
        <v>0</v>
      </c>
      <c r="W132" s="437">
        <f t="shared" si="336"/>
        <v>0</v>
      </c>
      <c r="X132" s="395">
        <f t="shared" si="337"/>
        <v>0</v>
      </c>
      <c r="Y132" s="395">
        <f t="shared" si="338"/>
        <v>0</v>
      </c>
      <c r="Z132" s="396">
        <v>0</v>
      </c>
      <c r="AA132" s="112"/>
      <c r="AB132" s="114"/>
      <c r="AC132" s="114"/>
      <c r="AD132" s="114"/>
      <c r="AE132" s="114"/>
      <c r="AF132" s="114"/>
      <c r="AG132" s="114"/>
    </row>
    <row r="133" spans="1:33" ht="30" customHeight="1" x14ac:dyDescent="0.25">
      <c r="A133" s="105" t="s">
        <v>75</v>
      </c>
      <c r="B133" s="106" t="s">
        <v>224</v>
      </c>
      <c r="C133" s="162" t="s">
        <v>225</v>
      </c>
      <c r="D133" s="108" t="s">
        <v>109</v>
      </c>
      <c r="E133" s="109"/>
      <c r="F133" s="110"/>
      <c r="G133" s="111">
        <f t="shared" si="330"/>
        <v>0</v>
      </c>
      <c r="H133" s="109"/>
      <c r="I133" s="110"/>
      <c r="J133" s="111">
        <f t="shared" si="331"/>
        <v>0</v>
      </c>
      <c r="K133" s="109"/>
      <c r="L133" s="110"/>
      <c r="M133" s="111">
        <f t="shared" si="332"/>
        <v>0</v>
      </c>
      <c r="N133" s="109"/>
      <c r="O133" s="110"/>
      <c r="P133" s="111">
        <f t="shared" si="333"/>
        <v>0</v>
      </c>
      <c r="Q133" s="109"/>
      <c r="R133" s="110"/>
      <c r="S133" s="111">
        <f t="shared" si="334"/>
        <v>0</v>
      </c>
      <c r="T133" s="109"/>
      <c r="U133" s="110"/>
      <c r="V133" s="196">
        <f t="shared" si="335"/>
        <v>0</v>
      </c>
      <c r="W133" s="437">
        <f t="shared" si="336"/>
        <v>0</v>
      </c>
      <c r="X133" s="395">
        <f t="shared" si="337"/>
        <v>0</v>
      </c>
      <c r="Y133" s="395">
        <f t="shared" si="338"/>
        <v>0</v>
      </c>
      <c r="Z133" s="396">
        <v>0</v>
      </c>
      <c r="AA133" s="112"/>
      <c r="AB133" s="114"/>
      <c r="AC133" s="114"/>
      <c r="AD133" s="114"/>
      <c r="AE133" s="114"/>
      <c r="AF133" s="114"/>
      <c r="AG133" s="114"/>
    </row>
    <row r="134" spans="1:33" ht="30" customHeight="1" x14ac:dyDescent="0.25">
      <c r="A134" s="105" t="s">
        <v>75</v>
      </c>
      <c r="B134" s="106" t="s">
        <v>226</v>
      </c>
      <c r="C134" s="162" t="s">
        <v>227</v>
      </c>
      <c r="D134" s="108" t="s">
        <v>109</v>
      </c>
      <c r="E134" s="109"/>
      <c r="F134" s="110"/>
      <c r="G134" s="111">
        <f t="shared" si="330"/>
        <v>0</v>
      </c>
      <c r="H134" s="109"/>
      <c r="I134" s="110"/>
      <c r="J134" s="111">
        <f t="shared" si="331"/>
        <v>0</v>
      </c>
      <c r="K134" s="109"/>
      <c r="L134" s="110"/>
      <c r="M134" s="111">
        <f t="shared" si="332"/>
        <v>0</v>
      </c>
      <c r="N134" s="109"/>
      <c r="O134" s="110"/>
      <c r="P134" s="111">
        <f t="shared" si="333"/>
        <v>0</v>
      </c>
      <c r="Q134" s="109"/>
      <c r="R134" s="110"/>
      <c r="S134" s="111">
        <f t="shared" si="334"/>
        <v>0</v>
      </c>
      <c r="T134" s="109"/>
      <c r="U134" s="110"/>
      <c r="V134" s="196">
        <f t="shared" si="335"/>
        <v>0</v>
      </c>
      <c r="W134" s="437">
        <f t="shared" si="336"/>
        <v>0</v>
      </c>
      <c r="X134" s="395">
        <f t="shared" si="337"/>
        <v>0</v>
      </c>
      <c r="Y134" s="395">
        <f t="shared" si="338"/>
        <v>0</v>
      </c>
      <c r="Z134" s="396">
        <v>0</v>
      </c>
      <c r="AA134" s="112"/>
      <c r="AB134" s="114"/>
      <c r="AC134" s="114"/>
      <c r="AD134" s="114"/>
      <c r="AE134" s="114"/>
      <c r="AF134" s="114"/>
      <c r="AG134" s="114"/>
    </row>
    <row r="135" spans="1:33" ht="30" customHeight="1" x14ac:dyDescent="0.25">
      <c r="A135" s="105" t="s">
        <v>75</v>
      </c>
      <c r="B135" s="106" t="s">
        <v>228</v>
      </c>
      <c r="C135" s="162" t="s">
        <v>229</v>
      </c>
      <c r="D135" s="108" t="s">
        <v>109</v>
      </c>
      <c r="E135" s="109"/>
      <c r="F135" s="110"/>
      <c r="G135" s="111">
        <f t="shared" si="330"/>
        <v>0</v>
      </c>
      <c r="H135" s="109"/>
      <c r="I135" s="110"/>
      <c r="J135" s="111">
        <f t="shared" si="331"/>
        <v>0</v>
      </c>
      <c r="K135" s="109"/>
      <c r="L135" s="110"/>
      <c r="M135" s="111">
        <f t="shared" si="332"/>
        <v>0</v>
      </c>
      <c r="N135" s="109"/>
      <c r="O135" s="110"/>
      <c r="P135" s="111">
        <f t="shared" si="333"/>
        <v>0</v>
      </c>
      <c r="Q135" s="109"/>
      <c r="R135" s="110"/>
      <c r="S135" s="111">
        <f t="shared" si="334"/>
        <v>0</v>
      </c>
      <c r="T135" s="109"/>
      <c r="U135" s="110"/>
      <c r="V135" s="196">
        <f t="shared" si="335"/>
        <v>0</v>
      </c>
      <c r="W135" s="437">
        <f t="shared" si="336"/>
        <v>0</v>
      </c>
      <c r="X135" s="395">
        <f t="shared" si="337"/>
        <v>0</v>
      </c>
      <c r="Y135" s="395">
        <f t="shared" si="338"/>
        <v>0</v>
      </c>
      <c r="Z135" s="396">
        <v>0</v>
      </c>
      <c r="AA135" s="112"/>
      <c r="AB135" s="114"/>
      <c r="AC135" s="114"/>
      <c r="AD135" s="114"/>
      <c r="AE135" s="114"/>
      <c r="AF135" s="114"/>
      <c r="AG135" s="114"/>
    </row>
    <row r="136" spans="1:33" ht="30" customHeight="1" x14ac:dyDescent="0.25">
      <c r="A136" s="105" t="s">
        <v>75</v>
      </c>
      <c r="B136" s="106" t="s">
        <v>230</v>
      </c>
      <c r="C136" s="162" t="s">
        <v>231</v>
      </c>
      <c r="D136" s="108" t="s">
        <v>109</v>
      </c>
      <c r="E136" s="109"/>
      <c r="F136" s="110"/>
      <c r="G136" s="111">
        <f t="shared" si="330"/>
        <v>0</v>
      </c>
      <c r="H136" s="109"/>
      <c r="I136" s="110"/>
      <c r="J136" s="111">
        <f t="shared" si="331"/>
        <v>0</v>
      </c>
      <c r="K136" s="109"/>
      <c r="L136" s="110"/>
      <c r="M136" s="111">
        <f t="shared" si="332"/>
        <v>0</v>
      </c>
      <c r="N136" s="109"/>
      <c r="O136" s="110"/>
      <c r="P136" s="111">
        <f t="shared" si="333"/>
        <v>0</v>
      </c>
      <c r="Q136" s="109"/>
      <c r="R136" s="110"/>
      <c r="S136" s="111">
        <f t="shared" si="334"/>
        <v>0</v>
      </c>
      <c r="T136" s="109"/>
      <c r="U136" s="110"/>
      <c r="V136" s="196">
        <f t="shared" si="335"/>
        <v>0</v>
      </c>
      <c r="W136" s="437">
        <f t="shared" si="336"/>
        <v>0</v>
      </c>
      <c r="X136" s="395">
        <f t="shared" si="337"/>
        <v>0</v>
      </c>
      <c r="Y136" s="395">
        <f t="shared" si="338"/>
        <v>0</v>
      </c>
      <c r="Z136" s="396">
        <v>0</v>
      </c>
      <c r="AA136" s="112"/>
      <c r="AB136" s="114"/>
      <c r="AC136" s="114"/>
      <c r="AD136" s="114"/>
      <c r="AE136" s="114"/>
      <c r="AF136" s="114"/>
      <c r="AG136" s="114"/>
    </row>
    <row r="137" spans="1:33" ht="30" customHeight="1" x14ac:dyDescent="0.25">
      <c r="A137" s="105" t="s">
        <v>75</v>
      </c>
      <c r="B137" s="106" t="s">
        <v>232</v>
      </c>
      <c r="C137" s="162" t="s">
        <v>233</v>
      </c>
      <c r="D137" s="108" t="s">
        <v>109</v>
      </c>
      <c r="E137" s="109"/>
      <c r="F137" s="110"/>
      <c r="G137" s="111">
        <f t="shared" si="330"/>
        <v>0</v>
      </c>
      <c r="H137" s="109"/>
      <c r="I137" s="110"/>
      <c r="J137" s="111">
        <f t="shared" si="331"/>
        <v>0</v>
      </c>
      <c r="K137" s="109"/>
      <c r="L137" s="110"/>
      <c r="M137" s="111">
        <f t="shared" si="332"/>
        <v>0</v>
      </c>
      <c r="N137" s="109"/>
      <c r="O137" s="110"/>
      <c r="P137" s="111">
        <f t="shared" si="333"/>
        <v>0</v>
      </c>
      <c r="Q137" s="109"/>
      <c r="R137" s="110"/>
      <c r="S137" s="111">
        <f t="shared" si="334"/>
        <v>0</v>
      </c>
      <c r="T137" s="109"/>
      <c r="U137" s="110"/>
      <c r="V137" s="196">
        <f t="shared" si="335"/>
        <v>0</v>
      </c>
      <c r="W137" s="437">
        <f t="shared" si="336"/>
        <v>0</v>
      </c>
      <c r="X137" s="395">
        <f t="shared" si="337"/>
        <v>0</v>
      </c>
      <c r="Y137" s="395">
        <f t="shared" si="338"/>
        <v>0</v>
      </c>
      <c r="Z137" s="396">
        <v>0</v>
      </c>
      <c r="AA137" s="112"/>
      <c r="AB137" s="114"/>
      <c r="AC137" s="114"/>
      <c r="AD137" s="114"/>
      <c r="AE137" s="114"/>
      <c r="AF137" s="114"/>
      <c r="AG137" s="114"/>
    </row>
    <row r="138" spans="1:33" ht="30" customHeight="1" x14ac:dyDescent="0.25">
      <c r="A138" s="115" t="s">
        <v>75</v>
      </c>
      <c r="B138" s="106" t="s">
        <v>234</v>
      </c>
      <c r="C138" s="145" t="s">
        <v>235</v>
      </c>
      <c r="D138" s="108" t="s">
        <v>109</v>
      </c>
      <c r="E138" s="118">
        <v>1</v>
      </c>
      <c r="F138" s="119">
        <v>22000</v>
      </c>
      <c r="G138" s="111">
        <f t="shared" si="330"/>
        <v>22000</v>
      </c>
      <c r="H138" s="118">
        <v>1</v>
      </c>
      <c r="I138" s="119">
        <v>22000</v>
      </c>
      <c r="J138" s="111">
        <f t="shared" si="331"/>
        <v>22000</v>
      </c>
      <c r="K138" s="118"/>
      <c r="L138" s="119"/>
      <c r="M138" s="111">
        <f t="shared" si="332"/>
        <v>0</v>
      </c>
      <c r="N138" s="118"/>
      <c r="O138" s="119"/>
      <c r="P138" s="111">
        <f t="shared" si="333"/>
        <v>0</v>
      </c>
      <c r="Q138" s="109"/>
      <c r="R138" s="110"/>
      <c r="S138" s="111">
        <f t="shared" si="334"/>
        <v>0</v>
      </c>
      <c r="T138" s="109"/>
      <c r="U138" s="110"/>
      <c r="V138" s="196">
        <f t="shared" si="335"/>
        <v>0</v>
      </c>
      <c r="W138" s="437">
        <f t="shared" si="336"/>
        <v>22000</v>
      </c>
      <c r="X138" s="395">
        <f t="shared" si="337"/>
        <v>22000</v>
      </c>
      <c r="Y138" s="395">
        <f t="shared" si="338"/>
        <v>0</v>
      </c>
      <c r="Z138" s="396">
        <f t="shared" ref="Z138:Z141" si="339">Y138/W138</f>
        <v>0</v>
      </c>
      <c r="AA138" s="331"/>
      <c r="AB138" s="114"/>
      <c r="AC138" s="114"/>
      <c r="AD138" s="114"/>
      <c r="AE138" s="114"/>
      <c r="AF138" s="114"/>
      <c r="AG138" s="114"/>
    </row>
    <row r="139" spans="1:33" ht="30" customHeight="1" x14ac:dyDescent="0.25">
      <c r="A139" s="115" t="s">
        <v>75</v>
      </c>
      <c r="B139" s="106" t="s">
        <v>236</v>
      </c>
      <c r="C139" s="145" t="s">
        <v>237</v>
      </c>
      <c r="D139" s="117" t="s">
        <v>109</v>
      </c>
      <c r="E139" s="109"/>
      <c r="F139" s="110"/>
      <c r="G139" s="111">
        <f t="shared" si="330"/>
        <v>0</v>
      </c>
      <c r="H139" s="109"/>
      <c r="I139" s="110"/>
      <c r="J139" s="111">
        <f t="shared" si="331"/>
        <v>0</v>
      </c>
      <c r="K139" s="109"/>
      <c r="L139" s="110"/>
      <c r="M139" s="111">
        <f t="shared" si="332"/>
        <v>0</v>
      </c>
      <c r="N139" s="109"/>
      <c r="O139" s="110"/>
      <c r="P139" s="111">
        <f t="shared" si="333"/>
        <v>0</v>
      </c>
      <c r="Q139" s="109"/>
      <c r="R139" s="110"/>
      <c r="S139" s="111">
        <f t="shared" si="334"/>
        <v>0</v>
      </c>
      <c r="T139" s="109"/>
      <c r="U139" s="110"/>
      <c r="V139" s="196">
        <f t="shared" si="335"/>
        <v>0</v>
      </c>
      <c r="W139" s="437">
        <f t="shared" si="336"/>
        <v>0</v>
      </c>
      <c r="X139" s="395">
        <f t="shared" si="337"/>
        <v>0</v>
      </c>
      <c r="Y139" s="395">
        <f t="shared" si="338"/>
        <v>0</v>
      </c>
      <c r="Z139" s="396">
        <v>0</v>
      </c>
      <c r="AA139" s="112"/>
      <c r="AB139" s="114"/>
      <c r="AC139" s="114"/>
      <c r="AD139" s="114"/>
      <c r="AE139" s="114"/>
      <c r="AF139" s="114"/>
      <c r="AG139" s="114"/>
    </row>
    <row r="140" spans="1:33" ht="30" customHeight="1" x14ac:dyDescent="0.25">
      <c r="A140" s="115" t="s">
        <v>75</v>
      </c>
      <c r="B140" s="106" t="s">
        <v>238</v>
      </c>
      <c r="C140" s="198" t="s">
        <v>239</v>
      </c>
      <c r="D140" s="117"/>
      <c r="E140" s="118"/>
      <c r="F140" s="119">
        <v>0.22</v>
      </c>
      <c r="G140" s="120">
        <f t="shared" si="330"/>
        <v>0</v>
      </c>
      <c r="H140" s="118"/>
      <c r="I140" s="119">
        <v>0.22</v>
      </c>
      <c r="J140" s="120">
        <f t="shared" si="331"/>
        <v>0</v>
      </c>
      <c r="K140" s="118"/>
      <c r="L140" s="119">
        <v>0.22</v>
      </c>
      <c r="M140" s="120">
        <f t="shared" si="332"/>
        <v>0</v>
      </c>
      <c r="N140" s="118"/>
      <c r="O140" s="119">
        <v>0.22</v>
      </c>
      <c r="P140" s="120">
        <f t="shared" si="333"/>
        <v>0</v>
      </c>
      <c r="Q140" s="118"/>
      <c r="R140" s="119">
        <v>0.22</v>
      </c>
      <c r="S140" s="120">
        <f t="shared" si="334"/>
        <v>0</v>
      </c>
      <c r="T140" s="118"/>
      <c r="U140" s="119">
        <v>0.22</v>
      </c>
      <c r="V140" s="199">
        <f t="shared" si="335"/>
        <v>0</v>
      </c>
      <c r="W140" s="438">
        <f t="shared" si="336"/>
        <v>0</v>
      </c>
      <c r="X140" s="439">
        <f t="shared" si="337"/>
        <v>0</v>
      </c>
      <c r="Y140" s="439">
        <f t="shared" si="338"/>
        <v>0</v>
      </c>
      <c r="Z140" s="440">
        <v>0</v>
      </c>
      <c r="AA140" s="133"/>
      <c r="AB140" s="7"/>
      <c r="AC140" s="7"/>
      <c r="AD140" s="7"/>
      <c r="AE140" s="7"/>
      <c r="AF140" s="7"/>
      <c r="AG140" s="7"/>
    </row>
    <row r="141" spans="1:33" ht="30" customHeight="1" x14ac:dyDescent="0.25">
      <c r="A141" s="147" t="s">
        <v>240</v>
      </c>
      <c r="B141" s="200"/>
      <c r="C141" s="149"/>
      <c r="D141" s="150"/>
      <c r="E141" s="164">
        <f>SUM(E130:E139)</f>
        <v>1</v>
      </c>
      <c r="F141" s="155"/>
      <c r="G141" s="153">
        <f>SUM(G130:G140)</f>
        <v>22000</v>
      </c>
      <c r="H141" s="164">
        <f>SUM(H130:H139)</f>
        <v>1</v>
      </c>
      <c r="I141" s="155"/>
      <c r="J141" s="153">
        <f>SUM(J130:J140)</f>
        <v>22000</v>
      </c>
      <c r="K141" s="165">
        <f>SUM(K130:K139)</f>
        <v>0</v>
      </c>
      <c r="L141" s="155"/>
      <c r="M141" s="153">
        <f>SUM(M130:M140)</f>
        <v>0</v>
      </c>
      <c r="N141" s="165">
        <f>SUM(N130:N139)</f>
        <v>0</v>
      </c>
      <c r="O141" s="155"/>
      <c r="P141" s="153">
        <f>SUM(P130:P140)</f>
        <v>0</v>
      </c>
      <c r="Q141" s="165">
        <f>SUM(Q130:Q139)</f>
        <v>0</v>
      </c>
      <c r="R141" s="155"/>
      <c r="S141" s="153">
        <f>SUM(S130:S140)</f>
        <v>0</v>
      </c>
      <c r="T141" s="165">
        <f>SUM(T130:T139)</f>
        <v>0</v>
      </c>
      <c r="U141" s="155"/>
      <c r="V141" s="156">
        <f t="shared" ref="V141:X141" si="340">SUM(V130:V140)</f>
        <v>0</v>
      </c>
      <c r="W141" s="408">
        <f t="shared" si="340"/>
        <v>22000</v>
      </c>
      <c r="X141" s="430">
        <f t="shared" si="340"/>
        <v>22000</v>
      </c>
      <c r="Y141" s="430">
        <f t="shared" si="338"/>
        <v>0</v>
      </c>
      <c r="Z141" s="431">
        <f t="shared" si="339"/>
        <v>0</v>
      </c>
      <c r="AA141" s="194"/>
      <c r="AB141" s="7"/>
      <c r="AC141" s="7"/>
      <c r="AD141" s="7"/>
      <c r="AE141" s="7"/>
      <c r="AF141" s="7"/>
      <c r="AG141" s="7"/>
    </row>
    <row r="142" spans="1:33" ht="30" customHeight="1" x14ac:dyDescent="0.25">
      <c r="A142" s="201" t="s">
        <v>70</v>
      </c>
      <c r="B142" s="181">
        <v>8</v>
      </c>
      <c r="C142" s="202" t="s">
        <v>241</v>
      </c>
      <c r="D142" s="161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432"/>
      <c r="X142" s="432"/>
      <c r="Y142" s="410"/>
      <c r="Z142" s="433"/>
      <c r="AA142" s="195"/>
      <c r="AB142" s="104"/>
      <c r="AC142" s="104"/>
      <c r="AD142" s="104"/>
      <c r="AE142" s="104"/>
      <c r="AF142" s="104"/>
      <c r="AG142" s="104"/>
    </row>
    <row r="143" spans="1:33" ht="30" customHeight="1" x14ac:dyDescent="0.25">
      <c r="A143" s="105" t="s">
        <v>75</v>
      </c>
      <c r="B143" s="106" t="s">
        <v>242</v>
      </c>
      <c r="C143" s="162" t="s">
        <v>243</v>
      </c>
      <c r="D143" s="108" t="s">
        <v>244</v>
      </c>
      <c r="E143" s="109"/>
      <c r="F143" s="110"/>
      <c r="G143" s="111">
        <f t="shared" ref="G143:G148" si="341">E143*F143</f>
        <v>0</v>
      </c>
      <c r="H143" s="109"/>
      <c r="I143" s="110"/>
      <c r="J143" s="111">
        <f t="shared" ref="J143:J148" si="342">H143*I143</f>
        <v>0</v>
      </c>
      <c r="K143" s="109"/>
      <c r="L143" s="110"/>
      <c r="M143" s="111">
        <f t="shared" ref="M143:M148" si="343">K143*L143</f>
        <v>0</v>
      </c>
      <c r="N143" s="109"/>
      <c r="O143" s="110"/>
      <c r="P143" s="111">
        <f t="shared" ref="P143:P148" si="344">N143*O143</f>
        <v>0</v>
      </c>
      <c r="Q143" s="109"/>
      <c r="R143" s="110"/>
      <c r="S143" s="111">
        <f t="shared" ref="S143:S148" si="345">Q143*R143</f>
        <v>0</v>
      </c>
      <c r="T143" s="109"/>
      <c r="U143" s="110"/>
      <c r="V143" s="196">
        <f t="shared" ref="V143:V148" si="346">T143*U143</f>
        <v>0</v>
      </c>
      <c r="W143" s="434">
        <f t="shared" ref="W143:W148" si="347">G143+M143+S143</f>
        <v>0</v>
      </c>
      <c r="X143" s="435">
        <f t="shared" ref="X143:X148" si="348">J143+P143+V143</f>
        <v>0</v>
      </c>
      <c r="Y143" s="435">
        <f t="shared" ref="Y143:Y149" si="349">W143-X143</f>
        <v>0</v>
      </c>
      <c r="Z143" s="436">
        <v>0</v>
      </c>
      <c r="AA143" s="197"/>
      <c r="AB143" s="114"/>
      <c r="AC143" s="114"/>
      <c r="AD143" s="114"/>
      <c r="AE143" s="114"/>
      <c r="AF143" s="114"/>
      <c r="AG143" s="114"/>
    </row>
    <row r="144" spans="1:33" ht="30" customHeight="1" x14ac:dyDescent="0.25">
      <c r="A144" s="105" t="s">
        <v>75</v>
      </c>
      <c r="B144" s="106" t="s">
        <v>245</v>
      </c>
      <c r="C144" s="162" t="s">
        <v>246</v>
      </c>
      <c r="D144" s="108" t="s">
        <v>244</v>
      </c>
      <c r="E144" s="109"/>
      <c r="F144" s="110"/>
      <c r="G144" s="111">
        <f t="shared" si="341"/>
        <v>0</v>
      </c>
      <c r="H144" s="109"/>
      <c r="I144" s="110"/>
      <c r="J144" s="111">
        <f t="shared" si="342"/>
        <v>0</v>
      </c>
      <c r="K144" s="109"/>
      <c r="L144" s="110"/>
      <c r="M144" s="111">
        <f t="shared" si="343"/>
        <v>0</v>
      </c>
      <c r="N144" s="109"/>
      <c r="O144" s="110"/>
      <c r="P144" s="111">
        <f t="shared" si="344"/>
        <v>0</v>
      </c>
      <c r="Q144" s="109"/>
      <c r="R144" s="110"/>
      <c r="S144" s="111">
        <f t="shared" si="345"/>
        <v>0</v>
      </c>
      <c r="T144" s="109"/>
      <c r="U144" s="110"/>
      <c r="V144" s="196">
        <f t="shared" si="346"/>
        <v>0</v>
      </c>
      <c r="W144" s="437">
        <f t="shared" si="347"/>
        <v>0</v>
      </c>
      <c r="X144" s="395">
        <f t="shared" si="348"/>
        <v>0</v>
      </c>
      <c r="Y144" s="395">
        <f t="shared" si="349"/>
        <v>0</v>
      </c>
      <c r="Z144" s="396">
        <v>0</v>
      </c>
      <c r="AA144" s="112"/>
      <c r="AB144" s="114"/>
      <c r="AC144" s="114"/>
      <c r="AD144" s="114"/>
      <c r="AE144" s="114"/>
      <c r="AF144" s="114"/>
      <c r="AG144" s="114"/>
    </row>
    <row r="145" spans="1:33" ht="30" customHeight="1" x14ac:dyDescent="0.25">
      <c r="A145" s="105" t="s">
        <v>75</v>
      </c>
      <c r="B145" s="106" t="s">
        <v>247</v>
      </c>
      <c r="C145" s="162" t="s">
        <v>248</v>
      </c>
      <c r="D145" s="108" t="s">
        <v>249</v>
      </c>
      <c r="E145" s="203"/>
      <c r="F145" s="204"/>
      <c r="G145" s="111">
        <f t="shared" si="341"/>
        <v>0</v>
      </c>
      <c r="H145" s="203"/>
      <c r="I145" s="204"/>
      <c r="J145" s="111">
        <f t="shared" si="342"/>
        <v>0</v>
      </c>
      <c r="K145" s="109"/>
      <c r="L145" s="110"/>
      <c r="M145" s="111">
        <f t="shared" si="343"/>
        <v>0</v>
      </c>
      <c r="N145" s="109"/>
      <c r="O145" s="110"/>
      <c r="P145" s="111">
        <f t="shared" si="344"/>
        <v>0</v>
      </c>
      <c r="Q145" s="109"/>
      <c r="R145" s="110"/>
      <c r="S145" s="111">
        <f t="shared" si="345"/>
        <v>0</v>
      </c>
      <c r="T145" s="109"/>
      <c r="U145" s="110"/>
      <c r="V145" s="196">
        <f t="shared" si="346"/>
        <v>0</v>
      </c>
      <c r="W145" s="441">
        <f t="shared" si="347"/>
        <v>0</v>
      </c>
      <c r="X145" s="395">
        <f t="shared" si="348"/>
        <v>0</v>
      </c>
      <c r="Y145" s="395">
        <f t="shared" si="349"/>
        <v>0</v>
      </c>
      <c r="Z145" s="396">
        <v>0</v>
      </c>
      <c r="AA145" s="112"/>
      <c r="AB145" s="114"/>
      <c r="AC145" s="114"/>
      <c r="AD145" s="114"/>
      <c r="AE145" s="114"/>
      <c r="AF145" s="114"/>
      <c r="AG145" s="114"/>
    </row>
    <row r="146" spans="1:33" ht="30" customHeight="1" x14ac:dyDescent="0.25">
      <c r="A146" s="105" t="s">
        <v>75</v>
      </c>
      <c r="B146" s="106" t="s">
        <v>250</v>
      </c>
      <c r="C146" s="162" t="s">
        <v>251</v>
      </c>
      <c r="D146" s="108" t="s">
        <v>249</v>
      </c>
      <c r="E146" s="109"/>
      <c r="F146" s="110"/>
      <c r="G146" s="111">
        <f t="shared" si="341"/>
        <v>0</v>
      </c>
      <c r="H146" s="109"/>
      <c r="I146" s="110"/>
      <c r="J146" s="111">
        <f t="shared" si="342"/>
        <v>0</v>
      </c>
      <c r="K146" s="203"/>
      <c r="L146" s="204"/>
      <c r="M146" s="111">
        <f t="shared" si="343"/>
        <v>0</v>
      </c>
      <c r="N146" s="203"/>
      <c r="O146" s="204"/>
      <c r="P146" s="111">
        <f t="shared" si="344"/>
        <v>0</v>
      </c>
      <c r="Q146" s="203"/>
      <c r="R146" s="204"/>
      <c r="S146" s="111">
        <f t="shared" si="345"/>
        <v>0</v>
      </c>
      <c r="T146" s="203"/>
      <c r="U146" s="204"/>
      <c r="V146" s="196">
        <f t="shared" si="346"/>
        <v>0</v>
      </c>
      <c r="W146" s="441">
        <f t="shared" si="347"/>
        <v>0</v>
      </c>
      <c r="X146" s="395">
        <f t="shared" si="348"/>
        <v>0</v>
      </c>
      <c r="Y146" s="395">
        <f t="shared" si="349"/>
        <v>0</v>
      </c>
      <c r="Z146" s="396">
        <v>0</v>
      </c>
      <c r="AA146" s="112"/>
      <c r="AB146" s="114"/>
      <c r="AC146" s="114"/>
      <c r="AD146" s="114"/>
      <c r="AE146" s="114"/>
      <c r="AF146" s="114"/>
      <c r="AG146" s="114"/>
    </row>
    <row r="147" spans="1:33" ht="30" customHeight="1" x14ac:dyDescent="0.25">
      <c r="A147" s="105" t="s">
        <v>75</v>
      </c>
      <c r="B147" s="106" t="s">
        <v>252</v>
      </c>
      <c r="C147" s="162" t="s">
        <v>253</v>
      </c>
      <c r="D147" s="108" t="s">
        <v>249</v>
      </c>
      <c r="E147" s="109"/>
      <c r="F147" s="110"/>
      <c r="G147" s="111">
        <f t="shared" si="341"/>
        <v>0</v>
      </c>
      <c r="H147" s="109"/>
      <c r="I147" s="110"/>
      <c r="J147" s="111">
        <f t="shared" si="342"/>
        <v>0</v>
      </c>
      <c r="K147" s="109"/>
      <c r="L147" s="110"/>
      <c r="M147" s="111">
        <f t="shared" si="343"/>
        <v>0</v>
      </c>
      <c r="N147" s="109"/>
      <c r="O147" s="110"/>
      <c r="P147" s="111">
        <f t="shared" si="344"/>
        <v>0</v>
      </c>
      <c r="Q147" s="109"/>
      <c r="R147" s="110"/>
      <c r="S147" s="111">
        <f t="shared" si="345"/>
        <v>0</v>
      </c>
      <c r="T147" s="109"/>
      <c r="U147" s="110"/>
      <c r="V147" s="196">
        <f t="shared" si="346"/>
        <v>0</v>
      </c>
      <c r="W147" s="437">
        <f t="shared" si="347"/>
        <v>0</v>
      </c>
      <c r="X147" s="395">
        <f t="shared" si="348"/>
        <v>0</v>
      </c>
      <c r="Y147" s="395">
        <f t="shared" si="349"/>
        <v>0</v>
      </c>
      <c r="Z147" s="396">
        <v>0</v>
      </c>
      <c r="AA147" s="112"/>
      <c r="AB147" s="114"/>
      <c r="AC147" s="114"/>
      <c r="AD147" s="114"/>
      <c r="AE147" s="114"/>
      <c r="AF147" s="114"/>
      <c r="AG147" s="114"/>
    </row>
    <row r="148" spans="1:33" ht="30" customHeight="1" x14ac:dyDescent="0.25">
      <c r="A148" s="115" t="s">
        <v>75</v>
      </c>
      <c r="B148" s="135" t="s">
        <v>254</v>
      </c>
      <c r="C148" s="146" t="s">
        <v>255</v>
      </c>
      <c r="D148" s="117"/>
      <c r="E148" s="118"/>
      <c r="F148" s="119">
        <v>0.22</v>
      </c>
      <c r="G148" s="120">
        <f t="shared" si="341"/>
        <v>0</v>
      </c>
      <c r="H148" s="118"/>
      <c r="I148" s="119">
        <v>0.22</v>
      </c>
      <c r="J148" s="120">
        <f t="shared" si="342"/>
        <v>0</v>
      </c>
      <c r="K148" s="118"/>
      <c r="L148" s="119">
        <v>0.22</v>
      </c>
      <c r="M148" s="120">
        <f t="shared" si="343"/>
        <v>0</v>
      </c>
      <c r="N148" s="118"/>
      <c r="O148" s="119">
        <v>0.22</v>
      </c>
      <c r="P148" s="120">
        <f t="shared" si="344"/>
        <v>0</v>
      </c>
      <c r="Q148" s="118"/>
      <c r="R148" s="119">
        <v>0.22</v>
      </c>
      <c r="S148" s="120">
        <f t="shared" si="345"/>
        <v>0</v>
      </c>
      <c r="T148" s="118"/>
      <c r="U148" s="119">
        <v>0.22</v>
      </c>
      <c r="V148" s="199">
        <f t="shared" si="346"/>
        <v>0</v>
      </c>
      <c r="W148" s="438">
        <f t="shared" si="347"/>
        <v>0</v>
      </c>
      <c r="X148" s="439">
        <f t="shared" si="348"/>
        <v>0</v>
      </c>
      <c r="Y148" s="439">
        <f t="shared" si="349"/>
        <v>0</v>
      </c>
      <c r="Z148" s="440">
        <v>0</v>
      </c>
      <c r="AA148" s="133"/>
      <c r="AB148" s="7"/>
      <c r="AC148" s="7"/>
      <c r="AD148" s="7"/>
      <c r="AE148" s="7"/>
      <c r="AF148" s="7"/>
      <c r="AG148" s="7"/>
    </row>
    <row r="149" spans="1:33" ht="30" customHeight="1" x14ac:dyDescent="0.25">
      <c r="A149" s="147" t="s">
        <v>256</v>
      </c>
      <c r="B149" s="205"/>
      <c r="C149" s="149"/>
      <c r="D149" s="150"/>
      <c r="E149" s="164">
        <f>SUM(E143:E147)</f>
        <v>0</v>
      </c>
      <c r="F149" s="155"/>
      <c r="G149" s="164">
        <f>SUM(G143:G148)</f>
        <v>0</v>
      </c>
      <c r="H149" s="164">
        <f>SUM(H143:H147)</f>
        <v>0</v>
      </c>
      <c r="I149" s="155"/>
      <c r="J149" s="164">
        <f>SUM(J143:J148)</f>
        <v>0</v>
      </c>
      <c r="K149" s="164">
        <f>SUM(K143:K147)</f>
        <v>0</v>
      </c>
      <c r="L149" s="155"/>
      <c r="M149" s="164">
        <f>SUM(M143:M148)</f>
        <v>0</v>
      </c>
      <c r="N149" s="164">
        <f>SUM(N143:N147)</f>
        <v>0</v>
      </c>
      <c r="O149" s="155"/>
      <c r="P149" s="164">
        <f>SUM(P143:P148)</f>
        <v>0</v>
      </c>
      <c r="Q149" s="164">
        <f>SUM(Q143:Q147)</f>
        <v>0</v>
      </c>
      <c r="R149" s="155"/>
      <c r="S149" s="164">
        <f>SUM(S143:S148)</f>
        <v>0</v>
      </c>
      <c r="T149" s="164">
        <f>SUM(T143:T147)</f>
        <v>0</v>
      </c>
      <c r="U149" s="155"/>
      <c r="V149" s="206">
        <f t="shared" ref="V149:X149" si="350">SUM(V143:V148)</f>
        <v>0</v>
      </c>
      <c r="W149" s="408">
        <f t="shared" si="350"/>
        <v>0</v>
      </c>
      <c r="X149" s="430">
        <f t="shared" si="350"/>
        <v>0</v>
      </c>
      <c r="Y149" s="430">
        <f t="shared" si="349"/>
        <v>0</v>
      </c>
      <c r="Z149" s="431">
        <v>0</v>
      </c>
      <c r="AA149" s="194"/>
      <c r="AB149" s="7"/>
      <c r="AC149" s="7"/>
      <c r="AD149" s="7"/>
      <c r="AE149" s="7"/>
      <c r="AF149" s="7"/>
      <c r="AG149" s="7"/>
    </row>
    <row r="150" spans="1:33" ht="30" customHeight="1" thickBot="1" x14ac:dyDescent="0.3">
      <c r="A150" s="158" t="s">
        <v>70</v>
      </c>
      <c r="B150" s="159">
        <v>9</v>
      </c>
      <c r="C150" s="160" t="s">
        <v>257</v>
      </c>
      <c r="D150" s="161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442"/>
      <c r="X150" s="442"/>
      <c r="Y150" s="426"/>
      <c r="Z150" s="443"/>
      <c r="AA150" s="207"/>
      <c r="AB150" s="7"/>
      <c r="AC150" s="7"/>
      <c r="AD150" s="7"/>
      <c r="AE150" s="7"/>
      <c r="AF150" s="7"/>
      <c r="AG150" s="7"/>
    </row>
    <row r="151" spans="1:33" ht="30" customHeight="1" x14ac:dyDescent="0.25">
      <c r="A151" s="208" t="s">
        <v>75</v>
      </c>
      <c r="B151" s="209">
        <v>43839</v>
      </c>
      <c r="C151" s="506" t="s">
        <v>258</v>
      </c>
      <c r="D151" s="507" t="s">
        <v>78</v>
      </c>
      <c r="E151" s="508">
        <v>3.7</v>
      </c>
      <c r="F151" s="509">
        <v>7000</v>
      </c>
      <c r="G151" s="213">
        <f t="shared" ref="G151:G156" si="351">E151*F151</f>
        <v>25900</v>
      </c>
      <c r="H151" s="211">
        <f>E151</f>
        <v>3.7</v>
      </c>
      <c r="I151" s="212">
        <f>F151</f>
        <v>7000</v>
      </c>
      <c r="J151" s="213">
        <f t="shared" ref="J151:J156" si="352">H151*I151</f>
        <v>25900</v>
      </c>
      <c r="K151" s="214"/>
      <c r="L151" s="212"/>
      <c r="M151" s="213">
        <f t="shared" ref="M151:M156" si="353">K151*L151</f>
        <v>0</v>
      </c>
      <c r="N151" s="214"/>
      <c r="O151" s="212"/>
      <c r="P151" s="213">
        <f t="shared" ref="P151:P156" si="354">N151*O151</f>
        <v>0</v>
      </c>
      <c r="Q151" s="214"/>
      <c r="R151" s="212"/>
      <c r="S151" s="213">
        <f t="shared" ref="S151:S156" si="355">Q151*R151</f>
        <v>0</v>
      </c>
      <c r="T151" s="214"/>
      <c r="U151" s="212"/>
      <c r="V151" s="213">
        <f t="shared" ref="V151:V156" si="356">T151*U151</f>
        <v>0</v>
      </c>
      <c r="W151" s="444">
        <f t="shared" ref="W151:W156" si="357">G151+M151+S151</f>
        <v>25900</v>
      </c>
      <c r="X151" s="395">
        <f t="shared" ref="X151:X156" si="358">J151+P151+V151</f>
        <v>25900</v>
      </c>
      <c r="Y151" s="395">
        <f t="shared" ref="Y151:Y157" si="359">W151-X151</f>
        <v>0</v>
      </c>
      <c r="Z151" s="396">
        <f t="shared" ref="Z151:Z157" si="360">Y151/W151</f>
        <v>0</v>
      </c>
      <c r="AA151" s="197"/>
      <c r="AB151" s="113"/>
      <c r="AC151" s="114"/>
      <c r="AD151" s="114"/>
      <c r="AE151" s="114"/>
      <c r="AF151" s="114"/>
      <c r="AG151" s="114"/>
    </row>
    <row r="152" spans="1:33" ht="30" customHeight="1" x14ac:dyDescent="0.25">
      <c r="A152" s="105" t="s">
        <v>75</v>
      </c>
      <c r="B152" s="215">
        <v>43870</v>
      </c>
      <c r="C152" s="510" t="s">
        <v>341</v>
      </c>
      <c r="D152" s="507" t="s">
        <v>340</v>
      </c>
      <c r="E152" s="508">
        <v>1</v>
      </c>
      <c r="F152" s="509">
        <v>12900</v>
      </c>
      <c r="G152" s="111">
        <f t="shared" si="351"/>
        <v>12900</v>
      </c>
      <c r="H152" s="217">
        <f>E152</f>
        <v>1</v>
      </c>
      <c r="I152" s="110">
        <f>F152</f>
        <v>12900</v>
      </c>
      <c r="J152" s="111">
        <f t="shared" si="352"/>
        <v>12900</v>
      </c>
      <c r="K152" s="109"/>
      <c r="L152" s="110"/>
      <c r="M152" s="111">
        <f t="shared" si="353"/>
        <v>0</v>
      </c>
      <c r="N152" s="109"/>
      <c r="O152" s="110"/>
      <c r="P152" s="111">
        <f t="shared" si="354"/>
        <v>0</v>
      </c>
      <c r="Q152" s="109"/>
      <c r="R152" s="110"/>
      <c r="S152" s="111">
        <f t="shared" si="355"/>
        <v>0</v>
      </c>
      <c r="T152" s="109"/>
      <c r="U152" s="110"/>
      <c r="V152" s="111">
        <f t="shared" si="356"/>
        <v>0</v>
      </c>
      <c r="W152" s="394">
        <f t="shared" si="357"/>
        <v>12900</v>
      </c>
      <c r="X152" s="395">
        <f t="shared" si="358"/>
        <v>12900</v>
      </c>
      <c r="Y152" s="395">
        <f t="shared" si="359"/>
        <v>0</v>
      </c>
      <c r="Z152" s="396">
        <f t="shared" si="360"/>
        <v>0</v>
      </c>
      <c r="AA152" s="112"/>
      <c r="AB152" s="114"/>
      <c r="AC152" s="114"/>
      <c r="AD152" s="114"/>
      <c r="AE152" s="114"/>
      <c r="AF152" s="114"/>
      <c r="AG152" s="114"/>
    </row>
    <row r="153" spans="1:33" ht="30" customHeight="1" x14ac:dyDescent="0.25">
      <c r="A153" s="105" t="s">
        <v>75</v>
      </c>
      <c r="B153" s="215">
        <v>43899</v>
      </c>
      <c r="C153" s="506" t="s">
        <v>342</v>
      </c>
      <c r="D153" s="507" t="s">
        <v>340</v>
      </c>
      <c r="E153" s="508">
        <v>8</v>
      </c>
      <c r="F153" s="509">
        <v>2050</v>
      </c>
      <c r="G153" s="111">
        <f t="shared" si="351"/>
        <v>16400</v>
      </c>
      <c r="H153" s="217">
        <f>E153</f>
        <v>8</v>
      </c>
      <c r="I153" s="110">
        <v>3000</v>
      </c>
      <c r="J153" s="111">
        <f t="shared" si="352"/>
        <v>24000</v>
      </c>
      <c r="K153" s="109"/>
      <c r="L153" s="110"/>
      <c r="M153" s="111">
        <f t="shared" si="353"/>
        <v>0</v>
      </c>
      <c r="N153" s="109"/>
      <c r="O153" s="110"/>
      <c r="P153" s="111">
        <f t="shared" si="354"/>
        <v>0</v>
      </c>
      <c r="Q153" s="109"/>
      <c r="R153" s="110"/>
      <c r="S153" s="111">
        <f t="shared" si="355"/>
        <v>0</v>
      </c>
      <c r="T153" s="109"/>
      <c r="U153" s="110"/>
      <c r="V153" s="111">
        <f t="shared" si="356"/>
        <v>0</v>
      </c>
      <c r="W153" s="394">
        <f t="shared" si="357"/>
        <v>16400</v>
      </c>
      <c r="X153" s="395">
        <f t="shared" si="358"/>
        <v>24000</v>
      </c>
      <c r="Y153" s="395">
        <f t="shared" si="359"/>
        <v>-7600</v>
      </c>
      <c r="Z153" s="396">
        <f t="shared" si="360"/>
        <v>-0.46341463414634149</v>
      </c>
      <c r="AA153" s="112" t="s">
        <v>407</v>
      </c>
      <c r="AB153" s="114"/>
      <c r="AC153" s="114"/>
      <c r="AD153" s="114"/>
      <c r="AE153" s="114"/>
      <c r="AF153" s="114"/>
      <c r="AG153" s="114"/>
    </row>
    <row r="154" spans="1:33" ht="30" customHeight="1" x14ac:dyDescent="0.25">
      <c r="A154" s="105" t="s">
        <v>75</v>
      </c>
      <c r="B154" s="215">
        <v>43930</v>
      </c>
      <c r="C154" s="511" t="s">
        <v>368</v>
      </c>
      <c r="D154" s="216"/>
      <c r="E154" s="217"/>
      <c r="F154" s="110"/>
      <c r="G154" s="111">
        <f t="shared" si="351"/>
        <v>0</v>
      </c>
      <c r="H154" s="217"/>
      <c r="I154" s="110"/>
      <c r="J154" s="111">
        <f t="shared" si="352"/>
        <v>0</v>
      </c>
      <c r="K154" s="109"/>
      <c r="L154" s="110"/>
      <c r="M154" s="111">
        <f t="shared" si="353"/>
        <v>0</v>
      </c>
      <c r="N154" s="109"/>
      <c r="O154" s="110"/>
      <c r="P154" s="111">
        <f t="shared" si="354"/>
        <v>0</v>
      </c>
      <c r="Q154" s="109"/>
      <c r="R154" s="110"/>
      <c r="S154" s="111">
        <f t="shared" si="355"/>
        <v>0</v>
      </c>
      <c r="T154" s="109"/>
      <c r="U154" s="110"/>
      <c r="V154" s="111">
        <f t="shared" si="356"/>
        <v>0</v>
      </c>
      <c r="W154" s="394">
        <f t="shared" si="357"/>
        <v>0</v>
      </c>
      <c r="X154" s="395">
        <f t="shared" si="358"/>
        <v>0</v>
      </c>
      <c r="Y154" s="395">
        <f t="shared" si="359"/>
        <v>0</v>
      </c>
      <c r="Z154" s="396">
        <v>0</v>
      </c>
      <c r="AA154" s="112"/>
      <c r="AB154" s="114"/>
      <c r="AC154" s="114"/>
      <c r="AD154" s="114"/>
      <c r="AE154" s="114"/>
      <c r="AF154" s="114"/>
      <c r="AG154" s="114"/>
    </row>
    <row r="155" spans="1:33" ht="30" customHeight="1" x14ac:dyDescent="0.25">
      <c r="A155" s="115" t="s">
        <v>75</v>
      </c>
      <c r="B155" s="215">
        <v>43960</v>
      </c>
      <c r="C155" s="512" t="s">
        <v>259</v>
      </c>
      <c r="D155" s="218"/>
      <c r="E155" s="219"/>
      <c r="F155" s="119"/>
      <c r="G155" s="120">
        <f t="shared" si="351"/>
        <v>0</v>
      </c>
      <c r="H155" s="219"/>
      <c r="I155" s="119"/>
      <c r="J155" s="120">
        <f t="shared" si="352"/>
        <v>0</v>
      </c>
      <c r="K155" s="118"/>
      <c r="L155" s="119"/>
      <c r="M155" s="120">
        <f t="shared" si="353"/>
        <v>0</v>
      </c>
      <c r="N155" s="118"/>
      <c r="O155" s="119"/>
      <c r="P155" s="120">
        <f t="shared" si="354"/>
        <v>0</v>
      </c>
      <c r="Q155" s="118"/>
      <c r="R155" s="119"/>
      <c r="S155" s="120">
        <f t="shared" si="355"/>
        <v>0</v>
      </c>
      <c r="T155" s="118"/>
      <c r="U155" s="119"/>
      <c r="V155" s="120">
        <f t="shared" si="356"/>
        <v>0</v>
      </c>
      <c r="W155" s="397">
        <f t="shared" si="357"/>
        <v>0</v>
      </c>
      <c r="X155" s="395">
        <f t="shared" si="358"/>
        <v>0</v>
      </c>
      <c r="Y155" s="395">
        <f t="shared" si="359"/>
        <v>0</v>
      </c>
      <c r="Z155" s="396">
        <v>0</v>
      </c>
      <c r="AA155" s="121"/>
      <c r="AB155" s="114"/>
      <c r="AC155" s="114"/>
      <c r="AD155" s="114"/>
      <c r="AE155" s="114"/>
      <c r="AF155" s="114"/>
      <c r="AG155" s="114"/>
    </row>
    <row r="156" spans="1:33" ht="30" customHeight="1" thickBot="1" x14ac:dyDescent="0.3">
      <c r="A156" s="115" t="s">
        <v>75</v>
      </c>
      <c r="B156" s="215">
        <v>43991</v>
      </c>
      <c r="C156" s="513" t="s">
        <v>369</v>
      </c>
      <c r="D156" s="129"/>
      <c r="E156" s="118"/>
      <c r="F156" s="119">
        <v>0.22</v>
      </c>
      <c r="G156" s="120">
        <f t="shared" si="351"/>
        <v>0</v>
      </c>
      <c r="H156" s="118"/>
      <c r="I156" s="119">
        <v>0.22</v>
      </c>
      <c r="J156" s="120">
        <f t="shared" si="352"/>
        <v>0</v>
      </c>
      <c r="K156" s="118"/>
      <c r="L156" s="119">
        <v>0.22</v>
      </c>
      <c r="M156" s="120">
        <f t="shared" si="353"/>
        <v>0</v>
      </c>
      <c r="N156" s="118"/>
      <c r="O156" s="119">
        <v>0.22</v>
      </c>
      <c r="P156" s="120">
        <f t="shared" si="354"/>
        <v>0</v>
      </c>
      <c r="Q156" s="118"/>
      <c r="R156" s="119">
        <v>0.22</v>
      </c>
      <c r="S156" s="120">
        <f t="shared" si="355"/>
        <v>0</v>
      </c>
      <c r="T156" s="118"/>
      <c r="U156" s="119">
        <v>0.22</v>
      </c>
      <c r="V156" s="120">
        <f t="shared" si="356"/>
        <v>0</v>
      </c>
      <c r="W156" s="397">
        <f t="shared" si="357"/>
        <v>0</v>
      </c>
      <c r="X156" s="405">
        <f t="shared" si="358"/>
        <v>0</v>
      </c>
      <c r="Y156" s="405">
        <f t="shared" si="359"/>
        <v>0</v>
      </c>
      <c r="Z156" s="429">
        <v>0</v>
      </c>
      <c r="AA156" s="121"/>
      <c r="AB156" s="7"/>
      <c r="AC156" s="7"/>
      <c r="AD156" s="7"/>
      <c r="AE156" s="7"/>
      <c r="AF156" s="7"/>
      <c r="AG156" s="7"/>
    </row>
    <row r="157" spans="1:33" ht="30" customHeight="1" thickBot="1" x14ac:dyDescent="0.3">
      <c r="A157" s="147" t="s">
        <v>260</v>
      </c>
      <c r="B157" s="148"/>
      <c r="C157" s="149"/>
      <c r="D157" s="150"/>
      <c r="E157" s="164">
        <f>SUM(E151:E155)</f>
        <v>12.7</v>
      </c>
      <c r="F157" s="155"/>
      <c r="G157" s="153">
        <f>SUM(G151:G156)</f>
        <v>55200</v>
      </c>
      <c r="H157" s="164">
        <f>SUM(H151:H155)</f>
        <v>12.7</v>
      </c>
      <c r="I157" s="155"/>
      <c r="J157" s="153">
        <f>SUM(J151:J156)</f>
        <v>62800</v>
      </c>
      <c r="K157" s="165">
        <f>SUM(K151:K155)</f>
        <v>0</v>
      </c>
      <c r="L157" s="155"/>
      <c r="M157" s="153">
        <f>SUM(M151:M156)</f>
        <v>0</v>
      </c>
      <c r="N157" s="165">
        <f>SUM(N151:N155)</f>
        <v>0</v>
      </c>
      <c r="O157" s="155"/>
      <c r="P157" s="153">
        <f>SUM(P151:P156)</f>
        <v>0</v>
      </c>
      <c r="Q157" s="165">
        <f>SUM(Q151:Q155)</f>
        <v>0</v>
      </c>
      <c r="R157" s="155"/>
      <c r="S157" s="153">
        <f>SUM(S151:S156)</f>
        <v>0</v>
      </c>
      <c r="T157" s="165">
        <f>SUM(T151:T155)</f>
        <v>0</v>
      </c>
      <c r="U157" s="155"/>
      <c r="V157" s="156">
        <f t="shared" ref="V157:X157" si="361">SUM(V151:V156)</f>
        <v>0</v>
      </c>
      <c r="W157" s="408">
        <f t="shared" si="361"/>
        <v>55200</v>
      </c>
      <c r="X157" s="430">
        <f t="shared" si="361"/>
        <v>62800</v>
      </c>
      <c r="Y157" s="430">
        <f t="shared" si="359"/>
        <v>-7600</v>
      </c>
      <c r="Z157" s="431">
        <f t="shared" si="360"/>
        <v>-0.13768115942028986</v>
      </c>
      <c r="AA157" s="194"/>
      <c r="AB157" s="7"/>
      <c r="AC157" s="7"/>
      <c r="AD157" s="7"/>
      <c r="AE157" s="7"/>
      <c r="AF157" s="7"/>
      <c r="AG157" s="7"/>
    </row>
    <row r="158" spans="1:33" ht="30" customHeight="1" x14ac:dyDescent="0.25">
      <c r="A158" s="158" t="s">
        <v>70</v>
      </c>
      <c r="B158" s="181">
        <v>10</v>
      </c>
      <c r="C158" s="220" t="s">
        <v>261</v>
      </c>
      <c r="D158" s="161"/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432"/>
      <c r="X158" s="432"/>
      <c r="Y158" s="410"/>
      <c r="Z158" s="433"/>
      <c r="AA158" s="195"/>
      <c r="AB158" s="7"/>
      <c r="AC158" s="7"/>
      <c r="AD158" s="7"/>
      <c r="AE158" s="7"/>
      <c r="AF158" s="7"/>
      <c r="AG158" s="7"/>
    </row>
    <row r="159" spans="1:33" ht="44.45" customHeight="1" x14ac:dyDescent="0.25">
      <c r="A159" s="105" t="s">
        <v>75</v>
      </c>
      <c r="B159" s="215">
        <v>43840</v>
      </c>
      <c r="C159" s="221" t="s">
        <v>262</v>
      </c>
      <c r="D159" s="210"/>
      <c r="E159" s="222"/>
      <c r="F159" s="141"/>
      <c r="G159" s="142">
        <f t="shared" ref="G159:G163" si="362">E159*F159</f>
        <v>0</v>
      </c>
      <c r="H159" s="222"/>
      <c r="I159" s="141"/>
      <c r="J159" s="142">
        <f t="shared" ref="J159:J163" si="363">H159*I159</f>
        <v>0</v>
      </c>
      <c r="K159" s="140"/>
      <c r="L159" s="141"/>
      <c r="M159" s="142">
        <f t="shared" ref="M159:M163" si="364">K159*L159</f>
        <v>0</v>
      </c>
      <c r="N159" s="140"/>
      <c r="O159" s="141"/>
      <c r="P159" s="142">
        <f t="shared" ref="P159:P163" si="365">N159*O159</f>
        <v>0</v>
      </c>
      <c r="Q159" s="140"/>
      <c r="R159" s="141"/>
      <c r="S159" s="142">
        <f t="shared" ref="S159:S163" si="366">Q159*R159</f>
        <v>0</v>
      </c>
      <c r="T159" s="140"/>
      <c r="U159" s="141"/>
      <c r="V159" s="223">
        <f t="shared" ref="V159:V163" si="367">T159*U159</f>
        <v>0</v>
      </c>
      <c r="W159" s="445">
        <f t="shared" ref="W159:W163" si="368">G159+M159+S159</f>
        <v>0</v>
      </c>
      <c r="X159" s="435">
        <f t="shared" ref="X159:X163" si="369">J159+P159+V159</f>
        <v>0</v>
      </c>
      <c r="Y159" s="435">
        <f t="shared" ref="Y159:Y164" si="370">W159-X159</f>
        <v>0</v>
      </c>
      <c r="Z159" s="436">
        <v>0</v>
      </c>
      <c r="AA159" s="224"/>
      <c r="AB159" s="114"/>
      <c r="AC159" s="114"/>
      <c r="AD159" s="114"/>
      <c r="AE159" s="114"/>
      <c r="AF159" s="114"/>
      <c r="AG159" s="114"/>
    </row>
    <row r="160" spans="1:33" ht="44.45" customHeight="1" x14ac:dyDescent="0.25">
      <c r="A160" s="105" t="s">
        <v>75</v>
      </c>
      <c r="B160" s="215">
        <v>43871</v>
      </c>
      <c r="C160" s="221" t="s">
        <v>262</v>
      </c>
      <c r="D160" s="216"/>
      <c r="E160" s="217"/>
      <c r="F160" s="110"/>
      <c r="G160" s="111">
        <f t="shared" si="362"/>
        <v>0</v>
      </c>
      <c r="H160" s="217"/>
      <c r="I160" s="110"/>
      <c r="J160" s="111">
        <f t="shared" si="363"/>
        <v>0</v>
      </c>
      <c r="K160" s="109"/>
      <c r="L160" s="110"/>
      <c r="M160" s="111">
        <f t="shared" si="364"/>
        <v>0</v>
      </c>
      <c r="N160" s="109"/>
      <c r="O160" s="110"/>
      <c r="P160" s="111">
        <f t="shared" si="365"/>
        <v>0</v>
      </c>
      <c r="Q160" s="109"/>
      <c r="R160" s="110"/>
      <c r="S160" s="111">
        <f t="shared" si="366"/>
        <v>0</v>
      </c>
      <c r="T160" s="109"/>
      <c r="U160" s="110"/>
      <c r="V160" s="196">
        <f t="shared" si="367"/>
        <v>0</v>
      </c>
      <c r="W160" s="437">
        <f t="shared" si="368"/>
        <v>0</v>
      </c>
      <c r="X160" s="395">
        <f t="shared" si="369"/>
        <v>0</v>
      </c>
      <c r="Y160" s="395">
        <f t="shared" si="370"/>
        <v>0</v>
      </c>
      <c r="Z160" s="396">
        <v>0</v>
      </c>
      <c r="AA160" s="112"/>
      <c r="AB160" s="114"/>
      <c r="AC160" s="114"/>
      <c r="AD160" s="114"/>
      <c r="AE160" s="114"/>
      <c r="AF160" s="114"/>
      <c r="AG160" s="114"/>
    </row>
    <row r="161" spans="1:33" ht="45.6" customHeight="1" x14ac:dyDescent="0.25">
      <c r="A161" s="105" t="s">
        <v>75</v>
      </c>
      <c r="B161" s="215">
        <v>43900</v>
      </c>
      <c r="C161" s="221" t="s">
        <v>262</v>
      </c>
      <c r="D161" s="216"/>
      <c r="E161" s="217"/>
      <c r="F161" s="110"/>
      <c r="G161" s="111">
        <f t="shared" si="362"/>
        <v>0</v>
      </c>
      <c r="H161" s="217"/>
      <c r="I161" s="110"/>
      <c r="J161" s="111">
        <f t="shared" si="363"/>
        <v>0</v>
      </c>
      <c r="K161" s="109"/>
      <c r="L161" s="110"/>
      <c r="M161" s="111">
        <f t="shared" si="364"/>
        <v>0</v>
      </c>
      <c r="N161" s="109"/>
      <c r="O161" s="110"/>
      <c r="P161" s="111">
        <f t="shared" si="365"/>
        <v>0</v>
      </c>
      <c r="Q161" s="109"/>
      <c r="R161" s="110"/>
      <c r="S161" s="111">
        <f t="shared" si="366"/>
        <v>0</v>
      </c>
      <c r="T161" s="109"/>
      <c r="U161" s="110"/>
      <c r="V161" s="196">
        <f t="shared" si="367"/>
        <v>0</v>
      </c>
      <c r="W161" s="437">
        <f t="shared" si="368"/>
        <v>0</v>
      </c>
      <c r="X161" s="395">
        <f t="shared" si="369"/>
        <v>0</v>
      </c>
      <c r="Y161" s="395">
        <f t="shared" si="370"/>
        <v>0</v>
      </c>
      <c r="Z161" s="396">
        <v>0</v>
      </c>
      <c r="AA161" s="112"/>
      <c r="AB161" s="114"/>
      <c r="AC161" s="114"/>
      <c r="AD161" s="114"/>
      <c r="AE161" s="114"/>
      <c r="AF161" s="114"/>
      <c r="AG161" s="114"/>
    </row>
    <row r="162" spans="1:33" ht="30" customHeight="1" x14ac:dyDescent="0.25">
      <c r="A162" s="115" t="s">
        <v>75</v>
      </c>
      <c r="B162" s="225">
        <v>43931</v>
      </c>
      <c r="C162" s="145" t="s">
        <v>263</v>
      </c>
      <c r="D162" s="218" t="s">
        <v>78</v>
      </c>
      <c r="E162" s="219"/>
      <c r="F162" s="119"/>
      <c r="G162" s="111">
        <f t="shared" si="362"/>
        <v>0</v>
      </c>
      <c r="H162" s="219"/>
      <c r="I162" s="119"/>
      <c r="J162" s="111">
        <f t="shared" si="363"/>
        <v>0</v>
      </c>
      <c r="K162" s="118"/>
      <c r="L162" s="119"/>
      <c r="M162" s="120">
        <f t="shared" si="364"/>
        <v>0</v>
      </c>
      <c r="N162" s="118"/>
      <c r="O162" s="119"/>
      <c r="P162" s="120">
        <f t="shared" si="365"/>
        <v>0</v>
      </c>
      <c r="Q162" s="118"/>
      <c r="R162" s="119"/>
      <c r="S162" s="120">
        <f t="shared" si="366"/>
        <v>0</v>
      </c>
      <c r="T162" s="118"/>
      <c r="U162" s="119"/>
      <c r="V162" s="199">
        <f t="shared" si="367"/>
        <v>0</v>
      </c>
      <c r="W162" s="446">
        <f t="shared" si="368"/>
        <v>0</v>
      </c>
      <c r="X162" s="395">
        <f t="shared" si="369"/>
        <v>0</v>
      </c>
      <c r="Y162" s="395">
        <f t="shared" si="370"/>
        <v>0</v>
      </c>
      <c r="Z162" s="396">
        <v>0</v>
      </c>
      <c r="AA162" s="191"/>
      <c r="AB162" s="114"/>
      <c r="AC162" s="114"/>
      <c r="AD162" s="114"/>
      <c r="AE162" s="114"/>
      <c r="AF162" s="114"/>
      <c r="AG162" s="114"/>
    </row>
    <row r="163" spans="1:33" ht="30" customHeight="1" x14ac:dyDescent="0.25">
      <c r="A163" s="115" t="s">
        <v>75</v>
      </c>
      <c r="B163" s="226">
        <v>43961</v>
      </c>
      <c r="C163" s="198" t="s">
        <v>264</v>
      </c>
      <c r="D163" s="227"/>
      <c r="E163" s="118"/>
      <c r="F163" s="119">
        <v>0.22</v>
      </c>
      <c r="G163" s="120">
        <f t="shared" si="362"/>
        <v>0</v>
      </c>
      <c r="H163" s="118"/>
      <c r="I163" s="119">
        <v>0.22</v>
      </c>
      <c r="J163" s="120">
        <f t="shared" si="363"/>
        <v>0</v>
      </c>
      <c r="K163" s="118"/>
      <c r="L163" s="119">
        <v>0.22</v>
      </c>
      <c r="M163" s="120">
        <f t="shared" si="364"/>
        <v>0</v>
      </c>
      <c r="N163" s="118"/>
      <c r="O163" s="119">
        <v>0.22</v>
      </c>
      <c r="P163" s="120">
        <f t="shared" si="365"/>
        <v>0</v>
      </c>
      <c r="Q163" s="118"/>
      <c r="R163" s="119">
        <v>0.22</v>
      </c>
      <c r="S163" s="120">
        <f t="shared" si="366"/>
        <v>0</v>
      </c>
      <c r="T163" s="118"/>
      <c r="U163" s="119">
        <v>0.22</v>
      </c>
      <c r="V163" s="199">
        <f t="shared" si="367"/>
        <v>0</v>
      </c>
      <c r="W163" s="438">
        <f t="shared" si="368"/>
        <v>0</v>
      </c>
      <c r="X163" s="439">
        <f t="shared" si="369"/>
        <v>0</v>
      </c>
      <c r="Y163" s="439">
        <f t="shared" si="370"/>
        <v>0</v>
      </c>
      <c r="Z163" s="440">
        <v>0</v>
      </c>
      <c r="AA163" s="228"/>
      <c r="AB163" s="7"/>
      <c r="AC163" s="7"/>
      <c r="AD163" s="7"/>
      <c r="AE163" s="7"/>
      <c r="AF163" s="7"/>
      <c r="AG163" s="7"/>
    </row>
    <row r="164" spans="1:33" ht="30" customHeight="1" x14ac:dyDescent="0.25">
      <c r="A164" s="147" t="s">
        <v>265</v>
      </c>
      <c r="B164" s="148"/>
      <c r="C164" s="149"/>
      <c r="D164" s="150"/>
      <c r="E164" s="164">
        <f>SUM(E159:E162)</f>
        <v>0</v>
      </c>
      <c r="F164" s="155"/>
      <c r="G164" s="153">
        <f>SUM(G159:G163)</f>
        <v>0</v>
      </c>
      <c r="H164" s="164">
        <f>SUM(H159:H162)</f>
        <v>0</v>
      </c>
      <c r="I164" s="155"/>
      <c r="J164" s="153">
        <f>SUM(J159:J163)</f>
        <v>0</v>
      </c>
      <c r="K164" s="165">
        <f>SUM(K159:K162)</f>
        <v>0</v>
      </c>
      <c r="L164" s="155"/>
      <c r="M164" s="153">
        <f>SUM(M159:M163)</f>
        <v>0</v>
      </c>
      <c r="N164" s="165">
        <f>SUM(N159:N162)</f>
        <v>0</v>
      </c>
      <c r="O164" s="155"/>
      <c r="P164" s="153">
        <f>SUM(P159:P163)</f>
        <v>0</v>
      </c>
      <c r="Q164" s="165">
        <f>SUM(Q159:Q162)</f>
        <v>0</v>
      </c>
      <c r="R164" s="155"/>
      <c r="S164" s="153">
        <f>SUM(S159:S163)</f>
        <v>0</v>
      </c>
      <c r="T164" s="165">
        <f>SUM(T159:T162)</f>
        <v>0</v>
      </c>
      <c r="U164" s="155"/>
      <c r="V164" s="156">
        <f t="shared" ref="V164:X164" si="371">SUM(V159:V163)</f>
        <v>0</v>
      </c>
      <c r="W164" s="408">
        <f t="shared" si="371"/>
        <v>0</v>
      </c>
      <c r="X164" s="430">
        <f t="shared" si="371"/>
        <v>0</v>
      </c>
      <c r="Y164" s="430">
        <f t="shared" si="370"/>
        <v>0</v>
      </c>
      <c r="Z164" s="431">
        <v>0</v>
      </c>
      <c r="AA164" s="194"/>
      <c r="AB164" s="7"/>
      <c r="AC164" s="7"/>
      <c r="AD164" s="7"/>
      <c r="AE164" s="7"/>
      <c r="AF164" s="7"/>
      <c r="AG164" s="7"/>
    </row>
    <row r="165" spans="1:33" ht="30" customHeight="1" x14ac:dyDescent="0.25">
      <c r="A165" s="158" t="s">
        <v>70</v>
      </c>
      <c r="B165" s="181">
        <v>11</v>
      </c>
      <c r="C165" s="160" t="s">
        <v>266</v>
      </c>
      <c r="D165" s="161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432"/>
      <c r="X165" s="432"/>
      <c r="Y165" s="410"/>
      <c r="Z165" s="433"/>
      <c r="AA165" s="195"/>
      <c r="AB165" s="7"/>
      <c r="AC165" s="7"/>
      <c r="AD165" s="7"/>
      <c r="AE165" s="7"/>
      <c r="AF165" s="7"/>
      <c r="AG165" s="7"/>
    </row>
    <row r="166" spans="1:33" ht="30" customHeight="1" x14ac:dyDescent="0.25">
      <c r="A166" s="229" t="s">
        <v>75</v>
      </c>
      <c r="B166" s="215">
        <v>43841</v>
      </c>
      <c r="C166" s="221" t="s">
        <v>267</v>
      </c>
      <c r="D166" s="139" t="s">
        <v>109</v>
      </c>
      <c r="E166" s="140"/>
      <c r="F166" s="141"/>
      <c r="G166" s="142">
        <f t="shared" ref="G166:G167" si="372">E166*F166</f>
        <v>0</v>
      </c>
      <c r="H166" s="140"/>
      <c r="I166" s="141"/>
      <c r="J166" s="142">
        <f t="shared" ref="J166:J167" si="373">H166*I166</f>
        <v>0</v>
      </c>
      <c r="K166" s="140"/>
      <c r="L166" s="141"/>
      <c r="M166" s="142">
        <f t="shared" ref="M166:M167" si="374">K166*L166</f>
        <v>0</v>
      </c>
      <c r="N166" s="140"/>
      <c r="O166" s="141"/>
      <c r="P166" s="142">
        <f t="shared" ref="P166:P167" si="375">N166*O166</f>
        <v>0</v>
      </c>
      <c r="Q166" s="140"/>
      <c r="R166" s="141"/>
      <c r="S166" s="142">
        <f t="shared" ref="S166:S167" si="376">Q166*R166</f>
        <v>0</v>
      </c>
      <c r="T166" s="140"/>
      <c r="U166" s="141"/>
      <c r="V166" s="223">
        <f t="shared" ref="V166:V167" si="377">T166*U166</f>
        <v>0</v>
      </c>
      <c r="W166" s="445">
        <f t="shared" ref="W166:W167" si="378">G166+M166+S166</f>
        <v>0</v>
      </c>
      <c r="X166" s="435">
        <f t="shared" ref="X166:X167" si="379">J166+P166+V166</f>
        <v>0</v>
      </c>
      <c r="Y166" s="435">
        <f t="shared" ref="Y166:Y168" si="380">W166-X166</f>
        <v>0</v>
      </c>
      <c r="Z166" s="436">
        <v>0</v>
      </c>
      <c r="AA166" s="224"/>
      <c r="AB166" s="114"/>
      <c r="AC166" s="114"/>
      <c r="AD166" s="114"/>
      <c r="AE166" s="114"/>
      <c r="AF166" s="114"/>
      <c r="AG166" s="114"/>
    </row>
    <row r="167" spans="1:33" ht="30" customHeight="1" x14ac:dyDescent="0.25">
      <c r="A167" s="230" t="s">
        <v>75</v>
      </c>
      <c r="B167" s="215">
        <v>43872</v>
      </c>
      <c r="C167" s="145" t="s">
        <v>267</v>
      </c>
      <c r="D167" s="117" t="s">
        <v>109</v>
      </c>
      <c r="E167" s="118"/>
      <c r="F167" s="119"/>
      <c r="G167" s="111">
        <f t="shared" si="372"/>
        <v>0</v>
      </c>
      <c r="H167" s="118"/>
      <c r="I167" s="119"/>
      <c r="J167" s="111">
        <f t="shared" si="373"/>
        <v>0</v>
      </c>
      <c r="K167" s="118"/>
      <c r="L167" s="119"/>
      <c r="M167" s="120">
        <f t="shared" si="374"/>
        <v>0</v>
      </c>
      <c r="N167" s="118"/>
      <c r="O167" s="119"/>
      <c r="P167" s="120">
        <f t="shared" si="375"/>
        <v>0</v>
      </c>
      <c r="Q167" s="118"/>
      <c r="R167" s="119"/>
      <c r="S167" s="120">
        <f t="shared" si="376"/>
        <v>0</v>
      </c>
      <c r="T167" s="118"/>
      <c r="U167" s="119"/>
      <c r="V167" s="199">
        <f t="shared" si="377"/>
        <v>0</v>
      </c>
      <c r="W167" s="447">
        <f t="shared" si="378"/>
        <v>0</v>
      </c>
      <c r="X167" s="439">
        <f t="shared" si="379"/>
        <v>0</v>
      </c>
      <c r="Y167" s="439">
        <f t="shared" si="380"/>
        <v>0</v>
      </c>
      <c r="Z167" s="440">
        <v>0</v>
      </c>
      <c r="AA167" s="228"/>
      <c r="AB167" s="113"/>
      <c r="AC167" s="114"/>
      <c r="AD167" s="114"/>
      <c r="AE167" s="114"/>
      <c r="AF167" s="114"/>
      <c r="AG167" s="114"/>
    </row>
    <row r="168" spans="1:33" ht="30" customHeight="1" x14ac:dyDescent="0.25">
      <c r="A168" s="544" t="s">
        <v>268</v>
      </c>
      <c r="B168" s="545"/>
      <c r="C168" s="545"/>
      <c r="D168" s="546"/>
      <c r="E168" s="164">
        <f>SUM(E166:E167)</f>
        <v>0</v>
      </c>
      <c r="F168" s="155"/>
      <c r="G168" s="153">
        <f t="shared" ref="G168:H168" si="381">SUM(G166:G167)</f>
        <v>0</v>
      </c>
      <c r="H168" s="164">
        <f t="shared" si="381"/>
        <v>0</v>
      </c>
      <c r="I168" s="155"/>
      <c r="J168" s="153">
        <f t="shared" ref="J168:K168" si="382">SUM(J166:J167)</f>
        <v>0</v>
      </c>
      <c r="K168" s="165">
        <f t="shared" si="382"/>
        <v>0</v>
      </c>
      <c r="L168" s="155"/>
      <c r="M168" s="153">
        <f t="shared" ref="M168:N168" si="383">SUM(M166:M167)</f>
        <v>0</v>
      </c>
      <c r="N168" s="165">
        <f t="shared" si="383"/>
        <v>0</v>
      </c>
      <c r="O168" s="155"/>
      <c r="P168" s="153">
        <f t="shared" ref="P168:Q168" si="384">SUM(P166:P167)</f>
        <v>0</v>
      </c>
      <c r="Q168" s="165">
        <f t="shared" si="384"/>
        <v>0</v>
      </c>
      <c r="R168" s="155"/>
      <c r="S168" s="153">
        <f t="shared" ref="S168:T168" si="385">SUM(S166:S167)</f>
        <v>0</v>
      </c>
      <c r="T168" s="165">
        <f t="shared" si="385"/>
        <v>0</v>
      </c>
      <c r="U168" s="155"/>
      <c r="V168" s="156">
        <f t="shared" ref="V168:X168" si="386">SUM(V166:V167)</f>
        <v>0</v>
      </c>
      <c r="W168" s="408">
        <f t="shared" si="386"/>
        <v>0</v>
      </c>
      <c r="X168" s="430">
        <f t="shared" si="386"/>
        <v>0</v>
      </c>
      <c r="Y168" s="430">
        <f t="shared" si="380"/>
        <v>0</v>
      </c>
      <c r="Z168" s="431">
        <v>0</v>
      </c>
      <c r="AA168" s="194"/>
      <c r="AB168" s="7"/>
      <c r="AC168" s="7"/>
      <c r="AD168" s="7"/>
      <c r="AE168" s="7"/>
      <c r="AF168" s="7"/>
      <c r="AG168" s="7"/>
    </row>
    <row r="169" spans="1:33" ht="30" customHeight="1" x14ac:dyDescent="0.25">
      <c r="A169" s="180" t="s">
        <v>70</v>
      </c>
      <c r="B169" s="181">
        <v>12</v>
      </c>
      <c r="C169" s="182" t="s">
        <v>269</v>
      </c>
      <c r="D169" s="231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432"/>
      <c r="X169" s="432"/>
      <c r="Y169" s="410"/>
      <c r="Z169" s="433"/>
      <c r="AA169" s="195"/>
      <c r="AB169" s="7"/>
      <c r="AC169" s="7"/>
      <c r="AD169" s="7"/>
      <c r="AE169" s="7"/>
      <c r="AF169" s="7"/>
      <c r="AG169" s="7"/>
    </row>
    <row r="170" spans="1:33" ht="30" customHeight="1" x14ac:dyDescent="0.25">
      <c r="A170" s="137" t="s">
        <v>75</v>
      </c>
      <c r="B170" s="232">
        <v>43842</v>
      </c>
      <c r="C170" s="233" t="s">
        <v>270</v>
      </c>
      <c r="D170" s="210" t="s">
        <v>271</v>
      </c>
      <c r="E170" s="222"/>
      <c r="F170" s="141"/>
      <c r="G170" s="142">
        <f t="shared" ref="G170:G173" si="387">E170*F170</f>
        <v>0</v>
      </c>
      <c r="H170" s="222"/>
      <c r="I170" s="141"/>
      <c r="J170" s="142">
        <f t="shared" ref="J170:J173" si="388">H170*I170</f>
        <v>0</v>
      </c>
      <c r="K170" s="140"/>
      <c r="L170" s="141"/>
      <c r="M170" s="142">
        <f t="shared" ref="M170:M173" si="389">K170*L170</f>
        <v>0</v>
      </c>
      <c r="N170" s="140"/>
      <c r="O170" s="141"/>
      <c r="P170" s="142">
        <f t="shared" ref="P170:P173" si="390">N170*O170</f>
        <v>0</v>
      </c>
      <c r="Q170" s="140"/>
      <c r="R170" s="141"/>
      <c r="S170" s="142">
        <f t="shared" ref="S170:S173" si="391">Q170*R170</f>
        <v>0</v>
      </c>
      <c r="T170" s="140"/>
      <c r="U170" s="141"/>
      <c r="V170" s="223">
        <f t="shared" ref="V170:V173" si="392">T170*U170</f>
        <v>0</v>
      </c>
      <c r="W170" s="445">
        <f t="shared" ref="W170:W173" si="393">G170+M170+S170</f>
        <v>0</v>
      </c>
      <c r="X170" s="435">
        <f t="shared" ref="X170:X173" si="394">J170+P170+V170</f>
        <v>0</v>
      </c>
      <c r="Y170" s="435">
        <f t="shared" ref="Y170:Y174" si="395">W170-X170</f>
        <v>0</v>
      </c>
      <c r="Z170" s="436">
        <v>0</v>
      </c>
      <c r="AA170" s="234"/>
      <c r="AB170" s="113"/>
      <c r="AC170" s="114"/>
      <c r="AD170" s="114"/>
      <c r="AE170" s="114"/>
      <c r="AF170" s="114"/>
      <c r="AG170" s="114"/>
    </row>
    <row r="171" spans="1:33" ht="30" customHeight="1" x14ac:dyDescent="0.25">
      <c r="A171" s="105" t="s">
        <v>75</v>
      </c>
      <c r="B171" s="215">
        <v>43873</v>
      </c>
      <c r="C171" s="162" t="s">
        <v>272</v>
      </c>
      <c r="D171" s="216" t="s">
        <v>244</v>
      </c>
      <c r="E171" s="217"/>
      <c r="F171" s="110"/>
      <c r="G171" s="111">
        <f t="shared" si="387"/>
        <v>0</v>
      </c>
      <c r="H171" s="217"/>
      <c r="I171" s="110"/>
      <c r="J171" s="111">
        <f t="shared" si="388"/>
        <v>0</v>
      </c>
      <c r="K171" s="109"/>
      <c r="L171" s="110"/>
      <c r="M171" s="111">
        <f t="shared" si="389"/>
        <v>0</v>
      </c>
      <c r="N171" s="109"/>
      <c r="O171" s="110"/>
      <c r="P171" s="111">
        <f t="shared" si="390"/>
        <v>0</v>
      </c>
      <c r="Q171" s="109"/>
      <c r="R171" s="110"/>
      <c r="S171" s="111">
        <f t="shared" si="391"/>
        <v>0</v>
      </c>
      <c r="T171" s="109"/>
      <c r="U171" s="110"/>
      <c r="V171" s="196">
        <f t="shared" si="392"/>
        <v>0</v>
      </c>
      <c r="W171" s="448">
        <f t="shared" si="393"/>
        <v>0</v>
      </c>
      <c r="X171" s="395">
        <f t="shared" si="394"/>
        <v>0</v>
      </c>
      <c r="Y171" s="395">
        <f t="shared" si="395"/>
        <v>0</v>
      </c>
      <c r="Z171" s="396">
        <v>0</v>
      </c>
      <c r="AA171" s="235"/>
      <c r="AB171" s="114"/>
      <c r="AC171" s="114"/>
      <c r="AD171" s="114"/>
      <c r="AE171" s="114"/>
      <c r="AF171" s="114"/>
      <c r="AG171" s="114"/>
    </row>
    <row r="172" spans="1:33" ht="30" customHeight="1" x14ac:dyDescent="0.25">
      <c r="A172" s="115" t="s">
        <v>75</v>
      </c>
      <c r="B172" s="225">
        <v>43902</v>
      </c>
      <c r="C172" s="145" t="s">
        <v>273</v>
      </c>
      <c r="D172" s="218" t="s">
        <v>244</v>
      </c>
      <c r="E172" s="219"/>
      <c r="F172" s="119"/>
      <c r="G172" s="120">
        <f t="shared" si="387"/>
        <v>0</v>
      </c>
      <c r="H172" s="219"/>
      <c r="I172" s="119"/>
      <c r="J172" s="120">
        <f t="shared" si="388"/>
        <v>0</v>
      </c>
      <c r="K172" s="118"/>
      <c r="L172" s="119"/>
      <c r="M172" s="120">
        <f t="shared" si="389"/>
        <v>0</v>
      </c>
      <c r="N172" s="118"/>
      <c r="O172" s="119"/>
      <c r="P172" s="120">
        <f t="shared" si="390"/>
        <v>0</v>
      </c>
      <c r="Q172" s="118"/>
      <c r="R172" s="119"/>
      <c r="S172" s="120">
        <f t="shared" si="391"/>
        <v>0</v>
      </c>
      <c r="T172" s="118"/>
      <c r="U172" s="119"/>
      <c r="V172" s="199">
        <f t="shared" si="392"/>
        <v>0</v>
      </c>
      <c r="W172" s="446">
        <f t="shared" si="393"/>
        <v>0</v>
      </c>
      <c r="X172" s="395">
        <f t="shared" si="394"/>
        <v>0</v>
      </c>
      <c r="Y172" s="395">
        <f t="shared" si="395"/>
        <v>0</v>
      </c>
      <c r="Z172" s="396">
        <v>0</v>
      </c>
      <c r="AA172" s="236"/>
      <c r="AB172" s="114"/>
      <c r="AC172" s="114"/>
      <c r="AD172" s="114"/>
      <c r="AE172" s="114"/>
      <c r="AF172" s="114"/>
      <c r="AG172" s="114"/>
    </row>
    <row r="173" spans="1:33" ht="30" customHeight="1" x14ac:dyDescent="0.25">
      <c r="A173" s="115" t="s">
        <v>75</v>
      </c>
      <c r="B173" s="225">
        <v>43933</v>
      </c>
      <c r="C173" s="198" t="s">
        <v>274</v>
      </c>
      <c r="D173" s="227"/>
      <c r="E173" s="219"/>
      <c r="F173" s="119">
        <v>0.22</v>
      </c>
      <c r="G173" s="120">
        <f t="shared" si="387"/>
        <v>0</v>
      </c>
      <c r="H173" s="219"/>
      <c r="I173" s="119">
        <v>0.22</v>
      </c>
      <c r="J173" s="120">
        <f t="shared" si="388"/>
        <v>0</v>
      </c>
      <c r="K173" s="118"/>
      <c r="L173" s="119">
        <v>0.22</v>
      </c>
      <c r="M173" s="120">
        <f t="shared" si="389"/>
        <v>0</v>
      </c>
      <c r="N173" s="118"/>
      <c r="O173" s="119">
        <v>0.22</v>
      </c>
      <c r="P173" s="120">
        <f t="shared" si="390"/>
        <v>0</v>
      </c>
      <c r="Q173" s="118"/>
      <c r="R173" s="119">
        <v>0.22</v>
      </c>
      <c r="S173" s="120">
        <f t="shared" si="391"/>
        <v>0</v>
      </c>
      <c r="T173" s="118"/>
      <c r="U173" s="119">
        <v>0.22</v>
      </c>
      <c r="V173" s="199">
        <f t="shared" si="392"/>
        <v>0</v>
      </c>
      <c r="W173" s="438">
        <f t="shared" si="393"/>
        <v>0</v>
      </c>
      <c r="X173" s="439">
        <f t="shared" si="394"/>
        <v>0</v>
      </c>
      <c r="Y173" s="439">
        <f t="shared" si="395"/>
        <v>0</v>
      </c>
      <c r="Z173" s="440">
        <v>0</v>
      </c>
      <c r="AA173" s="133"/>
      <c r="AB173" s="7"/>
      <c r="AC173" s="7"/>
      <c r="AD173" s="7"/>
      <c r="AE173" s="7"/>
      <c r="AF173" s="7"/>
      <c r="AG173" s="7"/>
    </row>
    <row r="174" spans="1:33" ht="30" customHeight="1" x14ac:dyDescent="0.25">
      <c r="A174" s="147" t="s">
        <v>275</v>
      </c>
      <c r="B174" s="148"/>
      <c r="C174" s="149"/>
      <c r="D174" s="237"/>
      <c r="E174" s="164">
        <f>SUM(E170:E172)</f>
        <v>0</v>
      </c>
      <c r="F174" s="155"/>
      <c r="G174" s="153">
        <f>SUM(G170:G173)</f>
        <v>0</v>
      </c>
      <c r="H174" s="164">
        <f>SUM(H170:H172)</f>
        <v>0</v>
      </c>
      <c r="I174" s="155"/>
      <c r="J174" s="153">
        <f>SUM(J170:J173)</f>
        <v>0</v>
      </c>
      <c r="K174" s="165">
        <f>SUM(K170:K172)</f>
        <v>0</v>
      </c>
      <c r="L174" s="155"/>
      <c r="M174" s="153">
        <f>SUM(M170:M173)</f>
        <v>0</v>
      </c>
      <c r="N174" s="165">
        <f>SUM(N170:N172)</f>
        <v>0</v>
      </c>
      <c r="O174" s="155"/>
      <c r="P174" s="153">
        <f>SUM(P170:P173)</f>
        <v>0</v>
      </c>
      <c r="Q174" s="165">
        <f>SUM(Q170:Q172)</f>
        <v>0</v>
      </c>
      <c r="R174" s="155"/>
      <c r="S174" s="153">
        <f>SUM(S170:S173)</f>
        <v>0</v>
      </c>
      <c r="T174" s="165">
        <f>SUM(T170:T172)</f>
        <v>0</v>
      </c>
      <c r="U174" s="155"/>
      <c r="V174" s="156">
        <f t="shared" ref="V174:X174" si="396">SUM(V170:V173)</f>
        <v>0</v>
      </c>
      <c r="W174" s="408">
        <f t="shared" si="396"/>
        <v>0</v>
      </c>
      <c r="X174" s="430">
        <f t="shared" si="396"/>
        <v>0</v>
      </c>
      <c r="Y174" s="430">
        <f t="shared" si="395"/>
        <v>0</v>
      </c>
      <c r="Z174" s="431">
        <v>0</v>
      </c>
      <c r="AA174" s="194"/>
      <c r="AB174" s="7"/>
      <c r="AC174" s="7"/>
      <c r="AD174" s="7"/>
      <c r="AE174" s="7"/>
      <c r="AF174" s="7"/>
      <c r="AG174" s="7"/>
    </row>
    <row r="175" spans="1:33" ht="30" customHeight="1" x14ac:dyDescent="0.25">
      <c r="A175" s="180" t="s">
        <v>70</v>
      </c>
      <c r="B175" s="238">
        <v>13</v>
      </c>
      <c r="C175" s="182" t="s">
        <v>276</v>
      </c>
      <c r="D175" s="93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432"/>
      <c r="X175" s="432"/>
      <c r="Y175" s="410"/>
      <c r="Z175" s="433"/>
      <c r="AA175" s="195"/>
      <c r="AB175" s="6"/>
      <c r="AC175" s="7"/>
      <c r="AD175" s="7"/>
      <c r="AE175" s="7"/>
      <c r="AF175" s="7"/>
      <c r="AG175" s="7"/>
    </row>
    <row r="176" spans="1:33" ht="30" customHeight="1" x14ac:dyDescent="0.25">
      <c r="A176" s="96" t="s">
        <v>72</v>
      </c>
      <c r="B176" s="239" t="s">
        <v>277</v>
      </c>
      <c r="C176" s="240" t="s">
        <v>278</v>
      </c>
      <c r="D176" s="123"/>
      <c r="E176" s="124">
        <f>SUM(E177:E179)</f>
        <v>2</v>
      </c>
      <c r="F176" s="125"/>
      <c r="G176" s="126">
        <f>SUM(G177:G180)</f>
        <v>55500</v>
      </c>
      <c r="H176" s="124">
        <f>SUM(H177:H179)</f>
        <v>2</v>
      </c>
      <c r="I176" s="125"/>
      <c r="J176" s="126">
        <f>SUM(J177:J180)</f>
        <v>61800</v>
      </c>
      <c r="K176" s="124">
        <f>SUM(K177:K179)</f>
        <v>1</v>
      </c>
      <c r="L176" s="125"/>
      <c r="M176" s="126">
        <f>SUM(M177:M180)</f>
        <v>20000</v>
      </c>
      <c r="N176" s="124">
        <f>SUM(N177:N179)</f>
        <v>1</v>
      </c>
      <c r="O176" s="125"/>
      <c r="P176" s="126">
        <f>SUM(P177:P180)</f>
        <v>20000</v>
      </c>
      <c r="Q176" s="124">
        <f>SUM(Q177:Q179)</f>
        <v>0</v>
      </c>
      <c r="R176" s="125"/>
      <c r="S176" s="126">
        <f>SUM(S177:S180)</f>
        <v>0</v>
      </c>
      <c r="T176" s="124">
        <f>SUM(T177:T179)</f>
        <v>0</v>
      </c>
      <c r="U176" s="125"/>
      <c r="V176" s="241">
        <f t="shared" ref="V176:X176" si="397">SUM(V177:V180)</f>
        <v>0</v>
      </c>
      <c r="W176" s="449">
        <f t="shared" si="397"/>
        <v>75500</v>
      </c>
      <c r="X176" s="398">
        <f t="shared" si="397"/>
        <v>81800</v>
      </c>
      <c r="Y176" s="398">
        <f t="shared" ref="Y176:Y204" si="398">W176-X176</f>
        <v>-6300</v>
      </c>
      <c r="Z176" s="403">
        <f t="shared" ref="Z176:Z204" si="399">Y176/W176</f>
        <v>-8.3443708609271527E-2</v>
      </c>
      <c r="AA176" s="127"/>
      <c r="AB176" s="104"/>
      <c r="AC176" s="104"/>
      <c r="AD176" s="104"/>
      <c r="AE176" s="104"/>
      <c r="AF176" s="104"/>
      <c r="AG176" s="104"/>
    </row>
    <row r="177" spans="1:33" ht="30" customHeight="1" x14ac:dyDescent="0.25">
      <c r="A177" s="105" t="s">
        <v>75</v>
      </c>
      <c r="B177" s="106" t="s">
        <v>279</v>
      </c>
      <c r="C177" s="355" t="s">
        <v>280</v>
      </c>
      <c r="D177" s="284" t="s">
        <v>140</v>
      </c>
      <c r="E177" s="285">
        <v>1</v>
      </c>
      <c r="F177" s="110">
        <f>3.7*7000</f>
        <v>25900</v>
      </c>
      <c r="G177" s="276">
        <f t="shared" ref="G177:G178" si="400">E177*F177</f>
        <v>25900</v>
      </c>
      <c r="H177" s="109">
        <f>E177</f>
        <v>1</v>
      </c>
      <c r="I177" s="110">
        <v>29200</v>
      </c>
      <c r="J177" s="111">
        <f t="shared" ref="J177:J180" si="401">H177*I177</f>
        <v>29200</v>
      </c>
      <c r="K177" s="109"/>
      <c r="L177" s="110"/>
      <c r="M177" s="111">
        <f t="shared" ref="M177:M180" si="402">K177*L177</f>
        <v>0</v>
      </c>
      <c r="N177" s="109"/>
      <c r="O177" s="110"/>
      <c r="P177" s="111">
        <f t="shared" ref="P177:P180" si="403">N177*O177</f>
        <v>0</v>
      </c>
      <c r="Q177" s="109"/>
      <c r="R177" s="110"/>
      <c r="S177" s="111">
        <f t="shared" ref="S177:S180" si="404">Q177*R177</f>
        <v>0</v>
      </c>
      <c r="T177" s="109"/>
      <c r="U177" s="110"/>
      <c r="V177" s="196">
        <f t="shared" ref="V177:V180" si="405">T177*U177</f>
        <v>0</v>
      </c>
      <c r="W177" s="437">
        <f t="shared" ref="W177:W180" si="406">G177+M177+S177</f>
        <v>25900</v>
      </c>
      <c r="X177" s="395">
        <f t="shared" ref="X177:X180" si="407">J177+P177+V177</f>
        <v>29200</v>
      </c>
      <c r="Y177" s="395">
        <f t="shared" si="398"/>
        <v>-3300</v>
      </c>
      <c r="Z177" s="396">
        <f t="shared" si="399"/>
        <v>-0.12741312741312741</v>
      </c>
      <c r="AA177" s="112" t="s">
        <v>408</v>
      </c>
      <c r="AB177" s="114"/>
      <c r="AC177" s="114"/>
      <c r="AD177" s="114"/>
      <c r="AE177" s="114"/>
      <c r="AF177" s="114"/>
      <c r="AG177" s="114"/>
    </row>
    <row r="178" spans="1:33" ht="30" customHeight="1" x14ac:dyDescent="0.25">
      <c r="A178" s="105" t="s">
        <v>75</v>
      </c>
      <c r="B178" s="106" t="s">
        <v>281</v>
      </c>
      <c r="C178" s="356" t="s">
        <v>282</v>
      </c>
      <c r="D178" s="284" t="s">
        <v>140</v>
      </c>
      <c r="E178" s="285">
        <v>1</v>
      </c>
      <c r="F178" s="110">
        <f>3.7*8000</f>
        <v>29600</v>
      </c>
      <c r="G178" s="276">
        <f t="shared" si="400"/>
        <v>29600</v>
      </c>
      <c r="H178" s="109">
        <f>E178</f>
        <v>1</v>
      </c>
      <c r="I178" s="110">
        <v>32600</v>
      </c>
      <c r="J178" s="111">
        <f t="shared" si="401"/>
        <v>32600</v>
      </c>
      <c r="K178" s="109"/>
      <c r="L178" s="110"/>
      <c r="M178" s="111">
        <f t="shared" si="402"/>
        <v>0</v>
      </c>
      <c r="N178" s="109"/>
      <c r="O178" s="110"/>
      <c r="P178" s="111">
        <f t="shared" si="403"/>
        <v>0</v>
      </c>
      <c r="Q178" s="109"/>
      <c r="R178" s="110"/>
      <c r="S178" s="111">
        <f t="shared" si="404"/>
        <v>0</v>
      </c>
      <c r="T178" s="109"/>
      <c r="U178" s="110"/>
      <c r="V178" s="196">
        <f t="shared" si="405"/>
        <v>0</v>
      </c>
      <c r="W178" s="450">
        <f t="shared" si="406"/>
        <v>29600</v>
      </c>
      <c r="X178" s="395">
        <f t="shared" si="407"/>
        <v>32600</v>
      </c>
      <c r="Y178" s="395">
        <f t="shared" si="398"/>
        <v>-3000</v>
      </c>
      <c r="Z178" s="396">
        <f t="shared" si="399"/>
        <v>-0.10135135135135136</v>
      </c>
      <c r="AA178" s="112" t="s">
        <v>408</v>
      </c>
      <c r="AB178" s="114"/>
      <c r="AC178" s="114"/>
      <c r="AD178" s="114"/>
      <c r="AE178" s="114"/>
      <c r="AF178" s="114"/>
      <c r="AG178" s="114"/>
    </row>
    <row r="179" spans="1:33" ht="30" customHeight="1" x14ac:dyDescent="0.25">
      <c r="A179" s="105" t="s">
        <v>75</v>
      </c>
      <c r="B179" s="106" t="s">
        <v>283</v>
      </c>
      <c r="C179" s="356" t="s">
        <v>284</v>
      </c>
      <c r="D179" s="284" t="s">
        <v>140</v>
      </c>
      <c r="E179" s="556" t="s">
        <v>141</v>
      </c>
      <c r="F179" s="557"/>
      <c r="G179" s="558"/>
      <c r="H179" s="556" t="s">
        <v>141</v>
      </c>
      <c r="I179" s="557"/>
      <c r="J179" s="558"/>
      <c r="K179" s="109">
        <v>1</v>
      </c>
      <c r="L179" s="110">
        <v>20000</v>
      </c>
      <c r="M179" s="111">
        <f t="shared" si="402"/>
        <v>20000</v>
      </c>
      <c r="N179" s="109">
        <v>1</v>
      </c>
      <c r="O179" s="110">
        <v>20000</v>
      </c>
      <c r="P179" s="111">
        <f t="shared" si="403"/>
        <v>20000</v>
      </c>
      <c r="Q179" s="109"/>
      <c r="R179" s="110"/>
      <c r="S179" s="111">
        <f t="shared" si="404"/>
        <v>0</v>
      </c>
      <c r="T179" s="109"/>
      <c r="U179" s="110"/>
      <c r="V179" s="196">
        <f t="shared" si="405"/>
        <v>0</v>
      </c>
      <c r="W179" s="437">
        <f t="shared" si="406"/>
        <v>20000</v>
      </c>
      <c r="X179" s="395">
        <f t="shared" si="407"/>
        <v>20000</v>
      </c>
      <c r="Y179" s="395">
        <f t="shared" si="398"/>
        <v>0</v>
      </c>
      <c r="Z179" s="396">
        <f t="shared" si="399"/>
        <v>0</v>
      </c>
      <c r="AA179" s="112"/>
      <c r="AB179" s="114"/>
      <c r="AC179" s="114"/>
      <c r="AD179" s="114"/>
      <c r="AE179" s="114"/>
      <c r="AF179" s="114"/>
      <c r="AG179" s="114"/>
    </row>
    <row r="180" spans="1:33" ht="30" customHeight="1" x14ac:dyDescent="0.25">
      <c r="A180" s="128" t="s">
        <v>75</v>
      </c>
      <c r="B180" s="135" t="s">
        <v>285</v>
      </c>
      <c r="C180" s="356" t="s">
        <v>370</v>
      </c>
      <c r="D180" s="354"/>
      <c r="E180" s="357"/>
      <c r="F180" s="315">
        <v>0.22</v>
      </c>
      <c r="G180" s="358">
        <f>E180*F180</f>
        <v>0</v>
      </c>
      <c r="H180" s="130"/>
      <c r="I180" s="131">
        <v>0.22</v>
      </c>
      <c r="J180" s="132">
        <f t="shared" si="401"/>
        <v>0</v>
      </c>
      <c r="K180" s="130"/>
      <c r="L180" s="131">
        <v>0.22</v>
      </c>
      <c r="M180" s="132">
        <f t="shared" si="402"/>
        <v>0</v>
      </c>
      <c r="N180" s="130"/>
      <c r="O180" s="131">
        <v>0.22</v>
      </c>
      <c r="P180" s="132">
        <f t="shared" si="403"/>
        <v>0</v>
      </c>
      <c r="Q180" s="130"/>
      <c r="R180" s="131">
        <v>0.22</v>
      </c>
      <c r="S180" s="132">
        <f t="shared" si="404"/>
        <v>0</v>
      </c>
      <c r="T180" s="130"/>
      <c r="U180" s="131">
        <v>0.22</v>
      </c>
      <c r="V180" s="242">
        <f t="shared" si="405"/>
        <v>0</v>
      </c>
      <c r="W180" s="438">
        <f t="shared" si="406"/>
        <v>0</v>
      </c>
      <c r="X180" s="439">
        <f t="shared" si="407"/>
        <v>0</v>
      </c>
      <c r="Y180" s="439">
        <f t="shared" si="398"/>
        <v>0</v>
      </c>
      <c r="Z180" s="440">
        <v>0</v>
      </c>
      <c r="AA180" s="133"/>
      <c r="AB180" s="114"/>
      <c r="AC180" s="114"/>
      <c r="AD180" s="114"/>
      <c r="AE180" s="114"/>
      <c r="AF180" s="114"/>
      <c r="AG180" s="114"/>
    </row>
    <row r="181" spans="1:33" ht="30" customHeight="1" x14ac:dyDescent="0.25">
      <c r="A181" s="243" t="s">
        <v>72</v>
      </c>
      <c r="B181" s="244" t="s">
        <v>286</v>
      </c>
      <c r="C181" s="193" t="s">
        <v>287</v>
      </c>
      <c r="D181" s="99"/>
      <c r="E181" s="100">
        <f>SUM(E182:E186)</f>
        <v>33</v>
      </c>
      <c r="F181" s="101"/>
      <c r="G181" s="102">
        <f>SUM(G182:G187)</f>
        <v>143750</v>
      </c>
      <c r="H181" s="100">
        <f>SUM(H182:H186)</f>
        <v>33</v>
      </c>
      <c r="I181" s="101"/>
      <c r="J181" s="102">
        <f>SUM(J182:J187)</f>
        <v>206350</v>
      </c>
      <c r="K181" s="100">
        <f>SUM(K182:K184)</f>
        <v>0</v>
      </c>
      <c r="L181" s="101"/>
      <c r="M181" s="102">
        <f>SUM(M182:M187)</f>
        <v>0</v>
      </c>
      <c r="N181" s="100">
        <f>SUM(N182:N184)</f>
        <v>0</v>
      </c>
      <c r="O181" s="101"/>
      <c r="P181" s="102">
        <f>SUM(P182:P187)</f>
        <v>0</v>
      </c>
      <c r="Q181" s="100">
        <f>SUM(Q182:Q184)</f>
        <v>0</v>
      </c>
      <c r="R181" s="101"/>
      <c r="S181" s="102">
        <f>SUM(S182:S187)</f>
        <v>0</v>
      </c>
      <c r="T181" s="100">
        <f>SUM(T182:T184)</f>
        <v>0</v>
      </c>
      <c r="U181" s="101"/>
      <c r="V181" s="102">
        <f t="shared" ref="V181:X181" si="408">SUM(V182:V187)</f>
        <v>0</v>
      </c>
      <c r="W181" s="391">
        <f t="shared" si="408"/>
        <v>143750</v>
      </c>
      <c r="X181" s="391">
        <f t="shared" si="408"/>
        <v>206350</v>
      </c>
      <c r="Y181" s="391">
        <f t="shared" si="398"/>
        <v>-62600</v>
      </c>
      <c r="Z181" s="451">
        <f t="shared" si="399"/>
        <v>-0.4354782608695652</v>
      </c>
      <c r="AA181" s="102"/>
      <c r="AB181" s="104"/>
      <c r="AC181" s="104"/>
      <c r="AD181" s="104"/>
      <c r="AE181" s="104"/>
      <c r="AF181" s="104"/>
      <c r="AG181" s="104"/>
    </row>
    <row r="182" spans="1:33" ht="50.45" customHeight="1" x14ac:dyDescent="0.25">
      <c r="A182" s="105" t="s">
        <v>75</v>
      </c>
      <c r="B182" s="106" t="s">
        <v>288</v>
      </c>
      <c r="C182" s="514" t="s">
        <v>343</v>
      </c>
      <c r="D182" s="515" t="s">
        <v>344</v>
      </c>
      <c r="E182" s="516">
        <v>8</v>
      </c>
      <c r="F182" s="509">
        <v>5300</v>
      </c>
      <c r="G182" s="111">
        <f t="shared" ref="G182:G186" si="409">E182*F182</f>
        <v>42400</v>
      </c>
      <c r="H182" s="359">
        <f>E182</f>
        <v>8</v>
      </c>
      <c r="I182" s="353">
        <f>87400/8</f>
        <v>10925</v>
      </c>
      <c r="J182" s="111">
        <f t="shared" ref="J182:J187" si="410">H182*I182</f>
        <v>87400</v>
      </c>
      <c r="K182" s="109"/>
      <c r="L182" s="110"/>
      <c r="M182" s="111">
        <f t="shared" ref="M182:M187" si="411">K182*L182</f>
        <v>0</v>
      </c>
      <c r="N182" s="109"/>
      <c r="O182" s="110"/>
      <c r="P182" s="111">
        <f t="shared" ref="P182:P187" si="412">N182*O182</f>
        <v>0</v>
      </c>
      <c r="Q182" s="109"/>
      <c r="R182" s="110"/>
      <c r="S182" s="111">
        <f t="shared" ref="S182:S187" si="413">Q182*R182</f>
        <v>0</v>
      </c>
      <c r="T182" s="109"/>
      <c r="U182" s="110"/>
      <c r="V182" s="111">
        <f t="shared" ref="V182:V187" si="414">T182*U182</f>
        <v>0</v>
      </c>
      <c r="W182" s="394">
        <f t="shared" ref="W182:W184" si="415">G182+M182+S182</f>
        <v>42400</v>
      </c>
      <c r="X182" s="395">
        <f t="shared" ref="X182:X184" si="416">J182+P182+V182</f>
        <v>87400</v>
      </c>
      <c r="Y182" s="395">
        <f t="shared" si="398"/>
        <v>-45000</v>
      </c>
      <c r="Z182" s="396">
        <f t="shared" si="399"/>
        <v>-1.0613207547169812</v>
      </c>
      <c r="AA182" s="112" t="s">
        <v>409</v>
      </c>
      <c r="AB182" s="114"/>
      <c r="AC182" s="114"/>
      <c r="AD182" s="114"/>
      <c r="AE182" s="114"/>
      <c r="AF182" s="114"/>
      <c r="AG182" s="114"/>
    </row>
    <row r="183" spans="1:33" ht="30" customHeight="1" x14ac:dyDescent="0.25">
      <c r="A183" s="105" t="s">
        <v>75</v>
      </c>
      <c r="B183" s="106" t="s">
        <v>289</v>
      </c>
      <c r="C183" s="162" t="s">
        <v>346</v>
      </c>
      <c r="D183" s="515" t="s">
        <v>344</v>
      </c>
      <c r="E183" s="516">
        <v>8</v>
      </c>
      <c r="F183" s="509">
        <v>3700</v>
      </c>
      <c r="G183" s="111">
        <f t="shared" si="409"/>
        <v>29600</v>
      </c>
      <c r="H183" s="359">
        <f t="shared" ref="H183:H186" si="417">E183</f>
        <v>8</v>
      </c>
      <c r="I183" s="353">
        <v>4900</v>
      </c>
      <c r="J183" s="111">
        <f t="shared" si="410"/>
        <v>39200</v>
      </c>
      <c r="K183" s="109"/>
      <c r="L183" s="110"/>
      <c r="M183" s="111">
        <f t="shared" si="411"/>
        <v>0</v>
      </c>
      <c r="N183" s="109"/>
      <c r="O183" s="110"/>
      <c r="P183" s="111">
        <f t="shared" si="412"/>
        <v>0</v>
      </c>
      <c r="Q183" s="109"/>
      <c r="R183" s="110"/>
      <c r="S183" s="111">
        <f t="shared" si="413"/>
        <v>0</v>
      </c>
      <c r="T183" s="109"/>
      <c r="U183" s="110"/>
      <c r="V183" s="111">
        <f t="shared" si="414"/>
        <v>0</v>
      </c>
      <c r="W183" s="394">
        <f t="shared" si="415"/>
        <v>29600</v>
      </c>
      <c r="X183" s="395">
        <f t="shared" si="416"/>
        <v>39200</v>
      </c>
      <c r="Y183" s="395">
        <f t="shared" si="398"/>
        <v>-9600</v>
      </c>
      <c r="Z183" s="396">
        <f t="shared" si="399"/>
        <v>-0.32432432432432434</v>
      </c>
      <c r="AA183" s="112" t="s">
        <v>407</v>
      </c>
      <c r="AB183" s="114"/>
      <c r="AC183" s="114"/>
      <c r="AD183" s="114"/>
      <c r="AE183" s="114"/>
      <c r="AF183" s="114"/>
      <c r="AG183" s="114"/>
    </row>
    <row r="184" spans="1:33" ht="30" customHeight="1" x14ac:dyDescent="0.25">
      <c r="A184" s="115" t="s">
        <v>75</v>
      </c>
      <c r="B184" s="116" t="s">
        <v>290</v>
      </c>
      <c r="C184" s="162" t="s">
        <v>347</v>
      </c>
      <c r="D184" s="515" t="s">
        <v>344</v>
      </c>
      <c r="E184" s="517">
        <v>8</v>
      </c>
      <c r="F184" s="509">
        <v>3500</v>
      </c>
      <c r="G184" s="111">
        <f t="shared" si="409"/>
        <v>28000</v>
      </c>
      <c r="H184" s="359">
        <f t="shared" si="417"/>
        <v>8</v>
      </c>
      <c r="I184" s="353">
        <v>4500</v>
      </c>
      <c r="J184" s="120">
        <f t="shared" si="410"/>
        <v>36000</v>
      </c>
      <c r="K184" s="118"/>
      <c r="L184" s="119"/>
      <c r="M184" s="120">
        <f t="shared" si="411"/>
        <v>0</v>
      </c>
      <c r="N184" s="118"/>
      <c r="O184" s="119"/>
      <c r="P184" s="120">
        <f t="shared" si="412"/>
        <v>0</v>
      </c>
      <c r="Q184" s="118"/>
      <c r="R184" s="119"/>
      <c r="S184" s="120">
        <f t="shared" si="413"/>
        <v>0</v>
      </c>
      <c r="T184" s="118"/>
      <c r="U184" s="119"/>
      <c r="V184" s="120">
        <f t="shared" si="414"/>
        <v>0</v>
      </c>
      <c r="W184" s="404">
        <f t="shared" si="415"/>
        <v>28000</v>
      </c>
      <c r="X184" s="395">
        <f t="shared" si="416"/>
        <v>36000</v>
      </c>
      <c r="Y184" s="395">
        <f t="shared" si="398"/>
        <v>-8000</v>
      </c>
      <c r="Z184" s="396">
        <f t="shared" si="399"/>
        <v>-0.2857142857142857</v>
      </c>
      <c r="AA184" s="112" t="s">
        <v>407</v>
      </c>
      <c r="AB184" s="114"/>
      <c r="AC184" s="114"/>
      <c r="AD184" s="114"/>
      <c r="AE184" s="114"/>
      <c r="AF184" s="114"/>
      <c r="AG184" s="114"/>
    </row>
    <row r="185" spans="1:33" ht="30" customHeight="1" x14ac:dyDescent="0.25">
      <c r="A185" s="115" t="s">
        <v>75</v>
      </c>
      <c r="B185" s="178" t="s">
        <v>291</v>
      </c>
      <c r="C185" s="145" t="s">
        <v>348</v>
      </c>
      <c r="D185" s="515" t="s">
        <v>406</v>
      </c>
      <c r="E185" s="517">
        <v>1</v>
      </c>
      <c r="F185" s="518">
        <v>13750</v>
      </c>
      <c r="G185" s="111">
        <f t="shared" si="409"/>
        <v>13750</v>
      </c>
      <c r="H185" s="359">
        <f t="shared" si="417"/>
        <v>1</v>
      </c>
      <c r="I185" s="360">
        <f>F185</f>
        <v>13750</v>
      </c>
      <c r="J185" s="120">
        <f t="shared" si="410"/>
        <v>13750</v>
      </c>
      <c r="K185" s="282"/>
      <c r="L185" s="283"/>
      <c r="M185" s="120">
        <f t="shared" si="411"/>
        <v>0</v>
      </c>
      <c r="N185" s="282"/>
      <c r="O185" s="283"/>
      <c r="P185" s="120">
        <f t="shared" si="412"/>
        <v>0</v>
      </c>
      <c r="Q185" s="118"/>
      <c r="R185" s="119"/>
      <c r="S185" s="120">
        <f t="shared" ref="S185" si="418">Q185*R185</f>
        <v>0</v>
      </c>
      <c r="T185" s="118"/>
      <c r="U185" s="119"/>
      <c r="V185" s="120">
        <f t="shared" ref="V185" si="419">T185*U185</f>
        <v>0</v>
      </c>
      <c r="W185" s="404">
        <f t="shared" ref="W185" si="420">G185+M185+S185</f>
        <v>13750</v>
      </c>
      <c r="X185" s="395">
        <f t="shared" ref="X185" si="421">J185+P185+V185</f>
        <v>13750</v>
      </c>
      <c r="Y185" s="395">
        <f t="shared" ref="Y185" si="422">W185-X185</f>
        <v>0</v>
      </c>
      <c r="Z185" s="396">
        <f t="shared" ref="Z185" si="423">Y185/W185</f>
        <v>0</v>
      </c>
      <c r="AA185" s="121"/>
      <c r="AB185" s="114"/>
      <c r="AC185" s="114"/>
      <c r="AD185" s="114"/>
      <c r="AE185" s="114"/>
      <c r="AF185" s="114"/>
      <c r="AG185" s="114"/>
    </row>
    <row r="186" spans="1:33" s="332" customFormat="1" ht="30" customHeight="1" x14ac:dyDescent="0.25">
      <c r="A186" s="115" t="s">
        <v>75</v>
      </c>
      <c r="B186" s="179" t="s">
        <v>345</v>
      </c>
      <c r="C186" s="145" t="s">
        <v>349</v>
      </c>
      <c r="D186" s="515" t="s">
        <v>344</v>
      </c>
      <c r="E186" s="517">
        <v>8</v>
      </c>
      <c r="F186" s="518">
        <v>3750</v>
      </c>
      <c r="G186" s="111">
        <f t="shared" si="409"/>
        <v>30000</v>
      </c>
      <c r="H186" s="359">
        <f t="shared" si="417"/>
        <v>8</v>
      </c>
      <c r="I186" s="360">
        <f>F186</f>
        <v>3750</v>
      </c>
      <c r="J186" s="120">
        <f t="shared" ref="J186" si="424">H186*I186</f>
        <v>30000</v>
      </c>
      <c r="K186" s="282"/>
      <c r="L186" s="283"/>
      <c r="M186" s="120">
        <f t="shared" ref="M186" si="425">K186*L186</f>
        <v>0</v>
      </c>
      <c r="N186" s="282"/>
      <c r="O186" s="283"/>
      <c r="P186" s="120">
        <f t="shared" ref="P186" si="426">N186*O186</f>
        <v>0</v>
      </c>
      <c r="Q186" s="118"/>
      <c r="R186" s="119"/>
      <c r="S186" s="120"/>
      <c r="T186" s="118"/>
      <c r="U186" s="119"/>
      <c r="V186" s="120"/>
      <c r="W186" s="404">
        <f t="shared" ref="W186:W187" si="427">G186+M186+S186</f>
        <v>30000</v>
      </c>
      <c r="X186" s="395">
        <f t="shared" ref="X186:X187" si="428">J186+P186+V186</f>
        <v>30000</v>
      </c>
      <c r="Y186" s="395">
        <f t="shared" ref="Y186:Y187" si="429">W186-X186</f>
        <v>0</v>
      </c>
      <c r="Z186" s="396">
        <f t="shared" ref="Z186" si="430">Y186/W186</f>
        <v>0</v>
      </c>
      <c r="AA186" s="121"/>
      <c r="AB186" s="114"/>
      <c r="AC186" s="114"/>
      <c r="AD186" s="114"/>
      <c r="AE186" s="114"/>
      <c r="AF186" s="114"/>
      <c r="AG186" s="114"/>
    </row>
    <row r="187" spans="1:33" ht="30" customHeight="1" thickBot="1" x14ac:dyDescent="0.3">
      <c r="A187" s="115" t="s">
        <v>75</v>
      </c>
      <c r="B187" s="178" t="s">
        <v>372</v>
      </c>
      <c r="C187" s="361" t="s">
        <v>371</v>
      </c>
      <c r="D187" s="354"/>
      <c r="E187" s="281"/>
      <c r="F187" s="279">
        <v>0.22</v>
      </c>
      <c r="G187" s="286">
        <f t="shared" ref="G187" si="431">E187*F187</f>
        <v>0</v>
      </c>
      <c r="H187" s="281"/>
      <c r="I187" s="279">
        <v>0.22</v>
      </c>
      <c r="J187" s="120">
        <f t="shared" si="410"/>
        <v>0</v>
      </c>
      <c r="K187" s="281"/>
      <c r="L187" s="279"/>
      <c r="M187" s="120">
        <f t="shared" si="411"/>
        <v>0</v>
      </c>
      <c r="N187" s="281"/>
      <c r="O187" s="279"/>
      <c r="P187" s="120">
        <f t="shared" si="412"/>
        <v>0</v>
      </c>
      <c r="Q187" s="118"/>
      <c r="R187" s="119">
        <v>0.22</v>
      </c>
      <c r="S187" s="120">
        <f t="shared" si="413"/>
        <v>0</v>
      </c>
      <c r="T187" s="118"/>
      <c r="U187" s="119">
        <v>0.22</v>
      </c>
      <c r="V187" s="120">
        <f t="shared" si="414"/>
        <v>0</v>
      </c>
      <c r="W187" s="404">
        <f t="shared" si="427"/>
        <v>0</v>
      </c>
      <c r="X187" s="395">
        <f t="shared" si="428"/>
        <v>0</v>
      </c>
      <c r="Y187" s="395">
        <f t="shared" si="429"/>
        <v>0</v>
      </c>
      <c r="Z187" s="396">
        <v>0</v>
      </c>
      <c r="AA187" s="133"/>
      <c r="AB187" s="114"/>
      <c r="AC187" s="114"/>
      <c r="AD187" s="114"/>
      <c r="AE187" s="114"/>
      <c r="AF187" s="114"/>
      <c r="AG187" s="114"/>
    </row>
    <row r="188" spans="1:33" ht="30" customHeight="1" x14ac:dyDescent="0.25">
      <c r="A188" s="96" t="s">
        <v>72</v>
      </c>
      <c r="B188" s="136" t="s">
        <v>292</v>
      </c>
      <c r="C188" s="193" t="s">
        <v>293</v>
      </c>
      <c r="D188" s="123"/>
      <c r="E188" s="124">
        <f>SUM(E189:E191)</f>
        <v>0</v>
      </c>
      <c r="F188" s="125"/>
      <c r="G188" s="126">
        <f t="shared" ref="G188:H188" si="432">SUM(G189:G191)</f>
        <v>0</v>
      </c>
      <c r="H188" s="124">
        <f t="shared" si="432"/>
        <v>0</v>
      </c>
      <c r="I188" s="125"/>
      <c r="J188" s="126">
        <f t="shared" ref="J188:K188" si="433">SUM(J189:J191)</f>
        <v>0</v>
      </c>
      <c r="K188" s="124">
        <f t="shared" si="433"/>
        <v>0</v>
      </c>
      <c r="L188" s="125"/>
      <c r="M188" s="126">
        <f t="shared" ref="M188:N188" si="434">SUM(M189:M191)</f>
        <v>0</v>
      </c>
      <c r="N188" s="124">
        <f t="shared" si="434"/>
        <v>0</v>
      </c>
      <c r="O188" s="125"/>
      <c r="P188" s="126">
        <f t="shared" ref="P188:Q188" si="435">SUM(P189:P191)</f>
        <v>0</v>
      </c>
      <c r="Q188" s="124">
        <f t="shared" si="435"/>
        <v>0</v>
      </c>
      <c r="R188" s="125"/>
      <c r="S188" s="126">
        <f t="shared" ref="S188:T188" si="436">SUM(S189:S191)</f>
        <v>0</v>
      </c>
      <c r="T188" s="124">
        <f t="shared" si="436"/>
        <v>0</v>
      </c>
      <c r="U188" s="125"/>
      <c r="V188" s="126">
        <f t="shared" ref="V188:X188" si="437">SUM(V189:V191)</f>
        <v>0</v>
      </c>
      <c r="W188" s="398">
        <f t="shared" si="437"/>
        <v>0</v>
      </c>
      <c r="X188" s="398">
        <f t="shared" si="437"/>
        <v>0</v>
      </c>
      <c r="Y188" s="398">
        <f t="shared" si="398"/>
        <v>0</v>
      </c>
      <c r="Z188" s="403">
        <v>0</v>
      </c>
      <c r="AA188" s="245"/>
      <c r="AB188" s="104"/>
      <c r="AC188" s="104"/>
      <c r="AD188" s="104"/>
      <c r="AE188" s="104"/>
      <c r="AF188" s="104"/>
      <c r="AG188" s="104"/>
    </row>
    <row r="189" spans="1:33" ht="30" customHeight="1" x14ac:dyDescent="0.25">
      <c r="A189" s="105" t="s">
        <v>75</v>
      </c>
      <c r="B189" s="106" t="s">
        <v>294</v>
      </c>
      <c r="C189" s="162" t="s">
        <v>295</v>
      </c>
      <c r="D189" s="108"/>
      <c r="E189" s="109"/>
      <c r="F189" s="110"/>
      <c r="G189" s="111">
        <f t="shared" ref="G189:G191" si="438">E189*F189</f>
        <v>0</v>
      </c>
      <c r="H189" s="109"/>
      <c r="I189" s="110"/>
      <c r="J189" s="111">
        <f t="shared" ref="J189:J191" si="439">H189*I189</f>
        <v>0</v>
      </c>
      <c r="K189" s="109"/>
      <c r="L189" s="110"/>
      <c r="M189" s="111">
        <f t="shared" ref="M189:M191" si="440">K189*L189</f>
        <v>0</v>
      </c>
      <c r="N189" s="109"/>
      <c r="O189" s="110"/>
      <c r="P189" s="111">
        <f t="shared" ref="P189:P191" si="441">N189*O189</f>
        <v>0</v>
      </c>
      <c r="Q189" s="109"/>
      <c r="R189" s="110"/>
      <c r="S189" s="111">
        <f t="shared" ref="S189:S191" si="442">Q189*R189</f>
        <v>0</v>
      </c>
      <c r="T189" s="109"/>
      <c r="U189" s="110"/>
      <c r="V189" s="111">
        <f t="shared" ref="V189:V191" si="443">T189*U189</f>
        <v>0</v>
      </c>
      <c r="W189" s="401">
        <f t="shared" ref="W189:W191" si="444">G189+M189+S189</f>
        <v>0</v>
      </c>
      <c r="X189" s="395">
        <f t="shared" ref="X189:X191" si="445">J189+P189+V189</f>
        <v>0</v>
      </c>
      <c r="Y189" s="395">
        <f t="shared" si="398"/>
        <v>0</v>
      </c>
      <c r="Z189" s="396">
        <v>0</v>
      </c>
      <c r="AA189" s="235"/>
      <c r="AB189" s="114"/>
      <c r="AC189" s="114"/>
      <c r="AD189" s="114"/>
      <c r="AE189" s="114"/>
      <c r="AF189" s="114"/>
      <c r="AG189" s="114"/>
    </row>
    <row r="190" spans="1:33" ht="30" customHeight="1" x14ac:dyDescent="0.25">
      <c r="A190" s="105" t="s">
        <v>75</v>
      </c>
      <c r="B190" s="106" t="s">
        <v>296</v>
      </c>
      <c r="C190" s="162" t="s">
        <v>295</v>
      </c>
      <c r="D190" s="108"/>
      <c r="E190" s="109"/>
      <c r="F190" s="110"/>
      <c r="G190" s="111">
        <f t="shared" si="438"/>
        <v>0</v>
      </c>
      <c r="H190" s="109"/>
      <c r="I190" s="110"/>
      <c r="J190" s="111">
        <f t="shared" si="439"/>
        <v>0</v>
      </c>
      <c r="K190" s="109"/>
      <c r="L190" s="110"/>
      <c r="M190" s="111">
        <f t="shared" si="440"/>
        <v>0</v>
      </c>
      <c r="N190" s="109"/>
      <c r="O190" s="110"/>
      <c r="P190" s="111">
        <f t="shared" si="441"/>
        <v>0</v>
      </c>
      <c r="Q190" s="109"/>
      <c r="R190" s="110"/>
      <c r="S190" s="111">
        <f t="shared" si="442"/>
        <v>0</v>
      </c>
      <c r="T190" s="109"/>
      <c r="U190" s="110"/>
      <c r="V190" s="111">
        <f t="shared" si="443"/>
        <v>0</v>
      </c>
      <c r="W190" s="401">
        <f t="shared" si="444"/>
        <v>0</v>
      </c>
      <c r="X190" s="395">
        <f t="shared" si="445"/>
        <v>0</v>
      </c>
      <c r="Y190" s="395">
        <f t="shared" si="398"/>
        <v>0</v>
      </c>
      <c r="Z190" s="396">
        <v>0</v>
      </c>
      <c r="AA190" s="235"/>
      <c r="AB190" s="114"/>
      <c r="AC190" s="114"/>
      <c r="AD190" s="114"/>
      <c r="AE190" s="114"/>
      <c r="AF190" s="114"/>
      <c r="AG190" s="114"/>
    </row>
    <row r="191" spans="1:33" ht="30" customHeight="1" x14ac:dyDescent="0.25">
      <c r="A191" s="115" t="s">
        <v>75</v>
      </c>
      <c r="B191" s="116" t="s">
        <v>297</v>
      </c>
      <c r="C191" s="145" t="s">
        <v>295</v>
      </c>
      <c r="D191" s="117"/>
      <c r="E191" s="118"/>
      <c r="F191" s="119"/>
      <c r="G191" s="120">
        <f t="shared" si="438"/>
        <v>0</v>
      </c>
      <c r="H191" s="118"/>
      <c r="I191" s="119"/>
      <c r="J191" s="120">
        <f t="shared" si="439"/>
        <v>0</v>
      </c>
      <c r="K191" s="118"/>
      <c r="L191" s="119"/>
      <c r="M191" s="120">
        <f t="shared" si="440"/>
        <v>0</v>
      </c>
      <c r="N191" s="118"/>
      <c r="O191" s="119"/>
      <c r="P191" s="120">
        <f t="shared" si="441"/>
        <v>0</v>
      </c>
      <c r="Q191" s="118"/>
      <c r="R191" s="119"/>
      <c r="S191" s="120">
        <f t="shared" si="442"/>
        <v>0</v>
      </c>
      <c r="T191" s="118"/>
      <c r="U191" s="119"/>
      <c r="V191" s="120">
        <f t="shared" si="443"/>
        <v>0</v>
      </c>
      <c r="W191" s="397">
        <f t="shared" si="444"/>
        <v>0</v>
      </c>
      <c r="X191" s="395">
        <f t="shared" si="445"/>
        <v>0</v>
      </c>
      <c r="Y191" s="395">
        <f t="shared" si="398"/>
        <v>0</v>
      </c>
      <c r="Z191" s="396">
        <v>0</v>
      </c>
      <c r="AA191" s="236"/>
      <c r="AB191" s="114"/>
      <c r="AC191" s="114"/>
      <c r="AD191" s="114"/>
      <c r="AE191" s="114"/>
      <c r="AF191" s="114"/>
      <c r="AG191" s="114"/>
    </row>
    <row r="192" spans="1:33" ht="30" customHeight="1" x14ac:dyDescent="0.25">
      <c r="A192" s="96" t="s">
        <v>72</v>
      </c>
      <c r="B192" s="136" t="s">
        <v>298</v>
      </c>
      <c r="C192" s="246" t="s">
        <v>276</v>
      </c>
      <c r="D192" s="123"/>
      <c r="E192" s="124">
        <f>SUM(E193:E201)</f>
        <v>41.7</v>
      </c>
      <c r="F192" s="125"/>
      <c r="G192" s="126">
        <f>SUM(G193:G203)</f>
        <v>187340</v>
      </c>
      <c r="H192" s="124">
        <f>SUM(H193:H201)</f>
        <v>41.7</v>
      </c>
      <c r="I192" s="125"/>
      <c r="J192" s="126">
        <f>SUM(J193:J203)</f>
        <v>196590</v>
      </c>
      <c r="K192" s="124">
        <f>SUM(K193:K201)</f>
        <v>0</v>
      </c>
      <c r="L192" s="125"/>
      <c r="M192" s="126">
        <f>SUM(M193:M203)</f>
        <v>0</v>
      </c>
      <c r="N192" s="124">
        <f>SUM(N193:N201)</f>
        <v>0</v>
      </c>
      <c r="O192" s="125"/>
      <c r="P192" s="126">
        <f>SUM(P193:P203)</f>
        <v>0</v>
      </c>
      <c r="Q192" s="124">
        <f>SUM(Q193:Q201)</f>
        <v>0</v>
      </c>
      <c r="R192" s="125"/>
      <c r="S192" s="126">
        <f>SUM(S193:S203)</f>
        <v>0</v>
      </c>
      <c r="T192" s="124">
        <f>SUM(T193:T201)</f>
        <v>0</v>
      </c>
      <c r="U192" s="125"/>
      <c r="V192" s="126">
        <f t="shared" ref="V192:X192" si="446">SUM(V193:V203)</f>
        <v>0</v>
      </c>
      <c r="W192" s="398">
        <f t="shared" si="446"/>
        <v>187340</v>
      </c>
      <c r="X192" s="398">
        <f t="shared" si="446"/>
        <v>196590</v>
      </c>
      <c r="Y192" s="398">
        <f t="shared" si="398"/>
        <v>-9250</v>
      </c>
      <c r="Z192" s="403">
        <f t="shared" si="399"/>
        <v>-4.9375467065228995E-2</v>
      </c>
      <c r="AA192" s="245"/>
      <c r="AB192" s="104"/>
      <c r="AC192" s="104"/>
      <c r="AD192" s="104"/>
      <c r="AE192" s="104"/>
      <c r="AF192" s="104"/>
      <c r="AG192" s="104"/>
    </row>
    <row r="193" spans="1:33" ht="30" customHeight="1" x14ac:dyDescent="0.25">
      <c r="A193" s="105" t="s">
        <v>75</v>
      </c>
      <c r="B193" s="362" t="s">
        <v>299</v>
      </c>
      <c r="C193" s="511" t="s">
        <v>300</v>
      </c>
      <c r="D193" s="108"/>
      <c r="E193" s="109"/>
      <c r="F193" s="110"/>
      <c r="G193" s="276">
        <f t="shared" ref="G193:G195" si="447">E193*F193</f>
        <v>0</v>
      </c>
      <c r="H193" s="109"/>
      <c r="I193" s="110"/>
      <c r="J193" s="111">
        <f t="shared" ref="J193:J203" si="448">H193*I193</f>
        <v>0</v>
      </c>
      <c r="K193" s="109"/>
      <c r="L193" s="110"/>
      <c r="M193" s="111">
        <f t="shared" ref="M193:M203" si="449">K193*L193</f>
        <v>0</v>
      </c>
      <c r="N193" s="109"/>
      <c r="O193" s="110"/>
      <c r="P193" s="111">
        <f t="shared" ref="P193:P203" si="450">N193*O193</f>
        <v>0</v>
      </c>
      <c r="Q193" s="109"/>
      <c r="R193" s="110"/>
      <c r="S193" s="111">
        <f t="shared" ref="S193:S203" si="451">Q193*R193</f>
        <v>0</v>
      </c>
      <c r="T193" s="109"/>
      <c r="U193" s="110"/>
      <c r="V193" s="111">
        <f t="shared" ref="V193:V203" si="452">T193*U193</f>
        <v>0</v>
      </c>
      <c r="W193" s="401">
        <f t="shared" ref="W193:W203" si="453">G193+M193+S193</f>
        <v>0</v>
      </c>
      <c r="X193" s="395">
        <f t="shared" ref="X193:X203" si="454">J193+P193+V193</f>
        <v>0</v>
      </c>
      <c r="Y193" s="395">
        <f t="shared" si="398"/>
        <v>0</v>
      </c>
      <c r="Z193" s="396">
        <v>0</v>
      </c>
      <c r="AA193" s="235"/>
      <c r="AB193" s="114"/>
      <c r="AC193" s="114"/>
      <c r="AD193" s="114"/>
      <c r="AE193" s="114"/>
      <c r="AF193" s="114"/>
      <c r="AG193" s="114"/>
    </row>
    <row r="194" spans="1:33" ht="30" customHeight="1" x14ac:dyDescent="0.25">
      <c r="A194" s="105" t="s">
        <v>75</v>
      </c>
      <c r="B194" s="362" t="s">
        <v>301</v>
      </c>
      <c r="C194" s="511" t="s">
        <v>302</v>
      </c>
      <c r="D194" s="108"/>
      <c r="E194" s="109"/>
      <c r="F194" s="110"/>
      <c r="G194" s="276">
        <f t="shared" si="447"/>
        <v>0</v>
      </c>
      <c r="H194" s="109"/>
      <c r="I194" s="110"/>
      <c r="J194" s="111">
        <f t="shared" si="448"/>
        <v>0</v>
      </c>
      <c r="K194" s="109"/>
      <c r="L194" s="110"/>
      <c r="M194" s="111">
        <f t="shared" si="449"/>
        <v>0</v>
      </c>
      <c r="N194" s="109"/>
      <c r="O194" s="110"/>
      <c r="P194" s="111">
        <f t="shared" si="450"/>
        <v>0</v>
      </c>
      <c r="Q194" s="109"/>
      <c r="R194" s="110"/>
      <c r="S194" s="111">
        <f t="shared" si="451"/>
        <v>0</v>
      </c>
      <c r="T194" s="109"/>
      <c r="U194" s="110"/>
      <c r="V194" s="111">
        <f t="shared" si="452"/>
        <v>0</v>
      </c>
      <c r="W194" s="397">
        <f t="shared" si="453"/>
        <v>0</v>
      </c>
      <c r="X194" s="395">
        <f t="shared" si="454"/>
        <v>0</v>
      </c>
      <c r="Y194" s="395">
        <f t="shared" si="398"/>
        <v>0</v>
      </c>
      <c r="Z194" s="396">
        <v>0</v>
      </c>
      <c r="AA194" s="235"/>
      <c r="AB194" s="114"/>
      <c r="AC194" s="114"/>
      <c r="AD194" s="114"/>
      <c r="AE194" s="114"/>
      <c r="AF194" s="114"/>
      <c r="AG194" s="114"/>
    </row>
    <row r="195" spans="1:33" ht="30" customHeight="1" x14ac:dyDescent="0.25">
      <c r="A195" s="105" t="s">
        <v>75</v>
      </c>
      <c r="B195" s="362" t="s">
        <v>303</v>
      </c>
      <c r="C195" s="511" t="s">
        <v>304</v>
      </c>
      <c r="D195" s="108"/>
      <c r="E195" s="109"/>
      <c r="F195" s="110"/>
      <c r="G195" s="276">
        <f t="shared" si="447"/>
        <v>0</v>
      </c>
      <c r="H195" s="109"/>
      <c r="I195" s="110"/>
      <c r="J195" s="111">
        <f t="shared" si="448"/>
        <v>0</v>
      </c>
      <c r="K195" s="109"/>
      <c r="L195" s="110"/>
      <c r="M195" s="111">
        <f t="shared" si="449"/>
        <v>0</v>
      </c>
      <c r="N195" s="109"/>
      <c r="O195" s="110"/>
      <c r="P195" s="111">
        <f t="shared" si="450"/>
        <v>0</v>
      </c>
      <c r="Q195" s="109"/>
      <c r="R195" s="110"/>
      <c r="S195" s="111">
        <f t="shared" si="451"/>
        <v>0</v>
      </c>
      <c r="T195" s="109"/>
      <c r="U195" s="110"/>
      <c r="V195" s="111">
        <f t="shared" si="452"/>
        <v>0</v>
      </c>
      <c r="W195" s="397">
        <f t="shared" si="453"/>
        <v>0</v>
      </c>
      <c r="X195" s="395">
        <f t="shared" si="454"/>
        <v>0</v>
      </c>
      <c r="Y195" s="395">
        <f t="shared" si="398"/>
        <v>0</v>
      </c>
      <c r="Z195" s="396">
        <v>0</v>
      </c>
      <c r="AA195" s="235"/>
      <c r="AB195" s="114"/>
      <c r="AC195" s="114"/>
      <c r="AD195" s="114"/>
      <c r="AE195" s="114"/>
      <c r="AF195" s="114"/>
      <c r="AG195" s="114"/>
    </row>
    <row r="196" spans="1:33" ht="30" customHeight="1" x14ac:dyDescent="0.25">
      <c r="A196" s="105" t="s">
        <v>75</v>
      </c>
      <c r="B196" s="362" t="s">
        <v>305</v>
      </c>
      <c r="C196" s="511" t="s">
        <v>306</v>
      </c>
      <c r="D196" s="108"/>
      <c r="E196" s="109"/>
      <c r="F196" s="110"/>
      <c r="G196" s="363">
        <v>0</v>
      </c>
      <c r="H196" s="109"/>
      <c r="I196" s="110"/>
      <c r="J196" s="111">
        <f t="shared" si="448"/>
        <v>0</v>
      </c>
      <c r="K196" s="109"/>
      <c r="L196" s="110"/>
      <c r="M196" s="111">
        <f t="shared" si="449"/>
        <v>0</v>
      </c>
      <c r="N196" s="109"/>
      <c r="O196" s="110"/>
      <c r="P196" s="111">
        <f t="shared" si="450"/>
        <v>0</v>
      </c>
      <c r="Q196" s="109"/>
      <c r="R196" s="110"/>
      <c r="S196" s="111">
        <f t="shared" si="451"/>
        <v>0</v>
      </c>
      <c r="T196" s="109"/>
      <c r="U196" s="110"/>
      <c r="V196" s="111">
        <f t="shared" si="452"/>
        <v>0</v>
      </c>
      <c r="W196" s="404">
        <f t="shared" si="453"/>
        <v>0</v>
      </c>
      <c r="X196" s="395">
        <f t="shared" si="454"/>
        <v>0</v>
      </c>
      <c r="Y196" s="395">
        <f t="shared" si="398"/>
        <v>0</v>
      </c>
      <c r="Z196" s="396">
        <v>0</v>
      </c>
      <c r="AA196" s="235"/>
      <c r="AB196" s="114"/>
      <c r="AC196" s="114"/>
      <c r="AD196" s="114"/>
      <c r="AE196" s="114"/>
      <c r="AF196" s="114"/>
      <c r="AG196" s="114"/>
    </row>
    <row r="197" spans="1:33" ht="30" customHeight="1" x14ac:dyDescent="0.25">
      <c r="A197" s="105" t="s">
        <v>75</v>
      </c>
      <c r="B197" s="364" t="s">
        <v>307</v>
      </c>
      <c r="C197" s="145" t="s">
        <v>350</v>
      </c>
      <c r="D197" s="515" t="s">
        <v>351</v>
      </c>
      <c r="E197" s="516">
        <v>18</v>
      </c>
      <c r="F197" s="509">
        <v>2490</v>
      </c>
      <c r="G197" s="276">
        <f t="shared" ref="G197:G203" si="455">E197*F197</f>
        <v>44820</v>
      </c>
      <c r="H197" s="480">
        <f>E197</f>
        <v>18</v>
      </c>
      <c r="I197" s="481">
        <f>F197</f>
        <v>2490</v>
      </c>
      <c r="J197" s="482">
        <f t="shared" si="448"/>
        <v>44820</v>
      </c>
      <c r="K197" s="483"/>
      <c r="L197" s="484"/>
      <c r="M197" s="482">
        <f t="shared" si="449"/>
        <v>0</v>
      </c>
      <c r="N197" s="483"/>
      <c r="O197" s="484"/>
      <c r="P197" s="482">
        <f t="shared" si="450"/>
        <v>0</v>
      </c>
      <c r="Q197" s="483"/>
      <c r="R197" s="484"/>
      <c r="S197" s="482">
        <f t="shared" si="451"/>
        <v>0</v>
      </c>
      <c r="T197" s="483"/>
      <c r="U197" s="484"/>
      <c r="V197" s="482">
        <f t="shared" si="452"/>
        <v>0</v>
      </c>
      <c r="W197" s="485">
        <f t="shared" si="453"/>
        <v>44820</v>
      </c>
      <c r="X197" s="486">
        <f t="shared" si="454"/>
        <v>44820</v>
      </c>
      <c r="Y197" s="486">
        <f t="shared" si="398"/>
        <v>0</v>
      </c>
      <c r="Z197" s="487">
        <f t="shared" si="399"/>
        <v>0</v>
      </c>
      <c r="AA197" s="488"/>
      <c r="AB197" s="113"/>
      <c r="AC197" s="114"/>
      <c r="AD197" s="114"/>
      <c r="AE197" s="114"/>
      <c r="AF197" s="114"/>
      <c r="AG197" s="114"/>
    </row>
    <row r="198" spans="1:33" ht="30" customHeight="1" x14ac:dyDescent="0.25">
      <c r="A198" s="105" t="s">
        <v>75</v>
      </c>
      <c r="B198" s="364" t="s">
        <v>308</v>
      </c>
      <c r="C198" s="145" t="s">
        <v>352</v>
      </c>
      <c r="D198" s="515" t="s">
        <v>351</v>
      </c>
      <c r="E198" s="516">
        <v>18</v>
      </c>
      <c r="F198" s="509">
        <v>1990</v>
      </c>
      <c r="G198" s="276">
        <f t="shared" si="455"/>
        <v>35820</v>
      </c>
      <c r="H198" s="480">
        <f t="shared" ref="H198:H201" si="456">E198</f>
        <v>18</v>
      </c>
      <c r="I198" s="481">
        <f t="shared" ref="I198:I201" si="457">F198</f>
        <v>1990</v>
      </c>
      <c r="J198" s="482">
        <f t="shared" si="448"/>
        <v>35820</v>
      </c>
      <c r="K198" s="489"/>
      <c r="L198" s="490"/>
      <c r="M198" s="482">
        <f t="shared" si="449"/>
        <v>0</v>
      </c>
      <c r="N198" s="489"/>
      <c r="O198" s="490"/>
      <c r="P198" s="482">
        <f t="shared" si="450"/>
        <v>0</v>
      </c>
      <c r="Q198" s="483"/>
      <c r="R198" s="484"/>
      <c r="S198" s="482">
        <f t="shared" si="451"/>
        <v>0</v>
      </c>
      <c r="T198" s="483"/>
      <c r="U198" s="484"/>
      <c r="V198" s="482">
        <f t="shared" si="452"/>
        <v>0</v>
      </c>
      <c r="W198" s="485">
        <f t="shared" si="453"/>
        <v>35820</v>
      </c>
      <c r="X198" s="486">
        <f t="shared" si="454"/>
        <v>35820</v>
      </c>
      <c r="Y198" s="486">
        <f t="shared" si="398"/>
        <v>0</v>
      </c>
      <c r="Z198" s="487">
        <f t="shared" si="399"/>
        <v>0</v>
      </c>
      <c r="AA198" s="491"/>
      <c r="AB198" s="114"/>
      <c r="AC198" s="114"/>
      <c r="AD198" s="114"/>
      <c r="AE198" s="114"/>
      <c r="AF198" s="114"/>
      <c r="AG198" s="114"/>
    </row>
    <row r="199" spans="1:33" ht="44.45" customHeight="1" x14ac:dyDescent="0.25">
      <c r="A199" s="105" t="s">
        <v>75</v>
      </c>
      <c r="B199" s="364" t="s">
        <v>309</v>
      </c>
      <c r="C199" s="145" t="s">
        <v>353</v>
      </c>
      <c r="D199" s="519" t="s">
        <v>78</v>
      </c>
      <c r="E199" s="517">
        <v>3.7</v>
      </c>
      <c r="F199" s="518">
        <v>11000</v>
      </c>
      <c r="G199" s="365">
        <f t="shared" si="455"/>
        <v>40700</v>
      </c>
      <c r="H199" s="480">
        <f t="shared" si="456"/>
        <v>3.7</v>
      </c>
      <c r="I199" s="481">
        <v>13500</v>
      </c>
      <c r="J199" s="482">
        <f t="shared" si="448"/>
        <v>49950</v>
      </c>
      <c r="K199" s="489"/>
      <c r="L199" s="492"/>
      <c r="M199" s="482">
        <f t="shared" si="449"/>
        <v>0</v>
      </c>
      <c r="N199" s="489"/>
      <c r="O199" s="492"/>
      <c r="P199" s="482">
        <f t="shared" si="450"/>
        <v>0</v>
      </c>
      <c r="Q199" s="493"/>
      <c r="R199" s="494"/>
      <c r="S199" s="482">
        <f t="shared" ref="S199:S200" si="458">Q199*R199</f>
        <v>0</v>
      </c>
      <c r="T199" s="483"/>
      <c r="U199" s="484"/>
      <c r="V199" s="482">
        <f t="shared" ref="V199:V200" si="459">T199*U199</f>
        <v>0</v>
      </c>
      <c r="W199" s="485">
        <f t="shared" ref="W199:W200" si="460">G199+M199+S199</f>
        <v>40700</v>
      </c>
      <c r="X199" s="486">
        <f t="shared" ref="X199:X200" si="461">J199+P199+V199</f>
        <v>49950</v>
      </c>
      <c r="Y199" s="486">
        <f t="shared" ref="Y199:Y200" si="462">W199-X199</f>
        <v>-9250</v>
      </c>
      <c r="Z199" s="487">
        <f t="shared" ref="Z199:Z200" si="463">Y199/W199</f>
        <v>-0.22727272727272727</v>
      </c>
      <c r="AA199" s="112" t="s">
        <v>410</v>
      </c>
      <c r="AB199" s="114"/>
      <c r="AC199" s="114"/>
      <c r="AD199" s="114"/>
      <c r="AE199" s="114"/>
      <c r="AF199" s="114"/>
      <c r="AG199" s="114"/>
    </row>
    <row r="200" spans="1:33" ht="30" customHeight="1" x14ac:dyDescent="0.25">
      <c r="A200" s="105" t="s">
        <v>75</v>
      </c>
      <c r="B200" s="364" t="s">
        <v>310</v>
      </c>
      <c r="C200" s="144" t="s">
        <v>354</v>
      </c>
      <c r="D200" s="515" t="s">
        <v>140</v>
      </c>
      <c r="E200" s="517">
        <v>1</v>
      </c>
      <c r="F200" s="518">
        <v>33000</v>
      </c>
      <c r="G200" s="365">
        <f t="shared" si="455"/>
        <v>33000</v>
      </c>
      <c r="H200" s="480">
        <f t="shared" si="456"/>
        <v>1</v>
      </c>
      <c r="I200" s="481">
        <f t="shared" si="457"/>
        <v>33000</v>
      </c>
      <c r="J200" s="111">
        <f t="shared" si="448"/>
        <v>33000</v>
      </c>
      <c r="K200" s="118"/>
      <c r="L200" s="119"/>
      <c r="M200" s="111">
        <f t="shared" si="449"/>
        <v>0</v>
      </c>
      <c r="N200" s="118"/>
      <c r="O200" s="119"/>
      <c r="P200" s="111">
        <f t="shared" si="450"/>
        <v>0</v>
      </c>
      <c r="Q200" s="118"/>
      <c r="R200" s="119"/>
      <c r="S200" s="111">
        <f t="shared" si="458"/>
        <v>0</v>
      </c>
      <c r="T200" s="109"/>
      <c r="U200" s="110"/>
      <c r="V200" s="111">
        <f t="shared" si="459"/>
        <v>0</v>
      </c>
      <c r="W200" s="404">
        <f t="shared" si="460"/>
        <v>33000</v>
      </c>
      <c r="X200" s="395">
        <f t="shared" si="461"/>
        <v>33000</v>
      </c>
      <c r="Y200" s="395">
        <f t="shared" si="462"/>
        <v>0</v>
      </c>
      <c r="Z200" s="396">
        <f t="shared" si="463"/>
        <v>0</v>
      </c>
      <c r="AA200" s="236"/>
      <c r="AB200" s="114"/>
      <c r="AC200" s="114"/>
      <c r="AD200" s="114"/>
      <c r="AE200" s="114"/>
      <c r="AF200" s="114"/>
      <c r="AG200" s="114"/>
    </row>
    <row r="201" spans="1:33" ht="30" customHeight="1" x14ac:dyDescent="0.25">
      <c r="A201" s="115" t="s">
        <v>75</v>
      </c>
      <c r="B201" s="366" t="s">
        <v>356</v>
      </c>
      <c r="C201" s="144" t="s">
        <v>355</v>
      </c>
      <c r="D201" s="507" t="s">
        <v>140</v>
      </c>
      <c r="E201" s="517">
        <v>1</v>
      </c>
      <c r="F201" s="518">
        <v>33000</v>
      </c>
      <c r="G201" s="365">
        <f t="shared" si="455"/>
        <v>33000</v>
      </c>
      <c r="H201" s="480">
        <f t="shared" si="456"/>
        <v>1</v>
      </c>
      <c r="I201" s="481">
        <f t="shared" si="457"/>
        <v>33000</v>
      </c>
      <c r="J201" s="111">
        <f t="shared" si="448"/>
        <v>33000</v>
      </c>
      <c r="K201" s="118"/>
      <c r="L201" s="119"/>
      <c r="M201" s="120">
        <f t="shared" si="449"/>
        <v>0</v>
      </c>
      <c r="N201" s="118"/>
      <c r="O201" s="119"/>
      <c r="P201" s="120">
        <f t="shared" si="450"/>
        <v>0</v>
      </c>
      <c r="Q201" s="118"/>
      <c r="R201" s="119"/>
      <c r="S201" s="120">
        <f t="shared" si="451"/>
        <v>0</v>
      </c>
      <c r="T201" s="118"/>
      <c r="U201" s="119"/>
      <c r="V201" s="120">
        <f t="shared" si="452"/>
        <v>0</v>
      </c>
      <c r="W201" s="404">
        <f t="shared" si="453"/>
        <v>33000</v>
      </c>
      <c r="X201" s="395">
        <f t="shared" si="454"/>
        <v>33000</v>
      </c>
      <c r="Y201" s="395">
        <f t="shared" si="398"/>
        <v>0</v>
      </c>
      <c r="Z201" s="396">
        <f t="shared" si="399"/>
        <v>0</v>
      </c>
      <c r="AA201" s="236"/>
      <c r="AB201" s="114"/>
      <c r="AC201" s="114"/>
      <c r="AD201" s="114"/>
      <c r="AE201" s="114"/>
      <c r="AF201" s="114"/>
      <c r="AG201" s="114"/>
    </row>
    <row r="202" spans="1:33" s="332" customFormat="1" ht="30" customHeight="1" x14ac:dyDescent="0.25">
      <c r="A202" s="115"/>
      <c r="B202" s="367" t="s">
        <v>357</v>
      </c>
      <c r="C202" s="280" t="s">
        <v>373</v>
      </c>
      <c r="D202" s="287"/>
      <c r="E202" s="281"/>
      <c r="F202" s="279"/>
      <c r="G202" s="286">
        <f t="shared" si="455"/>
        <v>0</v>
      </c>
      <c r="H202" s="281"/>
      <c r="I202" s="279"/>
      <c r="J202" s="111">
        <f t="shared" ref="J202" si="464">H202*I202</f>
        <v>0</v>
      </c>
      <c r="K202" s="118"/>
      <c r="L202" s="119"/>
      <c r="M202" s="120">
        <f t="shared" ref="M202" si="465">K202*L202</f>
        <v>0</v>
      </c>
      <c r="N202" s="118"/>
      <c r="O202" s="119"/>
      <c r="P202" s="120">
        <f t="shared" ref="P202" si="466">N202*O202</f>
        <v>0</v>
      </c>
      <c r="Q202" s="118"/>
      <c r="R202" s="119"/>
      <c r="S202" s="120">
        <f t="shared" ref="S202" si="467">Q202*R202</f>
        <v>0</v>
      </c>
      <c r="T202" s="118"/>
      <c r="U202" s="119"/>
      <c r="V202" s="120">
        <f t="shared" ref="V202" si="468">T202*U202</f>
        <v>0</v>
      </c>
      <c r="W202" s="404">
        <f t="shared" ref="W202" si="469">G202+M202+S202</f>
        <v>0</v>
      </c>
      <c r="X202" s="395">
        <f t="shared" ref="X202" si="470">J202+P202+V202</f>
        <v>0</v>
      </c>
      <c r="Y202" s="395">
        <f t="shared" ref="Y202" si="471">W202-X202</f>
        <v>0</v>
      </c>
      <c r="Z202" s="396">
        <v>0</v>
      </c>
      <c r="AA202" s="236"/>
      <c r="AB202" s="114"/>
      <c r="AC202" s="114"/>
      <c r="AD202" s="114"/>
      <c r="AE202" s="114"/>
      <c r="AF202" s="114"/>
      <c r="AG202" s="114"/>
    </row>
    <row r="203" spans="1:33" ht="30" customHeight="1" thickBot="1" x14ac:dyDescent="0.3">
      <c r="A203" s="115" t="s">
        <v>75</v>
      </c>
      <c r="B203" s="368" t="s">
        <v>374</v>
      </c>
      <c r="C203" s="361" t="s">
        <v>375</v>
      </c>
      <c r="D203" s="354"/>
      <c r="E203" s="281"/>
      <c r="F203" s="279">
        <v>0.22</v>
      </c>
      <c r="G203" s="286">
        <f t="shared" si="455"/>
        <v>0</v>
      </c>
      <c r="H203" s="285"/>
      <c r="I203" s="279"/>
      <c r="J203" s="111">
        <f t="shared" si="448"/>
        <v>0</v>
      </c>
      <c r="K203" s="118"/>
      <c r="L203" s="119"/>
      <c r="M203" s="120">
        <f t="shared" si="449"/>
        <v>0</v>
      </c>
      <c r="N203" s="118"/>
      <c r="O203" s="119"/>
      <c r="P203" s="120">
        <f t="shared" si="450"/>
        <v>0</v>
      </c>
      <c r="Q203" s="118"/>
      <c r="R203" s="119">
        <v>0.22</v>
      </c>
      <c r="S203" s="120">
        <f t="shared" si="451"/>
        <v>0</v>
      </c>
      <c r="T203" s="118"/>
      <c r="U203" s="119">
        <v>0.22</v>
      </c>
      <c r="V203" s="120">
        <f t="shared" si="452"/>
        <v>0</v>
      </c>
      <c r="W203" s="397">
        <f t="shared" si="453"/>
        <v>0</v>
      </c>
      <c r="X203" s="395">
        <f t="shared" si="454"/>
        <v>0</v>
      </c>
      <c r="Y203" s="395">
        <f t="shared" si="398"/>
        <v>0</v>
      </c>
      <c r="Z203" s="396">
        <v>0</v>
      </c>
      <c r="AA203" s="133"/>
      <c r="AB203" s="7"/>
      <c r="AC203" s="7"/>
      <c r="AD203" s="7"/>
      <c r="AE203" s="7"/>
      <c r="AF203" s="7"/>
      <c r="AG203" s="7"/>
    </row>
    <row r="204" spans="1:33" ht="30" customHeight="1" thickBot="1" x14ac:dyDescent="0.3">
      <c r="A204" s="247" t="s">
        <v>311</v>
      </c>
      <c r="B204" s="248"/>
      <c r="C204" s="249"/>
      <c r="D204" s="250"/>
      <c r="E204" s="164">
        <f>E192+E188+E181+E176</f>
        <v>76.7</v>
      </c>
      <c r="F204" s="155"/>
      <c r="G204" s="251">
        <f t="shared" ref="G204:H204" si="472">G192+G188+G181+G176</f>
        <v>386590</v>
      </c>
      <c r="H204" s="164">
        <f t="shared" si="472"/>
        <v>76.7</v>
      </c>
      <c r="I204" s="155"/>
      <c r="J204" s="251">
        <f t="shared" ref="J204:K204" si="473">J192+J188+J181+J176</f>
        <v>464740</v>
      </c>
      <c r="K204" s="164">
        <f t="shared" si="473"/>
        <v>1</v>
      </c>
      <c r="L204" s="155"/>
      <c r="M204" s="251">
        <f t="shared" ref="M204:N204" si="474">M192+M188+M181+M176</f>
        <v>20000</v>
      </c>
      <c r="N204" s="164">
        <f t="shared" si="474"/>
        <v>1</v>
      </c>
      <c r="O204" s="155"/>
      <c r="P204" s="251">
        <f t="shared" ref="P204:Q204" si="475">P192+P188+P181+P176</f>
        <v>20000</v>
      </c>
      <c r="Q204" s="164">
        <f t="shared" si="475"/>
        <v>0</v>
      </c>
      <c r="R204" s="155"/>
      <c r="S204" s="251">
        <f t="shared" ref="S204:T204" si="476">S192+S188+S181+S176</f>
        <v>0</v>
      </c>
      <c r="T204" s="164">
        <f t="shared" si="476"/>
        <v>0</v>
      </c>
      <c r="U204" s="155"/>
      <c r="V204" s="251">
        <f>V192+V188+V181+V176</f>
        <v>0</v>
      </c>
      <c r="W204" s="430">
        <f t="shared" ref="W204:X204" si="477">W192+W176+W188+W181</f>
        <v>406590</v>
      </c>
      <c r="X204" s="430">
        <f t="shared" si="477"/>
        <v>484740</v>
      </c>
      <c r="Y204" s="430">
        <f t="shared" si="398"/>
        <v>-78150</v>
      </c>
      <c r="Z204" s="431">
        <f t="shared" si="399"/>
        <v>-0.19220836715118425</v>
      </c>
      <c r="AA204" s="194"/>
      <c r="AB204" s="7"/>
      <c r="AC204" s="7"/>
      <c r="AD204" s="7"/>
      <c r="AE204" s="7"/>
      <c r="AF204" s="7"/>
      <c r="AG204" s="7"/>
    </row>
    <row r="205" spans="1:33" ht="30" customHeight="1" thickBot="1" x14ac:dyDescent="0.3">
      <c r="A205" s="317" t="s">
        <v>312</v>
      </c>
      <c r="B205" s="318"/>
      <c r="C205" s="319"/>
      <c r="D205" s="320"/>
      <c r="E205" s="321"/>
      <c r="F205" s="322"/>
      <c r="G205" s="323">
        <f>G33+G47+G56+G100+G114+G128+G141+G149+G157+G164+G168+G174+G204</f>
        <v>999847.60000000009</v>
      </c>
      <c r="H205" s="321"/>
      <c r="I205" s="322"/>
      <c r="J205" s="323">
        <f>J33+J47+J56+J100+J114+J128+J141+J149+J157+J164+J168+J174+J204</f>
        <v>999847.60000000009</v>
      </c>
      <c r="K205" s="321"/>
      <c r="L205" s="322"/>
      <c r="M205" s="323">
        <f>M33+M47+M56+M100+M114+M128+M141+M149+M157+M164+M168+M174+M204</f>
        <v>20000</v>
      </c>
      <c r="N205" s="321"/>
      <c r="O205" s="322"/>
      <c r="P205" s="323">
        <f>P33+P47+P56+P100+P114+P128+P141+P149+P157+P164+P168+P174+P204</f>
        <v>20000</v>
      </c>
      <c r="Q205" s="321"/>
      <c r="R205" s="322"/>
      <c r="S205" s="323">
        <f>S33+S47+S56+S100+S114+S128+S141+S149+S157+S164+S168+S174+S204</f>
        <v>0</v>
      </c>
      <c r="T205" s="321"/>
      <c r="U205" s="322"/>
      <c r="V205" s="323">
        <f>V33+V47+V56+V100+V114+V128+V141+V149+V157+V164+V168+V174+V204</f>
        <v>0</v>
      </c>
      <c r="W205" s="452">
        <f>W33+W47+W56+W100+W114+W128+W141+W149+W157+W164+W168+W174+W204</f>
        <v>1019847.6000000001</v>
      </c>
      <c r="X205" s="452">
        <f>X33+X47+X56+X100+X114+X128+X141+X149+X157+X164+X168+X174+X204</f>
        <v>1019847.6000000001</v>
      </c>
      <c r="Y205" s="452">
        <f>Y33+Y47+Y56+Y100+Y114+Y128+Y141+Y149+Y157+Y164+Y168+Y174+Y204</f>
        <v>0</v>
      </c>
      <c r="Z205" s="453">
        <f>Y205/W205</f>
        <v>0</v>
      </c>
      <c r="AA205" s="324"/>
      <c r="AB205" s="7"/>
      <c r="AC205" s="7"/>
      <c r="AD205" s="7"/>
      <c r="AE205" s="7"/>
      <c r="AF205" s="7"/>
      <c r="AG205" s="7"/>
    </row>
    <row r="206" spans="1:33" s="300" customFormat="1" ht="30" customHeight="1" thickBot="1" x14ac:dyDescent="0.3">
      <c r="A206" s="325"/>
      <c r="B206" s="326"/>
      <c r="C206" s="330" t="s">
        <v>361</v>
      </c>
      <c r="D206" s="328"/>
      <c r="E206" s="329"/>
      <c r="F206" s="329"/>
      <c r="G206" s="329"/>
      <c r="H206" s="329"/>
      <c r="I206" s="329"/>
      <c r="J206" s="329"/>
      <c r="K206" s="329"/>
      <c r="L206" s="329"/>
      <c r="M206" s="329"/>
      <c r="N206" s="329"/>
      <c r="O206" s="329"/>
      <c r="P206" s="329"/>
      <c r="Q206" s="329"/>
      <c r="R206" s="329"/>
      <c r="S206" s="329"/>
      <c r="T206" s="329"/>
      <c r="U206" s="329"/>
      <c r="V206" s="329"/>
      <c r="W206" s="454"/>
      <c r="X206" s="454"/>
      <c r="Y206" s="430">
        <f t="shared" ref="Y206" si="478">W206-X206</f>
        <v>0</v>
      </c>
      <c r="Z206" s="431"/>
      <c r="AA206" s="327"/>
      <c r="AB206" s="316"/>
      <c r="AC206" s="316"/>
      <c r="AD206" s="316"/>
      <c r="AE206" s="316"/>
      <c r="AF206" s="316"/>
      <c r="AG206" s="316"/>
    </row>
    <row r="207" spans="1:33" ht="15" customHeight="1" thickBot="1" x14ac:dyDescent="0.3">
      <c r="A207" s="547"/>
      <c r="B207" s="521"/>
      <c r="C207" s="521"/>
      <c r="D207" s="69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455"/>
      <c r="X207" s="455"/>
      <c r="Y207" s="455"/>
      <c r="Z207" s="377"/>
      <c r="AA207" s="75"/>
      <c r="AB207" s="7"/>
      <c r="AC207" s="7"/>
      <c r="AD207" s="7"/>
      <c r="AE207" s="7"/>
      <c r="AF207" s="7"/>
      <c r="AG207" s="7"/>
    </row>
    <row r="208" spans="1:33" ht="30" customHeight="1" x14ac:dyDescent="0.25">
      <c r="A208" s="548" t="s">
        <v>313</v>
      </c>
      <c r="B208" s="533"/>
      <c r="C208" s="549"/>
      <c r="D208" s="254"/>
      <c r="E208" s="252"/>
      <c r="F208" s="253"/>
      <c r="G208" s="255">
        <f>Фінансування!C27-'Кошторис  витрат'!G205</f>
        <v>0</v>
      </c>
      <c r="H208" s="252"/>
      <c r="I208" s="253"/>
      <c r="J208" s="255">
        <f>Фінансування!C28-'Кошторис  витрат'!J205</f>
        <v>0</v>
      </c>
      <c r="K208" s="252"/>
      <c r="L208" s="253"/>
      <c r="M208" s="255">
        <f>Фінансування!J27-'Кошторис  витрат'!M205-M206</f>
        <v>0</v>
      </c>
      <c r="N208" s="252"/>
      <c r="O208" s="253"/>
      <c r="P208" s="255">
        <f>Фінансування!J28-'Кошторис  витрат'!P205-P206</f>
        <v>0</v>
      </c>
      <c r="Q208" s="252"/>
      <c r="R208" s="253"/>
      <c r="S208" s="255">
        <f>Фінансування!L27-'Кошторис  витрат'!S205</f>
        <v>0</v>
      </c>
      <c r="T208" s="252"/>
      <c r="U208" s="253"/>
      <c r="V208" s="255">
        <f>Фінансування!L28-'Кошторис  витрат'!V205</f>
        <v>0</v>
      </c>
      <c r="W208" s="456">
        <f>Фінансування!N27-'Кошторис  витрат'!W205-W206</f>
        <v>-1.1641532182693481E-10</v>
      </c>
      <c r="X208" s="456">
        <f>Фінансування!N28-'Кошторис  витрат'!X205-X206</f>
        <v>-1.1641532182693481E-10</v>
      </c>
      <c r="Y208" s="456"/>
      <c r="Z208" s="457"/>
      <c r="AA208" s="256"/>
      <c r="AB208" s="7"/>
      <c r="AC208" s="7"/>
      <c r="AD208" s="7"/>
      <c r="AE208" s="7"/>
      <c r="AF208" s="7"/>
      <c r="AG208" s="7"/>
    </row>
    <row r="209" spans="1:33" ht="15.75" customHeight="1" x14ac:dyDescent="0.25">
      <c r="A209" s="1"/>
      <c r="B209" s="257"/>
      <c r="C209" s="2"/>
      <c r="D209" s="258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374"/>
      <c r="X209" s="374"/>
      <c r="Y209" s="374"/>
      <c r="Z209" s="375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257"/>
      <c r="C210" s="2"/>
      <c r="D210" s="258"/>
      <c r="E210" s="66"/>
      <c r="F210" s="66"/>
      <c r="G210" s="538"/>
      <c r="H210" s="538"/>
      <c r="I210" s="538"/>
      <c r="J210" s="538"/>
      <c r="K210" s="538"/>
      <c r="L210" s="538"/>
      <c r="M210" s="538"/>
      <c r="N210" s="538"/>
      <c r="O210" s="538"/>
      <c r="P210" s="538"/>
      <c r="Q210" s="538"/>
      <c r="R210" s="538"/>
      <c r="S210" s="538"/>
      <c r="T210" s="538"/>
      <c r="U210" s="538"/>
      <c r="V210" s="538"/>
      <c r="W210" s="538"/>
      <c r="X210" s="374"/>
      <c r="Y210" s="374"/>
      <c r="Z210" s="375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257"/>
      <c r="C211" s="2"/>
      <c r="D211" s="258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374"/>
      <c r="X211" s="374"/>
      <c r="Y211" s="374"/>
      <c r="Z211" s="375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259"/>
      <c r="B212" s="260"/>
      <c r="C212" s="261"/>
      <c r="D212" s="258"/>
      <c r="E212" s="262"/>
      <c r="F212" s="262"/>
      <c r="G212" s="66"/>
      <c r="H212" s="263"/>
      <c r="I212" s="259"/>
      <c r="J212" s="262"/>
      <c r="K212" s="264"/>
      <c r="L212" s="2"/>
      <c r="M212" s="66"/>
      <c r="N212" s="264"/>
      <c r="O212" s="2"/>
      <c r="P212" s="66"/>
      <c r="Q212" s="66"/>
      <c r="R212" s="66"/>
      <c r="S212" s="66"/>
      <c r="T212" s="66"/>
      <c r="U212" s="66"/>
      <c r="V212" s="66"/>
      <c r="W212" s="374"/>
      <c r="X212" s="374"/>
      <c r="Y212" s="374"/>
      <c r="Z212" s="375"/>
      <c r="AA212" s="2"/>
      <c r="AB212" s="1"/>
      <c r="AC212" s="2"/>
      <c r="AD212" s="1"/>
      <c r="AE212" s="1"/>
      <c r="AF212" s="1"/>
      <c r="AG212" s="1"/>
    </row>
    <row r="213" spans="1:33" ht="15.75" customHeight="1" x14ac:dyDescent="0.25">
      <c r="A213" s="265"/>
      <c r="B213" s="266"/>
      <c r="C213" s="267" t="s">
        <v>314</v>
      </c>
      <c r="D213" s="268"/>
      <c r="E213" s="269" t="s">
        <v>315</v>
      </c>
      <c r="F213" s="269"/>
      <c r="G213" s="270"/>
      <c r="H213" s="271"/>
      <c r="I213" s="272" t="s">
        <v>316</v>
      </c>
      <c r="J213" s="270"/>
      <c r="K213" s="271"/>
      <c r="L213" s="272"/>
      <c r="M213" s="270"/>
      <c r="N213" s="271"/>
      <c r="O213" s="272"/>
      <c r="P213" s="270"/>
      <c r="Q213" s="270"/>
      <c r="R213" s="270"/>
      <c r="S213" s="270"/>
      <c r="T213" s="270"/>
      <c r="U213" s="270"/>
      <c r="V213" s="270"/>
      <c r="W213" s="458"/>
      <c r="X213" s="458"/>
      <c r="Y213" s="458"/>
      <c r="Z213" s="459"/>
      <c r="AA213" s="273"/>
      <c r="AB213" s="274"/>
      <c r="AC213" s="273"/>
      <c r="AD213" s="274"/>
      <c r="AE213" s="274"/>
      <c r="AF213" s="274"/>
      <c r="AG213" s="274"/>
    </row>
    <row r="214" spans="1:33" ht="15.75" customHeight="1" x14ac:dyDescent="0.25">
      <c r="A214" s="1"/>
      <c r="B214" s="257"/>
      <c r="C214" s="2"/>
      <c r="D214" s="258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374"/>
      <c r="X214" s="374"/>
      <c r="Y214" s="374"/>
      <c r="Z214" s="375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257"/>
      <c r="C215" s="2"/>
      <c r="D215" s="258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460"/>
      <c r="X215" s="460"/>
      <c r="Y215" s="460"/>
      <c r="Z215" s="46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257"/>
      <c r="C216" s="2"/>
      <c r="D216" s="258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460"/>
      <c r="X216" s="460"/>
      <c r="Y216" s="460"/>
      <c r="Z216" s="46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257"/>
      <c r="C217" s="2"/>
      <c r="D217" s="258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460"/>
      <c r="X217" s="460"/>
      <c r="Y217" s="460"/>
      <c r="Z217" s="46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257"/>
      <c r="C218" s="2"/>
      <c r="D218" s="258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460"/>
      <c r="X218" s="460"/>
      <c r="Y218" s="460"/>
      <c r="Z218" s="46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257"/>
      <c r="C219" s="2"/>
      <c r="D219" s="258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460"/>
      <c r="X219" s="460"/>
      <c r="Y219" s="460"/>
      <c r="Z219" s="46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257"/>
      <c r="C220" s="2"/>
      <c r="D220" s="258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460"/>
      <c r="X220" s="460"/>
      <c r="Y220" s="460"/>
      <c r="Z220" s="46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257"/>
      <c r="C221" s="2"/>
      <c r="D221" s="258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460"/>
      <c r="X221" s="460"/>
      <c r="Y221" s="460"/>
      <c r="Z221" s="46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257"/>
      <c r="C222" s="2"/>
      <c r="D222" s="258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460"/>
      <c r="X222" s="460"/>
      <c r="Y222" s="460"/>
      <c r="Z222" s="46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257"/>
      <c r="C223" s="2"/>
      <c r="D223" s="258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460"/>
      <c r="X223" s="460"/>
      <c r="Y223" s="460"/>
      <c r="Z223" s="46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257"/>
      <c r="C224" s="2"/>
      <c r="D224" s="258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460"/>
      <c r="X224" s="460"/>
      <c r="Y224" s="460"/>
      <c r="Z224" s="46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257"/>
      <c r="C225" s="2"/>
      <c r="D225" s="258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460"/>
      <c r="X225" s="460"/>
      <c r="Y225" s="460"/>
      <c r="Z225" s="46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257"/>
      <c r="C226" s="2"/>
      <c r="D226" s="258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460"/>
      <c r="X226" s="460"/>
      <c r="Y226" s="460"/>
      <c r="Z226" s="46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257"/>
      <c r="C227" s="2"/>
      <c r="D227" s="258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460"/>
      <c r="X227" s="460"/>
      <c r="Y227" s="460"/>
      <c r="Z227" s="46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257"/>
      <c r="C228" s="2"/>
      <c r="D228" s="258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460"/>
      <c r="X228" s="460"/>
      <c r="Y228" s="460"/>
      <c r="Z228" s="46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257"/>
      <c r="C229" s="2"/>
      <c r="D229" s="258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460"/>
      <c r="X229" s="460"/>
      <c r="Y229" s="460"/>
      <c r="Z229" s="46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257"/>
      <c r="C230" s="2"/>
      <c r="D230" s="258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460"/>
      <c r="X230" s="460"/>
      <c r="Y230" s="460"/>
      <c r="Z230" s="46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257"/>
      <c r="C231" s="2"/>
      <c r="D231" s="258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460"/>
      <c r="X231" s="460"/>
      <c r="Y231" s="460"/>
      <c r="Z231" s="46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257"/>
      <c r="C232" s="2"/>
      <c r="D232" s="258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460"/>
      <c r="X232" s="460"/>
      <c r="Y232" s="460"/>
      <c r="Z232" s="46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257"/>
      <c r="C233" s="2"/>
      <c r="D233" s="258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460"/>
      <c r="X233" s="460"/>
      <c r="Y233" s="460"/>
      <c r="Z233" s="46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257"/>
      <c r="C234" s="2"/>
      <c r="D234" s="258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460"/>
      <c r="X234" s="460"/>
      <c r="Y234" s="460"/>
      <c r="Z234" s="46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257"/>
      <c r="C235" s="2"/>
      <c r="D235" s="258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460"/>
      <c r="X235" s="460"/>
      <c r="Y235" s="460"/>
      <c r="Z235" s="46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257"/>
      <c r="C236" s="2"/>
      <c r="D236" s="258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460"/>
      <c r="X236" s="460"/>
      <c r="Y236" s="460"/>
      <c r="Z236" s="46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257"/>
      <c r="C237" s="2"/>
      <c r="D237" s="258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460"/>
      <c r="X237" s="460"/>
      <c r="Y237" s="460"/>
      <c r="Z237" s="46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257"/>
      <c r="C238" s="2"/>
      <c r="D238" s="258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460"/>
      <c r="X238" s="460"/>
      <c r="Y238" s="460"/>
      <c r="Z238" s="46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257"/>
      <c r="C239" s="2"/>
      <c r="D239" s="258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460"/>
      <c r="X239" s="460"/>
      <c r="Y239" s="460"/>
      <c r="Z239" s="46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257"/>
      <c r="C240" s="2"/>
      <c r="D240" s="258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460"/>
      <c r="X240" s="460"/>
      <c r="Y240" s="460"/>
      <c r="Z240" s="46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257"/>
      <c r="C241" s="2"/>
      <c r="D241" s="258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460"/>
      <c r="X241" s="460"/>
      <c r="Y241" s="460"/>
      <c r="Z241" s="46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257"/>
      <c r="C242" s="2"/>
      <c r="D242" s="258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460"/>
      <c r="X242" s="460"/>
      <c r="Y242" s="460"/>
      <c r="Z242" s="46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257"/>
      <c r="C243" s="2"/>
      <c r="D243" s="258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460"/>
      <c r="X243" s="460"/>
      <c r="Y243" s="460"/>
      <c r="Z243" s="46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257"/>
      <c r="C244" s="2"/>
      <c r="D244" s="258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460"/>
      <c r="X244" s="460"/>
      <c r="Y244" s="460"/>
      <c r="Z244" s="46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257"/>
      <c r="C245" s="2"/>
      <c r="D245" s="258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460"/>
      <c r="X245" s="460"/>
      <c r="Y245" s="460"/>
      <c r="Z245" s="46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257"/>
      <c r="C246" s="2"/>
      <c r="D246" s="258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460"/>
      <c r="X246" s="460"/>
      <c r="Y246" s="460"/>
      <c r="Z246" s="46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257"/>
      <c r="C247" s="2"/>
      <c r="D247" s="258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460"/>
      <c r="X247" s="460"/>
      <c r="Y247" s="460"/>
      <c r="Z247" s="46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257"/>
      <c r="C248" s="2"/>
      <c r="D248" s="258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460"/>
      <c r="X248" s="460"/>
      <c r="Y248" s="460"/>
      <c r="Z248" s="46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257"/>
      <c r="C249" s="2"/>
      <c r="D249" s="258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460"/>
      <c r="X249" s="460"/>
      <c r="Y249" s="460"/>
      <c r="Z249" s="46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257"/>
      <c r="C250" s="2"/>
      <c r="D250" s="258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460"/>
      <c r="X250" s="460"/>
      <c r="Y250" s="460"/>
      <c r="Z250" s="46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257"/>
      <c r="C251" s="2"/>
      <c r="D251" s="258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460"/>
      <c r="X251" s="460"/>
      <c r="Y251" s="460"/>
      <c r="Z251" s="46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257"/>
      <c r="C252" s="2"/>
      <c r="D252" s="258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460"/>
      <c r="X252" s="460"/>
      <c r="Y252" s="460"/>
      <c r="Z252" s="46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257"/>
      <c r="C253" s="2"/>
      <c r="D253" s="258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460"/>
      <c r="X253" s="460"/>
      <c r="Y253" s="460"/>
      <c r="Z253" s="46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257"/>
      <c r="C254" s="2"/>
      <c r="D254" s="258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460"/>
      <c r="X254" s="460"/>
      <c r="Y254" s="460"/>
      <c r="Z254" s="46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257"/>
      <c r="C255" s="2"/>
      <c r="D255" s="258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460"/>
      <c r="X255" s="460"/>
      <c r="Y255" s="460"/>
      <c r="Z255" s="46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257"/>
      <c r="C256" s="2"/>
      <c r="D256" s="258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460"/>
      <c r="X256" s="460"/>
      <c r="Y256" s="460"/>
      <c r="Z256" s="46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257"/>
      <c r="C257" s="2"/>
      <c r="D257" s="258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460"/>
      <c r="X257" s="460"/>
      <c r="Y257" s="460"/>
      <c r="Z257" s="46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257"/>
      <c r="C258" s="2"/>
      <c r="D258" s="258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460"/>
      <c r="X258" s="460"/>
      <c r="Y258" s="460"/>
      <c r="Z258" s="46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257"/>
      <c r="C259" s="2"/>
      <c r="D259" s="258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460"/>
      <c r="X259" s="460"/>
      <c r="Y259" s="460"/>
      <c r="Z259" s="46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257"/>
      <c r="C260" s="2"/>
      <c r="D260" s="258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460"/>
      <c r="X260" s="460"/>
      <c r="Y260" s="460"/>
      <c r="Z260" s="46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257"/>
      <c r="C261" s="2"/>
      <c r="D261" s="258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460"/>
      <c r="X261" s="460"/>
      <c r="Y261" s="460"/>
      <c r="Z261" s="46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257"/>
      <c r="C262" s="2"/>
      <c r="D262" s="258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460"/>
      <c r="X262" s="460"/>
      <c r="Y262" s="460"/>
      <c r="Z262" s="46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257"/>
      <c r="C263" s="2"/>
      <c r="D263" s="258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460"/>
      <c r="X263" s="460"/>
      <c r="Y263" s="460"/>
      <c r="Z263" s="46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257"/>
      <c r="C264" s="2"/>
      <c r="D264" s="258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460"/>
      <c r="X264" s="460"/>
      <c r="Y264" s="460"/>
      <c r="Z264" s="46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257"/>
      <c r="C265" s="2"/>
      <c r="D265" s="258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460"/>
      <c r="X265" s="460"/>
      <c r="Y265" s="460"/>
      <c r="Z265" s="46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257"/>
      <c r="C266" s="2"/>
      <c r="D266" s="258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460"/>
      <c r="X266" s="460"/>
      <c r="Y266" s="460"/>
      <c r="Z266" s="46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257"/>
      <c r="C267" s="2"/>
      <c r="D267" s="258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460"/>
      <c r="X267" s="460"/>
      <c r="Y267" s="460"/>
      <c r="Z267" s="46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257"/>
      <c r="C268" s="2"/>
      <c r="D268" s="258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460"/>
      <c r="X268" s="460"/>
      <c r="Y268" s="460"/>
      <c r="Z268" s="46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257"/>
      <c r="C269" s="2"/>
      <c r="D269" s="258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460"/>
      <c r="X269" s="460"/>
      <c r="Y269" s="460"/>
      <c r="Z269" s="46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257"/>
      <c r="C270" s="2"/>
      <c r="D270" s="258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460"/>
      <c r="X270" s="460"/>
      <c r="Y270" s="460"/>
      <c r="Z270" s="46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257"/>
      <c r="C271" s="2"/>
      <c r="D271" s="258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460"/>
      <c r="X271" s="460"/>
      <c r="Y271" s="460"/>
      <c r="Z271" s="46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257"/>
      <c r="C272" s="2"/>
      <c r="D272" s="258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460"/>
      <c r="X272" s="460"/>
      <c r="Y272" s="460"/>
      <c r="Z272" s="46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257"/>
      <c r="C273" s="2"/>
      <c r="D273" s="258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460"/>
      <c r="X273" s="460"/>
      <c r="Y273" s="460"/>
      <c r="Z273" s="46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257"/>
      <c r="C274" s="2"/>
      <c r="D274" s="258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460"/>
      <c r="X274" s="460"/>
      <c r="Y274" s="460"/>
      <c r="Z274" s="46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257"/>
      <c r="C275" s="2"/>
      <c r="D275" s="258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460"/>
      <c r="X275" s="460"/>
      <c r="Y275" s="460"/>
      <c r="Z275" s="46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257"/>
      <c r="C276" s="2"/>
      <c r="D276" s="258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460"/>
      <c r="X276" s="460"/>
      <c r="Y276" s="460"/>
      <c r="Z276" s="46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257"/>
      <c r="C277" s="2"/>
      <c r="D277" s="258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460"/>
      <c r="X277" s="460"/>
      <c r="Y277" s="460"/>
      <c r="Z277" s="46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257"/>
      <c r="C278" s="2"/>
      <c r="D278" s="258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460"/>
      <c r="X278" s="460"/>
      <c r="Y278" s="460"/>
      <c r="Z278" s="46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257"/>
      <c r="C279" s="2"/>
      <c r="D279" s="258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460"/>
      <c r="X279" s="460"/>
      <c r="Y279" s="460"/>
      <c r="Z279" s="46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257"/>
      <c r="C280" s="2"/>
      <c r="D280" s="258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460"/>
      <c r="X280" s="460"/>
      <c r="Y280" s="460"/>
      <c r="Z280" s="46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257"/>
      <c r="C281" s="2"/>
      <c r="D281" s="258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460"/>
      <c r="X281" s="460"/>
      <c r="Y281" s="460"/>
      <c r="Z281" s="46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257"/>
      <c r="C282" s="2"/>
      <c r="D282" s="258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460"/>
      <c r="X282" s="460"/>
      <c r="Y282" s="460"/>
      <c r="Z282" s="46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257"/>
      <c r="C283" s="2"/>
      <c r="D283" s="258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460"/>
      <c r="X283" s="460"/>
      <c r="Y283" s="460"/>
      <c r="Z283" s="46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257"/>
      <c r="C284" s="2"/>
      <c r="D284" s="258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460"/>
      <c r="X284" s="460"/>
      <c r="Y284" s="460"/>
      <c r="Z284" s="46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257"/>
      <c r="C285" s="2"/>
      <c r="D285" s="258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460"/>
      <c r="X285" s="460"/>
      <c r="Y285" s="460"/>
      <c r="Z285" s="46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257"/>
      <c r="C286" s="2"/>
      <c r="D286" s="258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460"/>
      <c r="X286" s="460"/>
      <c r="Y286" s="460"/>
      <c r="Z286" s="46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257"/>
      <c r="C287" s="2"/>
      <c r="D287" s="258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460"/>
      <c r="X287" s="460"/>
      <c r="Y287" s="460"/>
      <c r="Z287" s="46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257"/>
      <c r="C288" s="2"/>
      <c r="D288" s="258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460"/>
      <c r="X288" s="460"/>
      <c r="Y288" s="460"/>
      <c r="Z288" s="46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257"/>
      <c r="C289" s="2"/>
      <c r="D289" s="258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460"/>
      <c r="X289" s="460"/>
      <c r="Y289" s="460"/>
      <c r="Z289" s="46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257"/>
      <c r="C290" s="2"/>
      <c r="D290" s="258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460"/>
      <c r="X290" s="460"/>
      <c r="Y290" s="460"/>
      <c r="Z290" s="46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257"/>
      <c r="C291" s="2"/>
      <c r="D291" s="258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460"/>
      <c r="X291" s="460"/>
      <c r="Y291" s="460"/>
      <c r="Z291" s="46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257"/>
      <c r="C292" s="2"/>
      <c r="D292" s="258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460"/>
      <c r="X292" s="460"/>
      <c r="Y292" s="460"/>
      <c r="Z292" s="46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257"/>
      <c r="C293" s="2"/>
      <c r="D293" s="258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460"/>
      <c r="X293" s="460"/>
      <c r="Y293" s="460"/>
      <c r="Z293" s="46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257"/>
      <c r="C294" s="2"/>
      <c r="D294" s="258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460"/>
      <c r="X294" s="460"/>
      <c r="Y294" s="460"/>
      <c r="Z294" s="46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257"/>
      <c r="C295" s="2"/>
      <c r="D295" s="258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460"/>
      <c r="X295" s="460"/>
      <c r="Y295" s="460"/>
      <c r="Z295" s="46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257"/>
      <c r="C296" s="2"/>
      <c r="D296" s="258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460"/>
      <c r="X296" s="460"/>
      <c r="Y296" s="460"/>
      <c r="Z296" s="46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257"/>
      <c r="C297" s="2"/>
      <c r="D297" s="258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460"/>
      <c r="X297" s="460"/>
      <c r="Y297" s="460"/>
      <c r="Z297" s="46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257"/>
      <c r="C298" s="2"/>
      <c r="D298" s="258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460"/>
      <c r="X298" s="460"/>
      <c r="Y298" s="460"/>
      <c r="Z298" s="46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257"/>
      <c r="C299" s="2"/>
      <c r="D299" s="258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460"/>
      <c r="X299" s="460"/>
      <c r="Y299" s="460"/>
      <c r="Z299" s="46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257"/>
      <c r="C300" s="2"/>
      <c r="D300" s="258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460"/>
      <c r="X300" s="460"/>
      <c r="Y300" s="460"/>
      <c r="Z300" s="46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257"/>
      <c r="C301" s="2"/>
      <c r="D301" s="258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460"/>
      <c r="X301" s="460"/>
      <c r="Y301" s="460"/>
      <c r="Z301" s="46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257"/>
      <c r="C302" s="2"/>
      <c r="D302" s="258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460"/>
      <c r="X302" s="460"/>
      <c r="Y302" s="460"/>
      <c r="Z302" s="46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257"/>
      <c r="C303" s="2"/>
      <c r="D303" s="258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460"/>
      <c r="X303" s="460"/>
      <c r="Y303" s="460"/>
      <c r="Z303" s="46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257"/>
      <c r="C304" s="2"/>
      <c r="D304" s="258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460"/>
      <c r="X304" s="460"/>
      <c r="Y304" s="460"/>
      <c r="Z304" s="46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257"/>
      <c r="C305" s="2"/>
      <c r="D305" s="258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460"/>
      <c r="X305" s="460"/>
      <c r="Y305" s="460"/>
      <c r="Z305" s="46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257"/>
      <c r="C306" s="2"/>
      <c r="D306" s="258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460"/>
      <c r="X306" s="460"/>
      <c r="Y306" s="460"/>
      <c r="Z306" s="46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257"/>
      <c r="C307" s="2"/>
      <c r="D307" s="258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460"/>
      <c r="X307" s="460"/>
      <c r="Y307" s="460"/>
      <c r="Z307" s="46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257"/>
      <c r="C308" s="2"/>
      <c r="D308" s="258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460"/>
      <c r="X308" s="460"/>
      <c r="Y308" s="460"/>
      <c r="Z308" s="46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257"/>
      <c r="C309" s="2"/>
      <c r="D309" s="258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460"/>
      <c r="X309" s="460"/>
      <c r="Y309" s="460"/>
      <c r="Z309" s="46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257"/>
      <c r="C310" s="2"/>
      <c r="D310" s="258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460"/>
      <c r="X310" s="460"/>
      <c r="Y310" s="460"/>
      <c r="Z310" s="46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257"/>
      <c r="C311" s="2"/>
      <c r="D311" s="258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460"/>
      <c r="X311" s="460"/>
      <c r="Y311" s="460"/>
      <c r="Z311" s="46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257"/>
      <c r="C312" s="2"/>
      <c r="D312" s="258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460"/>
      <c r="X312" s="460"/>
      <c r="Y312" s="460"/>
      <c r="Z312" s="46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257"/>
      <c r="C313" s="2"/>
      <c r="D313" s="258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460"/>
      <c r="X313" s="460"/>
      <c r="Y313" s="460"/>
      <c r="Z313" s="46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257"/>
      <c r="C314" s="2"/>
      <c r="D314" s="258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460"/>
      <c r="X314" s="460"/>
      <c r="Y314" s="460"/>
      <c r="Z314" s="46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257"/>
      <c r="C315" s="2"/>
      <c r="D315" s="258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460"/>
      <c r="X315" s="460"/>
      <c r="Y315" s="460"/>
      <c r="Z315" s="46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257"/>
      <c r="C316" s="2"/>
      <c r="D316" s="258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460"/>
      <c r="X316" s="460"/>
      <c r="Y316" s="460"/>
      <c r="Z316" s="46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257"/>
      <c r="C317" s="2"/>
      <c r="D317" s="258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460"/>
      <c r="X317" s="460"/>
      <c r="Y317" s="460"/>
      <c r="Z317" s="46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257"/>
      <c r="C318" s="2"/>
      <c r="D318" s="258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460"/>
      <c r="X318" s="460"/>
      <c r="Y318" s="460"/>
      <c r="Z318" s="46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257"/>
      <c r="C319" s="2"/>
      <c r="D319" s="258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460"/>
      <c r="X319" s="460"/>
      <c r="Y319" s="460"/>
      <c r="Z319" s="46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257"/>
      <c r="C320" s="2"/>
      <c r="D320" s="258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460"/>
      <c r="X320" s="460"/>
      <c r="Y320" s="460"/>
      <c r="Z320" s="46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257"/>
      <c r="C321" s="2"/>
      <c r="D321" s="258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460"/>
      <c r="X321" s="460"/>
      <c r="Y321" s="460"/>
      <c r="Z321" s="46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257"/>
      <c r="C322" s="2"/>
      <c r="D322" s="258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460"/>
      <c r="X322" s="460"/>
      <c r="Y322" s="460"/>
      <c r="Z322" s="46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257"/>
      <c r="C323" s="2"/>
      <c r="D323" s="258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460"/>
      <c r="X323" s="460"/>
      <c r="Y323" s="460"/>
      <c r="Z323" s="46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257"/>
      <c r="C324" s="2"/>
      <c r="D324" s="258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460"/>
      <c r="X324" s="460"/>
      <c r="Y324" s="460"/>
      <c r="Z324" s="46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257"/>
      <c r="C325" s="2"/>
      <c r="D325" s="258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460"/>
      <c r="X325" s="460"/>
      <c r="Y325" s="460"/>
      <c r="Z325" s="46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257"/>
      <c r="C326" s="2"/>
      <c r="D326" s="258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460"/>
      <c r="X326" s="460"/>
      <c r="Y326" s="460"/>
      <c r="Z326" s="46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257"/>
      <c r="C327" s="2"/>
      <c r="D327" s="258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460"/>
      <c r="X327" s="460"/>
      <c r="Y327" s="460"/>
      <c r="Z327" s="46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257"/>
      <c r="C328" s="2"/>
      <c r="D328" s="258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460"/>
      <c r="X328" s="460"/>
      <c r="Y328" s="460"/>
      <c r="Z328" s="46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257"/>
      <c r="C329" s="2"/>
      <c r="D329" s="258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460"/>
      <c r="X329" s="460"/>
      <c r="Y329" s="460"/>
      <c r="Z329" s="46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257"/>
      <c r="C330" s="2"/>
      <c r="D330" s="258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460"/>
      <c r="X330" s="460"/>
      <c r="Y330" s="460"/>
      <c r="Z330" s="46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257"/>
      <c r="C331" s="2"/>
      <c r="D331" s="258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460"/>
      <c r="X331" s="460"/>
      <c r="Y331" s="460"/>
      <c r="Z331" s="46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257"/>
      <c r="C332" s="2"/>
      <c r="D332" s="258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460"/>
      <c r="X332" s="460"/>
      <c r="Y332" s="460"/>
      <c r="Z332" s="46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257"/>
      <c r="C333" s="2"/>
      <c r="D333" s="258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460"/>
      <c r="X333" s="460"/>
      <c r="Y333" s="460"/>
      <c r="Z333" s="46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257"/>
      <c r="C334" s="2"/>
      <c r="D334" s="258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460"/>
      <c r="X334" s="460"/>
      <c r="Y334" s="460"/>
      <c r="Z334" s="46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257"/>
      <c r="C335" s="2"/>
      <c r="D335" s="258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460"/>
      <c r="X335" s="460"/>
      <c r="Y335" s="460"/>
      <c r="Z335" s="46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257"/>
      <c r="C336" s="2"/>
      <c r="D336" s="258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460"/>
      <c r="X336" s="460"/>
      <c r="Y336" s="460"/>
      <c r="Z336" s="46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257"/>
      <c r="C337" s="2"/>
      <c r="D337" s="258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460"/>
      <c r="X337" s="460"/>
      <c r="Y337" s="460"/>
      <c r="Z337" s="46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257"/>
      <c r="C338" s="2"/>
      <c r="D338" s="258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460"/>
      <c r="X338" s="460"/>
      <c r="Y338" s="460"/>
      <c r="Z338" s="46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257"/>
      <c r="C339" s="2"/>
      <c r="D339" s="258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460"/>
      <c r="X339" s="460"/>
      <c r="Y339" s="460"/>
      <c r="Z339" s="46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257"/>
      <c r="C340" s="2"/>
      <c r="D340" s="258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460"/>
      <c r="X340" s="460"/>
      <c r="Y340" s="460"/>
      <c r="Z340" s="46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257"/>
      <c r="C341" s="2"/>
      <c r="D341" s="258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460"/>
      <c r="X341" s="460"/>
      <c r="Y341" s="460"/>
      <c r="Z341" s="46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257"/>
      <c r="C342" s="2"/>
      <c r="D342" s="258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460"/>
      <c r="X342" s="460"/>
      <c r="Y342" s="460"/>
      <c r="Z342" s="46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257"/>
      <c r="C343" s="2"/>
      <c r="D343" s="258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460"/>
      <c r="X343" s="460"/>
      <c r="Y343" s="460"/>
      <c r="Z343" s="46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257"/>
      <c r="C344" s="2"/>
      <c r="D344" s="258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460"/>
      <c r="X344" s="460"/>
      <c r="Y344" s="460"/>
      <c r="Z344" s="46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257"/>
      <c r="C345" s="2"/>
      <c r="D345" s="258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460"/>
      <c r="X345" s="460"/>
      <c r="Y345" s="460"/>
      <c r="Z345" s="46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257"/>
      <c r="C346" s="2"/>
      <c r="D346" s="258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460"/>
      <c r="X346" s="460"/>
      <c r="Y346" s="460"/>
      <c r="Z346" s="46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257"/>
      <c r="C347" s="2"/>
      <c r="D347" s="258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460"/>
      <c r="X347" s="460"/>
      <c r="Y347" s="460"/>
      <c r="Z347" s="46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257"/>
      <c r="C348" s="2"/>
      <c r="D348" s="258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460"/>
      <c r="X348" s="460"/>
      <c r="Y348" s="460"/>
      <c r="Z348" s="46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257"/>
      <c r="C349" s="2"/>
      <c r="D349" s="258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460"/>
      <c r="X349" s="460"/>
      <c r="Y349" s="460"/>
      <c r="Z349" s="46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257"/>
      <c r="C350" s="2"/>
      <c r="D350" s="258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460"/>
      <c r="X350" s="460"/>
      <c r="Y350" s="460"/>
      <c r="Z350" s="46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257"/>
      <c r="C351" s="2"/>
      <c r="D351" s="258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460"/>
      <c r="X351" s="460"/>
      <c r="Y351" s="460"/>
      <c r="Z351" s="461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257"/>
      <c r="C352" s="2"/>
      <c r="D352" s="258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460"/>
      <c r="X352" s="460"/>
      <c r="Y352" s="460"/>
      <c r="Z352" s="461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257"/>
      <c r="C353" s="2"/>
      <c r="D353" s="258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460"/>
      <c r="X353" s="460"/>
      <c r="Y353" s="460"/>
      <c r="Z353" s="461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257"/>
      <c r="C354" s="2"/>
      <c r="D354" s="258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460"/>
      <c r="X354" s="460"/>
      <c r="Y354" s="460"/>
      <c r="Z354" s="461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257"/>
      <c r="C355" s="2"/>
      <c r="D355" s="258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460"/>
      <c r="X355" s="460"/>
      <c r="Y355" s="460"/>
      <c r="Z355" s="461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257"/>
      <c r="C356" s="2"/>
      <c r="D356" s="258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460"/>
      <c r="X356" s="460"/>
      <c r="Y356" s="460"/>
      <c r="Z356" s="461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257"/>
      <c r="C357" s="2"/>
      <c r="D357" s="258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460"/>
      <c r="X357" s="460"/>
      <c r="Y357" s="460"/>
      <c r="Z357" s="461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257"/>
      <c r="C358" s="2"/>
      <c r="D358" s="258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460"/>
      <c r="X358" s="460"/>
      <c r="Y358" s="460"/>
      <c r="Z358" s="461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257"/>
      <c r="C359" s="2"/>
      <c r="D359" s="258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460"/>
      <c r="X359" s="460"/>
      <c r="Y359" s="460"/>
      <c r="Z359" s="461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257"/>
      <c r="C360" s="2"/>
      <c r="D360" s="258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460"/>
      <c r="X360" s="460"/>
      <c r="Y360" s="460"/>
      <c r="Z360" s="461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257"/>
      <c r="C361" s="2"/>
      <c r="D361" s="258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460"/>
      <c r="X361" s="460"/>
      <c r="Y361" s="460"/>
      <c r="Z361" s="461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257"/>
      <c r="C362" s="2"/>
      <c r="D362" s="258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460"/>
      <c r="X362" s="460"/>
      <c r="Y362" s="460"/>
      <c r="Z362" s="461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257"/>
      <c r="C363" s="2"/>
      <c r="D363" s="258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460"/>
      <c r="X363" s="460"/>
      <c r="Y363" s="460"/>
      <c r="Z363" s="461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257"/>
      <c r="C364" s="2"/>
      <c r="D364" s="258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460"/>
      <c r="X364" s="460"/>
      <c r="Y364" s="460"/>
      <c r="Z364" s="461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257"/>
      <c r="C365" s="2"/>
      <c r="D365" s="258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460"/>
      <c r="X365" s="460"/>
      <c r="Y365" s="460"/>
      <c r="Z365" s="461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257"/>
      <c r="C366" s="2"/>
      <c r="D366" s="258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460"/>
      <c r="X366" s="460"/>
      <c r="Y366" s="460"/>
      <c r="Z366" s="461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257"/>
      <c r="C367" s="2"/>
      <c r="D367" s="258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460"/>
      <c r="X367" s="460"/>
      <c r="Y367" s="460"/>
      <c r="Z367" s="461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257"/>
      <c r="C368" s="2"/>
      <c r="D368" s="258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460"/>
      <c r="X368" s="460"/>
      <c r="Y368" s="460"/>
      <c r="Z368" s="461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257"/>
      <c r="C369" s="2"/>
      <c r="D369" s="258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460"/>
      <c r="X369" s="460"/>
      <c r="Y369" s="460"/>
      <c r="Z369" s="461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257"/>
      <c r="C370" s="2"/>
      <c r="D370" s="258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460"/>
      <c r="X370" s="460"/>
      <c r="Y370" s="460"/>
      <c r="Z370" s="461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257"/>
      <c r="C371" s="2"/>
      <c r="D371" s="258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460"/>
      <c r="X371" s="460"/>
      <c r="Y371" s="460"/>
      <c r="Z371" s="461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257"/>
      <c r="C372" s="2"/>
      <c r="D372" s="258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460"/>
      <c r="X372" s="460"/>
      <c r="Y372" s="460"/>
      <c r="Z372" s="461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257"/>
      <c r="C373" s="2"/>
      <c r="D373" s="258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460"/>
      <c r="X373" s="460"/>
      <c r="Y373" s="460"/>
      <c r="Z373" s="461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257"/>
      <c r="C374" s="2"/>
      <c r="D374" s="258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460"/>
      <c r="X374" s="460"/>
      <c r="Y374" s="460"/>
      <c r="Z374" s="461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257"/>
      <c r="C375" s="2"/>
      <c r="D375" s="258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460"/>
      <c r="X375" s="460"/>
      <c r="Y375" s="460"/>
      <c r="Z375" s="461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257"/>
      <c r="C376" s="2"/>
      <c r="D376" s="258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460"/>
      <c r="X376" s="460"/>
      <c r="Y376" s="460"/>
      <c r="Z376" s="461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257"/>
      <c r="C377" s="2"/>
      <c r="D377" s="258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460"/>
      <c r="X377" s="460"/>
      <c r="Y377" s="460"/>
      <c r="Z377" s="461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257"/>
      <c r="C378" s="2"/>
      <c r="D378" s="258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460"/>
      <c r="X378" s="460"/>
      <c r="Y378" s="460"/>
      <c r="Z378" s="461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257"/>
      <c r="C379" s="2"/>
      <c r="D379" s="258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460"/>
      <c r="X379" s="460"/>
      <c r="Y379" s="460"/>
      <c r="Z379" s="461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257"/>
      <c r="C380" s="2"/>
      <c r="D380" s="258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460"/>
      <c r="X380" s="460"/>
      <c r="Y380" s="460"/>
      <c r="Z380" s="461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257"/>
      <c r="C381" s="2"/>
      <c r="D381" s="258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460"/>
      <c r="X381" s="460"/>
      <c r="Y381" s="460"/>
      <c r="Z381" s="461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257"/>
      <c r="C382" s="2"/>
      <c r="D382" s="258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460"/>
      <c r="X382" s="460"/>
      <c r="Y382" s="460"/>
      <c r="Z382" s="461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257"/>
      <c r="C383" s="2"/>
      <c r="D383" s="258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460"/>
      <c r="X383" s="460"/>
      <c r="Y383" s="460"/>
      <c r="Z383" s="461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257"/>
      <c r="C384" s="2"/>
      <c r="D384" s="258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460"/>
      <c r="X384" s="460"/>
      <c r="Y384" s="460"/>
      <c r="Z384" s="461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257"/>
      <c r="C385" s="2"/>
      <c r="D385" s="258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460"/>
      <c r="X385" s="460"/>
      <c r="Y385" s="460"/>
      <c r="Z385" s="461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"/>
      <c r="C386" s="2"/>
      <c r="D386" s="258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460"/>
      <c r="X386" s="460"/>
      <c r="Y386" s="460"/>
      <c r="Z386" s="461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"/>
      <c r="C387" s="2"/>
      <c r="D387" s="258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460"/>
      <c r="X387" s="460"/>
      <c r="Y387" s="460"/>
      <c r="Z387" s="461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"/>
      <c r="C388" s="2"/>
      <c r="D388" s="258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460"/>
      <c r="X388" s="460"/>
      <c r="Y388" s="460"/>
      <c r="Z388" s="461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"/>
      <c r="C389" s="2"/>
      <c r="D389" s="258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460"/>
      <c r="X389" s="460"/>
      <c r="Y389" s="460"/>
      <c r="Z389" s="461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"/>
      <c r="C390" s="2"/>
      <c r="D390" s="258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460"/>
      <c r="X390" s="460"/>
      <c r="Y390" s="460"/>
      <c r="Z390" s="461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462"/>
      <c r="X391" s="462"/>
      <c r="Y391" s="462"/>
      <c r="Z391" s="463"/>
      <c r="AA391" s="5"/>
      <c r="AB391" s="5"/>
    </row>
    <row r="392" spans="1:33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462"/>
      <c r="X392" s="462"/>
      <c r="Y392" s="462"/>
      <c r="Z392" s="463"/>
      <c r="AA392" s="5"/>
      <c r="AB392" s="5"/>
    </row>
    <row r="393" spans="1:33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462"/>
      <c r="X393" s="462"/>
      <c r="Y393" s="462"/>
      <c r="Z393" s="463"/>
      <c r="AA393" s="5"/>
      <c r="AB393" s="5"/>
    </row>
    <row r="394" spans="1:33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462"/>
      <c r="X394" s="462"/>
      <c r="Y394" s="462"/>
      <c r="Z394" s="463"/>
      <c r="AA394" s="5"/>
      <c r="AB394" s="5"/>
    </row>
    <row r="395" spans="1:33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462"/>
      <c r="X395" s="462"/>
      <c r="Y395" s="462"/>
      <c r="Z395" s="463"/>
      <c r="AA395" s="5"/>
      <c r="AB395" s="5"/>
    </row>
    <row r="396" spans="1:33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462"/>
      <c r="X396" s="462"/>
      <c r="Y396" s="462"/>
      <c r="Z396" s="463"/>
      <c r="AA396" s="5"/>
      <c r="AB396" s="5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462"/>
      <c r="X397" s="462"/>
      <c r="Y397" s="462"/>
      <c r="Z397" s="463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462"/>
      <c r="X398" s="462"/>
      <c r="Y398" s="462"/>
      <c r="Z398" s="463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462"/>
      <c r="X399" s="462"/>
      <c r="Y399" s="462"/>
      <c r="Z399" s="463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462"/>
      <c r="X400" s="462"/>
      <c r="Y400" s="462"/>
      <c r="Z400" s="463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462"/>
      <c r="X401" s="462"/>
      <c r="Y401" s="462"/>
      <c r="Z401" s="463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462"/>
      <c r="X402" s="462"/>
      <c r="Y402" s="462"/>
      <c r="Z402" s="463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462"/>
      <c r="X403" s="462"/>
      <c r="Y403" s="462"/>
      <c r="Z403" s="463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462"/>
      <c r="X404" s="462"/>
      <c r="Y404" s="462"/>
      <c r="Z404" s="463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462"/>
      <c r="X405" s="462"/>
      <c r="Y405" s="462"/>
      <c r="Z405" s="463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462"/>
      <c r="X406" s="462"/>
      <c r="Y406" s="462"/>
      <c r="Z406" s="463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462"/>
      <c r="X407" s="462"/>
      <c r="Y407" s="462"/>
      <c r="Z407" s="463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462"/>
      <c r="X408" s="462"/>
      <c r="Y408" s="462"/>
      <c r="Z408" s="463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462"/>
      <c r="X409" s="462"/>
      <c r="Y409" s="462"/>
      <c r="Z409" s="463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462"/>
      <c r="X410" s="462"/>
      <c r="Y410" s="462"/>
      <c r="Z410" s="463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462"/>
      <c r="X411" s="462"/>
      <c r="Y411" s="462"/>
      <c r="Z411" s="463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462"/>
      <c r="X412" s="462"/>
      <c r="Y412" s="462"/>
      <c r="Z412" s="463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462"/>
      <c r="X413" s="462"/>
      <c r="Y413" s="462"/>
      <c r="Z413" s="463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462"/>
      <c r="X414" s="462"/>
      <c r="Y414" s="462"/>
      <c r="Z414" s="463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462"/>
      <c r="X415" s="462"/>
      <c r="Y415" s="462"/>
      <c r="Z415" s="463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462"/>
      <c r="X416" s="462"/>
      <c r="Y416" s="462"/>
      <c r="Z416" s="463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462"/>
      <c r="X417" s="462"/>
      <c r="Y417" s="462"/>
      <c r="Z417" s="463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462"/>
      <c r="X418" s="462"/>
      <c r="Y418" s="462"/>
      <c r="Z418" s="463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462"/>
      <c r="X419" s="462"/>
      <c r="Y419" s="462"/>
      <c r="Z419" s="463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462"/>
      <c r="X420" s="462"/>
      <c r="Y420" s="462"/>
      <c r="Z420" s="463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462"/>
      <c r="X421" s="462"/>
      <c r="Y421" s="462"/>
      <c r="Z421" s="463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462"/>
      <c r="X422" s="462"/>
      <c r="Y422" s="462"/>
      <c r="Z422" s="463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462"/>
      <c r="X423" s="462"/>
      <c r="Y423" s="462"/>
      <c r="Z423" s="463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462"/>
      <c r="X424" s="462"/>
      <c r="Y424" s="462"/>
      <c r="Z424" s="463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462"/>
      <c r="X425" s="462"/>
      <c r="Y425" s="462"/>
      <c r="Z425" s="463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462"/>
      <c r="X426" s="462"/>
      <c r="Y426" s="462"/>
      <c r="Z426" s="463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462"/>
      <c r="X427" s="462"/>
      <c r="Y427" s="462"/>
      <c r="Z427" s="463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462"/>
      <c r="X428" s="462"/>
      <c r="Y428" s="462"/>
      <c r="Z428" s="463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462"/>
      <c r="X429" s="462"/>
      <c r="Y429" s="462"/>
      <c r="Z429" s="463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462"/>
      <c r="X430" s="462"/>
      <c r="Y430" s="462"/>
      <c r="Z430" s="463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462"/>
      <c r="X431" s="462"/>
      <c r="Y431" s="462"/>
      <c r="Z431" s="463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462"/>
      <c r="X432" s="462"/>
      <c r="Y432" s="462"/>
      <c r="Z432" s="463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462"/>
      <c r="X433" s="462"/>
      <c r="Y433" s="462"/>
      <c r="Z433" s="463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462"/>
      <c r="X434" s="462"/>
      <c r="Y434" s="462"/>
      <c r="Z434" s="463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462"/>
      <c r="X435" s="462"/>
      <c r="Y435" s="462"/>
      <c r="Z435" s="463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462"/>
      <c r="X436" s="462"/>
      <c r="Y436" s="462"/>
      <c r="Z436" s="463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462"/>
      <c r="X437" s="462"/>
      <c r="Y437" s="462"/>
      <c r="Z437" s="463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462"/>
      <c r="X438" s="462"/>
      <c r="Y438" s="462"/>
      <c r="Z438" s="463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462"/>
      <c r="X439" s="462"/>
      <c r="Y439" s="462"/>
      <c r="Z439" s="463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462"/>
      <c r="X440" s="462"/>
      <c r="Y440" s="462"/>
      <c r="Z440" s="463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462"/>
      <c r="X441" s="462"/>
      <c r="Y441" s="462"/>
      <c r="Z441" s="463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462"/>
      <c r="X442" s="462"/>
      <c r="Y442" s="462"/>
      <c r="Z442" s="463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462"/>
      <c r="X443" s="462"/>
      <c r="Y443" s="462"/>
      <c r="Z443" s="463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462"/>
      <c r="X444" s="462"/>
      <c r="Y444" s="462"/>
      <c r="Z444" s="463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462"/>
      <c r="X445" s="462"/>
      <c r="Y445" s="462"/>
      <c r="Z445" s="463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462"/>
      <c r="X446" s="462"/>
      <c r="Y446" s="462"/>
      <c r="Z446" s="463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462"/>
      <c r="X447" s="462"/>
      <c r="Y447" s="462"/>
      <c r="Z447" s="463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462"/>
      <c r="X448" s="462"/>
      <c r="Y448" s="462"/>
      <c r="Z448" s="463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462"/>
      <c r="X449" s="462"/>
      <c r="Y449" s="462"/>
      <c r="Z449" s="463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462"/>
      <c r="X450" s="462"/>
      <c r="Y450" s="462"/>
      <c r="Z450" s="463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462"/>
      <c r="X451" s="462"/>
      <c r="Y451" s="462"/>
      <c r="Z451" s="463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462"/>
      <c r="X452" s="462"/>
      <c r="Y452" s="462"/>
      <c r="Z452" s="463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462"/>
      <c r="X453" s="462"/>
      <c r="Y453" s="462"/>
      <c r="Z453" s="463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462"/>
      <c r="X454" s="462"/>
      <c r="Y454" s="462"/>
      <c r="Z454" s="463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462"/>
      <c r="X455" s="462"/>
      <c r="Y455" s="462"/>
      <c r="Z455" s="463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462"/>
      <c r="X456" s="462"/>
      <c r="Y456" s="462"/>
      <c r="Z456" s="463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462"/>
      <c r="X457" s="462"/>
      <c r="Y457" s="462"/>
      <c r="Z457" s="463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462"/>
      <c r="X458" s="462"/>
      <c r="Y458" s="462"/>
      <c r="Z458" s="463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462"/>
      <c r="X459" s="462"/>
      <c r="Y459" s="462"/>
      <c r="Z459" s="463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462"/>
      <c r="X460" s="462"/>
      <c r="Y460" s="462"/>
      <c r="Z460" s="463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462"/>
      <c r="X461" s="462"/>
      <c r="Y461" s="462"/>
      <c r="Z461" s="463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462"/>
      <c r="X462" s="462"/>
      <c r="Y462" s="462"/>
      <c r="Z462" s="463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462"/>
      <c r="X463" s="462"/>
      <c r="Y463" s="462"/>
      <c r="Z463" s="463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462"/>
      <c r="X464" s="462"/>
      <c r="Y464" s="462"/>
      <c r="Z464" s="463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462"/>
      <c r="X465" s="462"/>
      <c r="Y465" s="462"/>
      <c r="Z465" s="463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462"/>
      <c r="X466" s="462"/>
      <c r="Y466" s="462"/>
      <c r="Z466" s="463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462"/>
      <c r="X467" s="462"/>
      <c r="Y467" s="462"/>
      <c r="Z467" s="463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462"/>
      <c r="X468" s="462"/>
      <c r="Y468" s="462"/>
      <c r="Z468" s="463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462"/>
      <c r="X469" s="462"/>
      <c r="Y469" s="462"/>
      <c r="Z469" s="463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462"/>
      <c r="X470" s="462"/>
      <c r="Y470" s="462"/>
      <c r="Z470" s="463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462"/>
      <c r="X471" s="462"/>
      <c r="Y471" s="462"/>
      <c r="Z471" s="463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462"/>
      <c r="X472" s="462"/>
      <c r="Y472" s="462"/>
      <c r="Z472" s="463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462"/>
      <c r="X473" s="462"/>
      <c r="Y473" s="462"/>
      <c r="Z473" s="463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462"/>
      <c r="X474" s="462"/>
      <c r="Y474" s="462"/>
      <c r="Z474" s="463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462"/>
      <c r="X475" s="462"/>
      <c r="Y475" s="462"/>
      <c r="Z475" s="463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462"/>
      <c r="X476" s="462"/>
      <c r="Y476" s="462"/>
      <c r="Z476" s="463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462"/>
      <c r="X477" s="462"/>
      <c r="Y477" s="462"/>
      <c r="Z477" s="463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462"/>
      <c r="X478" s="462"/>
      <c r="Y478" s="462"/>
      <c r="Z478" s="463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462"/>
      <c r="X479" s="462"/>
      <c r="Y479" s="462"/>
      <c r="Z479" s="463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462"/>
      <c r="X480" s="462"/>
      <c r="Y480" s="462"/>
      <c r="Z480" s="463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462"/>
      <c r="X481" s="462"/>
      <c r="Y481" s="462"/>
      <c r="Z481" s="463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462"/>
      <c r="X482" s="462"/>
      <c r="Y482" s="462"/>
      <c r="Z482" s="463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462"/>
      <c r="X483" s="462"/>
      <c r="Y483" s="462"/>
      <c r="Z483" s="463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462"/>
      <c r="X484" s="462"/>
      <c r="Y484" s="462"/>
      <c r="Z484" s="463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462"/>
      <c r="X485" s="462"/>
      <c r="Y485" s="462"/>
      <c r="Z485" s="463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462"/>
      <c r="X486" s="462"/>
      <c r="Y486" s="462"/>
      <c r="Z486" s="463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462"/>
      <c r="X487" s="462"/>
      <c r="Y487" s="462"/>
      <c r="Z487" s="463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462"/>
      <c r="X488" s="462"/>
      <c r="Y488" s="462"/>
      <c r="Z488" s="463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462"/>
      <c r="X489" s="462"/>
      <c r="Y489" s="462"/>
      <c r="Z489" s="463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462"/>
      <c r="X490" s="462"/>
      <c r="Y490" s="462"/>
      <c r="Z490" s="463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462"/>
      <c r="X491" s="462"/>
      <c r="Y491" s="462"/>
      <c r="Z491" s="463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462"/>
      <c r="X492" s="462"/>
      <c r="Y492" s="462"/>
      <c r="Z492" s="463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462"/>
      <c r="X493" s="462"/>
      <c r="Y493" s="462"/>
      <c r="Z493" s="463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462"/>
      <c r="X494" s="462"/>
      <c r="Y494" s="462"/>
      <c r="Z494" s="463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462"/>
      <c r="X495" s="462"/>
      <c r="Y495" s="462"/>
      <c r="Z495" s="463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462"/>
      <c r="X496" s="462"/>
      <c r="Y496" s="462"/>
      <c r="Z496" s="463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462"/>
      <c r="X497" s="462"/>
      <c r="Y497" s="462"/>
      <c r="Z497" s="463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462"/>
      <c r="X498" s="462"/>
      <c r="Y498" s="462"/>
      <c r="Z498" s="463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462"/>
      <c r="X499" s="462"/>
      <c r="Y499" s="462"/>
      <c r="Z499" s="463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462"/>
      <c r="X500" s="462"/>
      <c r="Y500" s="462"/>
      <c r="Z500" s="463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462"/>
      <c r="X501" s="462"/>
      <c r="Y501" s="462"/>
      <c r="Z501" s="463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462"/>
      <c r="X502" s="462"/>
      <c r="Y502" s="462"/>
      <c r="Z502" s="463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462"/>
      <c r="X503" s="462"/>
      <c r="Y503" s="462"/>
      <c r="Z503" s="463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462"/>
      <c r="X504" s="462"/>
      <c r="Y504" s="462"/>
      <c r="Z504" s="463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462"/>
      <c r="X505" s="462"/>
      <c r="Y505" s="462"/>
      <c r="Z505" s="463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462"/>
      <c r="X506" s="462"/>
      <c r="Y506" s="462"/>
      <c r="Z506" s="463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462"/>
      <c r="X507" s="462"/>
      <c r="Y507" s="462"/>
      <c r="Z507" s="463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462"/>
      <c r="X508" s="462"/>
      <c r="Y508" s="462"/>
      <c r="Z508" s="463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462"/>
      <c r="X509" s="462"/>
      <c r="Y509" s="462"/>
      <c r="Z509" s="463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462"/>
      <c r="X510" s="462"/>
      <c r="Y510" s="462"/>
      <c r="Z510" s="463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462"/>
      <c r="X511" s="462"/>
      <c r="Y511" s="462"/>
      <c r="Z511" s="463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462"/>
      <c r="X512" s="462"/>
      <c r="Y512" s="462"/>
      <c r="Z512" s="463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462"/>
      <c r="X513" s="462"/>
      <c r="Y513" s="462"/>
      <c r="Z513" s="463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462"/>
      <c r="X514" s="462"/>
      <c r="Y514" s="462"/>
      <c r="Z514" s="463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462"/>
      <c r="X515" s="462"/>
      <c r="Y515" s="462"/>
      <c r="Z515" s="463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462"/>
      <c r="X516" s="462"/>
      <c r="Y516" s="462"/>
      <c r="Z516" s="463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462"/>
      <c r="X517" s="462"/>
      <c r="Y517" s="462"/>
      <c r="Z517" s="463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462"/>
      <c r="X518" s="462"/>
      <c r="Y518" s="462"/>
      <c r="Z518" s="463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462"/>
      <c r="X519" s="462"/>
      <c r="Y519" s="462"/>
      <c r="Z519" s="463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462"/>
      <c r="X520" s="462"/>
      <c r="Y520" s="462"/>
      <c r="Z520" s="463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462"/>
      <c r="X521" s="462"/>
      <c r="Y521" s="462"/>
      <c r="Z521" s="463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462"/>
      <c r="X522" s="462"/>
      <c r="Y522" s="462"/>
      <c r="Z522" s="463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462"/>
      <c r="X523" s="462"/>
      <c r="Y523" s="462"/>
      <c r="Z523" s="463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462"/>
      <c r="X524" s="462"/>
      <c r="Y524" s="462"/>
      <c r="Z524" s="463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462"/>
      <c r="X525" s="462"/>
      <c r="Y525" s="462"/>
      <c r="Z525" s="463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462"/>
      <c r="X526" s="462"/>
      <c r="Y526" s="462"/>
      <c r="Z526" s="463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462"/>
      <c r="X527" s="462"/>
      <c r="Y527" s="462"/>
      <c r="Z527" s="463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462"/>
      <c r="X528" s="462"/>
      <c r="Y528" s="462"/>
      <c r="Z528" s="463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462"/>
      <c r="X529" s="462"/>
      <c r="Y529" s="462"/>
      <c r="Z529" s="463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462"/>
      <c r="X530" s="462"/>
      <c r="Y530" s="462"/>
      <c r="Z530" s="463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462"/>
      <c r="X531" s="462"/>
      <c r="Y531" s="462"/>
      <c r="Z531" s="463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462"/>
      <c r="X532" s="462"/>
      <c r="Y532" s="462"/>
      <c r="Z532" s="463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462"/>
      <c r="X533" s="462"/>
      <c r="Y533" s="462"/>
      <c r="Z533" s="463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462"/>
      <c r="X534" s="462"/>
      <c r="Y534" s="462"/>
      <c r="Z534" s="463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462"/>
      <c r="X535" s="462"/>
      <c r="Y535" s="462"/>
      <c r="Z535" s="463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462"/>
      <c r="X536" s="462"/>
      <c r="Y536" s="462"/>
      <c r="Z536" s="463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462"/>
      <c r="X537" s="462"/>
      <c r="Y537" s="462"/>
      <c r="Z537" s="463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462"/>
      <c r="X538" s="462"/>
      <c r="Y538" s="462"/>
      <c r="Z538" s="463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462"/>
      <c r="X539" s="462"/>
      <c r="Y539" s="462"/>
      <c r="Z539" s="463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462"/>
      <c r="X540" s="462"/>
      <c r="Y540" s="462"/>
      <c r="Z540" s="463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462"/>
      <c r="X541" s="462"/>
      <c r="Y541" s="462"/>
      <c r="Z541" s="463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462"/>
      <c r="X542" s="462"/>
      <c r="Y542" s="462"/>
      <c r="Z542" s="463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462"/>
      <c r="X543" s="462"/>
      <c r="Y543" s="462"/>
      <c r="Z543" s="463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462"/>
      <c r="X544" s="462"/>
      <c r="Y544" s="462"/>
      <c r="Z544" s="463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462"/>
      <c r="X545" s="462"/>
      <c r="Y545" s="462"/>
      <c r="Z545" s="463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462"/>
      <c r="X546" s="462"/>
      <c r="Y546" s="462"/>
      <c r="Z546" s="463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462"/>
      <c r="X547" s="462"/>
      <c r="Y547" s="462"/>
      <c r="Z547" s="463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462"/>
      <c r="X548" s="462"/>
      <c r="Y548" s="462"/>
      <c r="Z548" s="463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462"/>
      <c r="X549" s="462"/>
      <c r="Y549" s="462"/>
      <c r="Z549" s="463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462"/>
      <c r="X550" s="462"/>
      <c r="Y550" s="462"/>
      <c r="Z550" s="463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462"/>
      <c r="X551" s="462"/>
      <c r="Y551" s="462"/>
      <c r="Z551" s="463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462"/>
      <c r="X552" s="462"/>
      <c r="Y552" s="462"/>
      <c r="Z552" s="463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462"/>
      <c r="X553" s="462"/>
      <c r="Y553" s="462"/>
      <c r="Z553" s="463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462"/>
      <c r="X554" s="462"/>
      <c r="Y554" s="462"/>
      <c r="Z554" s="463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462"/>
      <c r="X555" s="462"/>
      <c r="Y555" s="462"/>
      <c r="Z555" s="463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462"/>
      <c r="X556" s="462"/>
      <c r="Y556" s="462"/>
      <c r="Z556" s="463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462"/>
      <c r="X557" s="462"/>
      <c r="Y557" s="462"/>
      <c r="Z557" s="463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462"/>
      <c r="X558" s="462"/>
      <c r="Y558" s="462"/>
      <c r="Z558" s="463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462"/>
      <c r="X559" s="462"/>
      <c r="Y559" s="462"/>
      <c r="Z559" s="463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462"/>
      <c r="X560" s="462"/>
      <c r="Y560" s="462"/>
      <c r="Z560" s="463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462"/>
      <c r="X561" s="462"/>
      <c r="Y561" s="462"/>
      <c r="Z561" s="463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462"/>
      <c r="X562" s="462"/>
      <c r="Y562" s="462"/>
      <c r="Z562" s="463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462"/>
      <c r="X563" s="462"/>
      <c r="Y563" s="462"/>
      <c r="Z563" s="463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462"/>
      <c r="X564" s="462"/>
      <c r="Y564" s="462"/>
      <c r="Z564" s="463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462"/>
      <c r="X565" s="462"/>
      <c r="Y565" s="462"/>
      <c r="Z565" s="463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462"/>
      <c r="X566" s="462"/>
      <c r="Y566" s="462"/>
      <c r="Z566" s="463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462"/>
      <c r="X567" s="462"/>
      <c r="Y567" s="462"/>
      <c r="Z567" s="463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462"/>
      <c r="X568" s="462"/>
      <c r="Y568" s="462"/>
      <c r="Z568" s="463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462"/>
      <c r="X569" s="462"/>
      <c r="Y569" s="462"/>
      <c r="Z569" s="463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462"/>
      <c r="X570" s="462"/>
      <c r="Y570" s="462"/>
      <c r="Z570" s="463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462"/>
      <c r="X571" s="462"/>
      <c r="Y571" s="462"/>
      <c r="Z571" s="463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462"/>
      <c r="X572" s="462"/>
      <c r="Y572" s="462"/>
      <c r="Z572" s="463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462"/>
      <c r="X573" s="462"/>
      <c r="Y573" s="462"/>
      <c r="Z573" s="463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462"/>
      <c r="X574" s="462"/>
      <c r="Y574" s="462"/>
      <c r="Z574" s="463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462"/>
      <c r="X575" s="462"/>
      <c r="Y575" s="462"/>
      <c r="Z575" s="463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462"/>
      <c r="X576" s="462"/>
      <c r="Y576" s="462"/>
      <c r="Z576" s="463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462"/>
      <c r="X577" s="462"/>
      <c r="Y577" s="462"/>
      <c r="Z577" s="463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462"/>
      <c r="X578" s="462"/>
      <c r="Y578" s="462"/>
      <c r="Z578" s="463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462"/>
      <c r="X579" s="462"/>
      <c r="Y579" s="462"/>
      <c r="Z579" s="463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462"/>
      <c r="X580" s="462"/>
      <c r="Y580" s="462"/>
      <c r="Z580" s="463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462"/>
      <c r="X581" s="462"/>
      <c r="Y581" s="462"/>
      <c r="Z581" s="463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462"/>
      <c r="X582" s="462"/>
      <c r="Y582" s="462"/>
      <c r="Z582" s="463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462"/>
      <c r="X583" s="462"/>
      <c r="Y583" s="462"/>
      <c r="Z583" s="463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462"/>
      <c r="X584" s="462"/>
      <c r="Y584" s="462"/>
      <c r="Z584" s="463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462"/>
      <c r="X585" s="462"/>
      <c r="Y585" s="462"/>
      <c r="Z585" s="463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462"/>
      <c r="X586" s="462"/>
      <c r="Y586" s="462"/>
      <c r="Z586" s="463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462"/>
      <c r="X587" s="462"/>
      <c r="Y587" s="462"/>
      <c r="Z587" s="463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462"/>
      <c r="X588" s="462"/>
      <c r="Y588" s="462"/>
      <c r="Z588" s="463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462"/>
      <c r="X589" s="462"/>
      <c r="Y589" s="462"/>
      <c r="Z589" s="463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462"/>
      <c r="X590" s="462"/>
      <c r="Y590" s="462"/>
      <c r="Z590" s="463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462"/>
      <c r="X591" s="462"/>
      <c r="Y591" s="462"/>
      <c r="Z591" s="463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462"/>
      <c r="X592" s="462"/>
      <c r="Y592" s="462"/>
      <c r="Z592" s="463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462"/>
      <c r="X593" s="462"/>
      <c r="Y593" s="462"/>
      <c r="Z593" s="463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462"/>
      <c r="X594" s="462"/>
      <c r="Y594" s="462"/>
      <c r="Z594" s="463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462"/>
      <c r="X595" s="462"/>
      <c r="Y595" s="462"/>
      <c r="Z595" s="463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462"/>
      <c r="X596" s="462"/>
      <c r="Y596" s="462"/>
      <c r="Z596" s="463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462"/>
      <c r="X597" s="462"/>
      <c r="Y597" s="462"/>
      <c r="Z597" s="463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462"/>
      <c r="X598" s="462"/>
      <c r="Y598" s="462"/>
      <c r="Z598" s="463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462"/>
      <c r="X599" s="462"/>
      <c r="Y599" s="462"/>
      <c r="Z599" s="463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462"/>
      <c r="X600" s="462"/>
      <c r="Y600" s="462"/>
      <c r="Z600" s="463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462"/>
      <c r="X601" s="462"/>
      <c r="Y601" s="462"/>
      <c r="Z601" s="463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462"/>
      <c r="X602" s="462"/>
      <c r="Y602" s="462"/>
      <c r="Z602" s="463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462"/>
      <c r="X603" s="462"/>
      <c r="Y603" s="462"/>
      <c r="Z603" s="463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462"/>
      <c r="X604" s="462"/>
      <c r="Y604" s="462"/>
      <c r="Z604" s="463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462"/>
      <c r="X605" s="462"/>
      <c r="Y605" s="462"/>
      <c r="Z605" s="463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462"/>
      <c r="X606" s="462"/>
      <c r="Y606" s="462"/>
      <c r="Z606" s="463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462"/>
      <c r="X607" s="462"/>
      <c r="Y607" s="462"/>
      <c r="Z607" s="463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462"/>
      <c r="X608" s="462"/>
      <c r="Y608" s="462"/>
      <c r="Z608" s="463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462"/>
      <c r="X609" s="462"/>
      <c r="Y609" s="462"/>
      <c r="Z609" s="463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462"/>
      <c r="X610" s="462"/>
      <c r="Y610" s="462"/>
      <c r="Z610" s="463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462"/>
      <c r="X611" s="462"/>
      <c r="Y611" s="462"/>
      <c r="Z611" s="463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462"/>
      <c r="X612" s="462"/>
      <c r="Y612" s="462"/>
      <c r="Z612" s="463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462"/>
      <c r="X613" s="462"/>
      <c r="Y613" s="462"/>
      <c r="Z613" s="463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462"/>
      <c r="X614" s="462"/>
      <c r="Y614" s="462"/>
      <c r="Z614" s="463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462"/>
      <c r="X615" s="462"/>
      <c r="Y615" s="462"/>
      <c r="Z615" s="463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462"/>
      <c r="X616" s="462"/>
      <c r="Y616" s="462"/>
      <c r="Z616" s="463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462"/>
      <c r="X617" s="462"/>
      <c r="Y617" s="462"/>
      <c r="Z617" s="463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462"/>
      <c r="X618" s="462"/>
      <c r="Y618" s="462"/>
      <c r="Z618" s="463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462"/>
      <c r="X619" s="462"/>
      <c r="Y619" s="462"/>
      <c r="Z619" s="463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462"/>
      <c r="X620" s="462"/>
      <c r="Y620" s="462"/>
      <c r="Z620" s="463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462"/>
      <c r="X621" s="462"/>
      <c r="Y621" s="462"/>
      <c r="Z621" s="463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462"/>
      <c r="X622" s="462"/>
      <c r="Y622" s="462"/>
      <c r="Z622" s="463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462"/>
      <c r="X623" s="462"/>
      <c r="Y623" s="462"/>
      <c r="Z623" s="463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462"/>
      <c r="X624" s="462"/>
      <c r="Y624" s="462"/>
      <c r="Z624" s="463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462"/>
      <c r="X625" s="462"/>
      <c r="Y625" s="462"/>
      <c r="Z625" s="463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462"/>
      <c r="X626" s="462"/>
      <c r="Y626" s="462"/>
      <c r="Z626" s="463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462"/>
      <c r="X627" s="462"/>
      <c r="Y627" s="462"/>
      <c r="Z627" s="463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462"/>
      <c r="X628" s="462"/>
      <c r="Y628" s="462"/>
      <c r="Z628" s="463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462"/>
      <c r="X629" s="462"/>
      <c r="Y629" s="462"/>
      <c r="Z629" s="463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462"/>
      <c r="X630" s="462"/>
      <c r="Y630" s="462"/>
      <c r="Z630" s="463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462"/>
      <c r="X631" s="462"/>
      <c r="Y631" s="462"/>
      <c r="Z631" s="463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462"/>
      <c r="X632" s="462"/>
      <c r="Y632" s="462"/>
      <c r="Z632" s="463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462"/>
      <c r="X633" s="462"/>
      <c r="Y633" s="462"/>
      <c r="Z633" s="463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462"/>
      <c r="X634" s="462"/>
      <c r="Y634" s="462"/>
      <c r="Z634" s="463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462"/>
      <c r="X635" s="462"/>
      <c r="Y635" s="462"/>
      <c r="Z635" s="463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462"/>
      <c r="X636" s="462"/>
      <c r="Y636" s="462"/>
      <c r="Z636" s="463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462"/>
      <c r="X637" s="462"/>
      <c r="Y637" s="462"/>
      <c r="Z637" s="463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462"/>
      <c r="X638" s="462"/>
      <c r="Y638" s="462"/>
      <c r="Z638" s="463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462"/>
      <c r="X639" s="462"/>
      <c r="Y639" s="462"/>
      <c r="Z639" s="463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462"/>
      <c r="X640" s="462"/>
      <c r="Y640" s="462"/>
      <c r="Z640" s="463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462"/>
      <c r="X641" s="462"/>
      <c r="Y641" s="462"/>
      <c r="Z641" s="463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462"/>
      <c r="X642" s="462"/>
      <c r="Y642" s="462"/>
      <c r="Z642" s="463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462"/>
      <c r="X643" s="462"/>
      <c r="Y643" s="462"/>
      <c r="Z643" s="463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462"/>
      <c r="X644" s="462"/>
      <c r="Y644" s="462"/>
      <c r="Z644" s="463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462"/>
      <c r="X645" s="462"/>
      <c r="Y645" s="462"/>
      <c r="Z645" s="463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462"/>
      <c r="X646" s="462"/>
      <c r="Y646" s="462"/>
      <c r="Z646" s="463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462"/>
      <c r="X647" s="462"/>
      <c r="Y647" s="462"/>
      <c r="Z647" s="463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462"/>
      <c r="X648" s="462"/>
      <c r="Y648" s="462"/>
      <c r="Z648" s="463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462"/>
      <c r="X649" s="462"/>
      <c r="Y649" s="462"/>
      <c r="Z649" s="463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462"/>
      <c r="X650" s="462"/>
      <c r="Y650" s="462"/>
      <c r="Z650" s="463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462"/>
      <c r="X651" s="462"/>
      <c r="Y651" s="462"/>
      <c r="Z651" s="463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462"/>
      <c r="X652" s="462"/>
      <c r="Y652" s="462"/>
      <c r="Z652" s="463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462"/>
      <c r="X653" s="462"/>
      <c r="Y653" s="462"/>
      <c r="Z653" s="463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462"/>
      <c r="X654" s="462"/>
      <c r="Y654" s="462"/>
      <c r="Z654" s="463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462"/>
      <c r="X655" s="462"/>
      <c r="Y655" s="462"/>
      <c r="Z655" s="463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462"/>
      <c r="X656" s="462"/>
      <c r="Y656" s="462"/>
      <c r="Z656" s="463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462"/>
      <c r="X657" s="462"/>
      <c r="Y657" s="462"/>
      <c r="Z657" s="463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462"/>
      <c r="X658" s="462"/>
      <c r="Y658" s="462"/>
      <c r="Z658" s="463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462"/>
      <c r="X659" s="462"/>
      <c r="Y659" s="462"/>
      <c r="Z659" s="463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462"/>
      <c r="X660" s="462"/>
      <c r="Y660" s="462"/>
      <c r="Z660" s="463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462"/>
      <c r="X661" s="462"/>
      <c r="Y661" s="462"/>
      <c r="Z661" s="463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462"/>
      <c r="X662" s="462"/>
      <c r="Y662" s="462"/>
      <c r="Z662" s="463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462"/>
      <c r="X663" s="462"/>
      <c r="Y663" s="462"/>
      <c r="Z663" s="463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462"/>
      <c r="X664" s="462"/>
      <c r="Y664" s="462"/>
      <c r="Z664" s="463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462"/>
      <c r="X665" s="462"/>
      <c r="Y665" s="462"/>
      <c r="Z665" s="463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462"/>
      <c r="X666" s="462"/>
      <c r="Y666" s="462"/>
      <c r="Z666" s="463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462"/>
      <c r="X667" s="462"/>
      <c r="Y667" s="462"/>
      <c r="Z667" s="463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462"/>
      <c r="X668" s="462"/>
      <c r="Y668" s="462"/>
      <c r="Z668" s="463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462"/>
      <c r="X669" s="462"/>
      <c r="Y669" s="462"/>
      <c r="Z669" s="463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462"/>
      <c r="X670" s="462"/>
      <c r="Y670" s="462"/>
      <c r="Z670" s="463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462"/>
      <c r="X671" s="462"/>
      <c r="Y671" s="462"/>
      <c r="Z671" s="463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462"/>
      <c r="X672" s="462"/>
      <c r="Y672" s="462"/>
      <c r="Z672" s="463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462"/>
      <c r="X673" s="462"/>
      <c r="Y673" s="462"/>
      <c r="Z673" s="463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462"/>
      <c r="X674" s="462"/>
      <c r="Y674" s="462"/>
      <c r="Z674" s="463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462"/>
      <c r="X675" s="462"/>
      <c r="Y675" s="462"/>
      <c r="Z675" s="463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462"/>
      <c r="X676" s="462"/>
      <c r="Y676" s="462"/>
      <c r="Z676" s="463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462"/>
      <c r="X677" s="462"/>
      <c r="Y677" s="462"/>
      <c r="Z677" s="463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462"/>
      <c r="X678" s="462"/>
      <c r="Y678" s="462"/>
      <c r="Z678" s="463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462"/>
      <c r="X679" s="462"/>
      <c r="Y679" s="462"/>
      <c r="Z679" s="463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462"/>
      <c r="X680" s="462"/>
      <c r="Y680" s="462"/>
      <c r="Z680" s="463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462"/>
      <c r="X681" s="462"/>
      <c r="Y681" s="462"/>
      <c r="Z681" s="463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462"/>
      <c r="X682" s="462"/>
      <c r="Y682" s="462"/>
      <c r="Z682" s="463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462"/>
      <c r="X683" s="462"/>
      <c r="Y683" s="462"/>
      <c r="Z683" s="463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462"/>
      <c r="X684" s="462"/>
      <c r="Y684" s="462"/>
      <c r="Z684" s="463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462"/>
      <c r="X685" s="462"/>
      <c r="Y685" s="462"/>
      <c r="Z685" s="463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462"/>
      <c r="X686" s="462"/>
      <c r="Y686" s="462"/>
      <c r="Z686" s="463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462"/>
      <c r="X687" s="462"/>
      <c r="Y687" s="462"/>
      <c r="Z687" s="463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462"/>
      <c r="X688" s="462"/>
      <c r="Y688" s="462"/>
      <c r="Z688" s="463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462"/>
      <c r="X689" s="462"/>
      <c r="Y689" s="462"/>
      <c r="Z689" s="463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462"/>
      <c r="X690" s="462"/>
      <c r="Y690" s="462"/>
      <c r="Z690" s="463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462"/>
      <c r="X691" s="462"/>
      <c r="Y691" s="462"/>
      <c r="Z691" s="463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462"/>
      <c r="X692" s="462"/>
      <c r="Y692" s="462"/>
      <c r="Z692" s="463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462"/>
      <c r="X693" s="462"/>
      <c r="Y693" s="462"/>
      <c r="Z693" s="463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462"/>
      <c r="X694" s="462"/>
      <c r="Y694" s="462"/>
      <c r="Z694" s="463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462"/>
      <c r="X695" s="462"/>
      <c r="Y695" s="462"/>
      <c r="Z695" s="463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462"/>
      <c r="X696" s="462"/>
      <c r="Y696" s="462"/>
      <c r="Z696" s="463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462"/>
      <c r="X697" s="462"/>
      <c r="Y697" s="462"/>
      <c r="Z697" s="463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462"/>
      <c r="X698" s="462"/>
      <c r="Y698" s="462"/>
      <c r="Z698" s="463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462"/>
      <c r="X699" s="462"/>
      <c r="Y699" s="462"/>
      <c r="Z699" s="463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462"/>
      <c r="X700" s="462"/>
      <c r="Y700" s="462"/>
      <c r="Z700" s="463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462"/>
      <c r="X701" s="462"/>
      <c r="Y701" s="462"/>
      <c r="Z701" s="463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462"/>
      <c r="X702" s="462"/>
      <c r="Y702" s="462"/>
      <c r="Z702" s="463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462"/>
      <c r="X703" s="462"/>
      <c r="Y703" s="462"/>
      <c r="Z703" s="463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462"/>
      <c r="X704" s="462"/>
      <c r="Y704" s="462"/>
      <c r="Z704" s="463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462"/>
      <c r="X705" s="462"/>
      <c r="Y705" s="462"/>
      <c r="Z705" s="463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462"/>
      <c r="X706" s="462"/>
      <c r="Y706" s="462"/>
      <c r="Z706" s="463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462"/>
      <c r="X707" s="462"/>
      <c r="Y707" s="462"/>
      <c r="Z707" s="463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462"/>
      <c r="X708" s="462"/>
      <c r="Y708" s="462"/>
      <c r="Z708" s="463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462"/>
      <c r="X709" s="462"/>
      <c r="Y709" s="462"/>
      <c r="Z709" s="463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462"/>
      <c r="X710" s="462"/>
      <c r="Y710" s="462"/>
      <c r="Z710" s="463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462"/>
      <c r="X711" s="462"/>
      <c r="Y711" s="462"/>
      <c r="Z711" s="463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462"/>
      <c r="X712" s="462"/>
      <c r="Y712" s="462"/>
      <c r="Z712" s="463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462"/>
      <c r="X713" s="462"/>
      <c r="Y713" s="462"/>
      <c r="Z713" s="463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462"/>
      <c r="X714" s="462"/>
      <c r="Y714" s="462"/>
      <c r="Z714" s="463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462"/>
      <c r="X715" s="462"/>
      <c r="Y715" s="462"/>
      <c r="Z715" s="463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462"/>
      <c r="X716" s="462"/>
      <c r="Y716" s="462"/>
      <c r="Z716" s="463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462"/>
      <c r="X717" s="462"/>
      <c r="Y717" s="462"/>
      <c r="Z717" s="463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462"/>
      <c r="X718" s="462"/>
      <c r="Y718" s="462"/>
      <c r="Z718" s="463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462"/>
      <c r="X719" s="462"/>
      <c r="Y719" s="462"/>
      <c r="Z719" s="463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462"/>
      <c r="X720" s="462"/>
      <c r="Y720" s="462"/>
      <c r="Z720" s="463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462"/>
      <c r="X721" s="462"/>
      <c r="Y721" s="462"/>
      <c r="Z721" s="463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462"/>
      <c r="X722" s="462"/>
      <c r="Y722" s="462"/>
      <c r="Z722" s="463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462"/>
      <c r="X723" s="462"/>
      <c r="Y723" s="462"/>
      <c r="Z723" s="463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462"/>
      <c r="X724" s="462"/>
      <c r="Y724" s="462"/>
      <c r="Z724" s="463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462"/>
      <c r="X725" s="462"/>
      <c r="Y725" s="462"/>
      <c r="Z725" s="463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462"/>
      <c r="X726" s="462"/>
      <c r="Y726" s="462"/>
      <c r="Z726" s="463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462"/>
      <c r="X727" s="462"/>
      <c r="Y727" s="462"/>
      <c r="Z727" s="463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462"/>
      <c r="X728" s="462"/>
      <c r="Y728" s="462"/>
      <c r="Z728" s="463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462"/>
      <c r="X729" s="462"/>
      <c r="Y729" s="462"/>
      <c r="Z729" s="463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462"/>
      <c r="X730" s="462"/>
      <c r="Y730" s="462"/>
      <c r="Z730" s="463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462"/>
      <c r="X731" s="462"/>
      <c r="Y731" s="462"/>
      <c r="Z731" s="463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462"/>
      <c r="X732" s="462"/>
      <c r="Y732" s="462"/>
      <c r="Z732" s="463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462"/>
      <c r="X733" s="462"/>
      <c r="Y733" s="462"/>
      <c r="Z733" s="463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462"/>
      <c r="X734" s="462"/>
      <c r="Y734" s="462"/>
      <c r="Z734" s="463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462"/>
      <c r="X735" s="462"/>
      <c r="Y735" s="462"/>
      <c r="Z735" s="463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462"/>
      <c r="X736" s="462"/>
      <c r="Y736" s="462"/>
      <c r="Z736" s="463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462"/>
      <c r="X737" s="462"/>
      <c r="Y737" s="462"/>
      <c r="Z737" s="463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462"/>
      <c r="X738" s="462"/>
      <c r="Y738" s="462"/>
      <c r="Z738" s="463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462"/>
      <c r="X739" s="462"/>
      <c r="Y739" s="462"/>
      <c r="Z739" s="463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462"/>
      <c r="X740" s="462"/>
      <c r="Y740" s="462"/>
      <c r="Z740" s="463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462"/>
      <c r="X741" s="462"/>
      <c r="Y741" s="462"/>
      <c r="Z741" s="463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462"/>
      <c r="X742" s="462"/>
      <c r="Y742" s="462"/>
      <c r="Z742" s="463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462"/>
      <c r="X743" s="462"/>
      <c r="Y743" s="462"/>
      <c r="Z743" s="463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462"/>
      <c r="X744" s="462"/>
      <c r="Y744" s="462"/>
      <c r="Z744" s="463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462"/>
      <c r="X745" s="462"/>
      <c r="Y745" s="462"/>
      <c r="Z745" s="463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462"/>
      <c r="X746" s="462"/>
      <c r="Y746" s="462"/>
      <c r="Z746" s="463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462"/>
      <c r="X747" s="462"/>
      <c r="Y747" s="462"/>
      <c r="Z747" s="463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462"/>
      <c r="X748" s="462"/>
      <c r="Y748" s="462"/>
      <c r="Z748" s="463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462"/>
      <c r="X749" s="462"/>
      <c r="Y749" s="462"/>
      <c r="Z749" s="463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462"/>
      <c r="X750" s="462"/>
      <c r="Y750" s="462"/>
      <c r="Z750" s="463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462"/>
      <c r="X751" s="462"/>
      <c r="Y751" s="462"/>
      <c r="Z751" s="463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462"/>
      <c r="X752" s="462"/>
      <c r="Y752" s="462"/>
      <c r="Z752" s="463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462"/>
      <c r="X753" s="462"/>
      <c r="Y753" s="462"/>
      <c r="Z753" s="463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462"/>
      <c r="X754" s="462"/>
      <c r="Y754" s="462"/>
      <c r="Z754" s="463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462"/>
      <c r="X755" s="462"/>
      <c r="Y755" s="462"/>
      <c r="Z755" s="463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462"/>
      <c r="X756" s="462"/>
      <c r="Y756" s="462"/>
      <c r="Z756" s="463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462"/>
      <c r="X757" s="462"/>
      <c r="Y757" s="462"/>
      <c r="Z757" s="463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462"/>
      <c r="X758" s="462"/>
      <c r="Y758" s="462"/>
      <c r="Z758" s="463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462"/>
      <c r="X759" s="462"/>
      <c r="Y759" s="462"/>
      <c r="Z759" s="463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462"/>
      <c r="X760" s="462"/>
      <c r="Y760" s="462"/>
      <c r="Z760" s="463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462"/>
      <c r="X761" s="462"/>
      <c r="Y761" s="462"/>
      <c r="Z761" s="463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462"/>
      <c r="X762" s="462"/>
      <c r="Y762" s="462"/>
      <c r="Z762" s="463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462"/>
      <c r="X763" s="462"/>
      <c r="Y763" s="462"/>
      <c r="Z763" s="463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462"/>
      <c r="X764" s="462"/>
      <c r="Y764" s="462"/>
      <c r="Z764" s="463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462"/>
      <c r="X765" s="462"/>
      <c r="Y765" s="462"/>
      <c r="Z765" s="463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462"/>
      <c r="X766" s="462"/>
      <c r="Y766" s="462"/>
      <c r="Z766" s="463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462"/>
      <c r="X767" s="462"/>
      <c r="Y767" s="462"/>
      <c r="Z767" s="463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462"/>
      <c r="X768" s="462"/>
      <c r="Y768" s="462"/>
      <c r="Z768" s="463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462"/>
      <c r="X769" s="462"/>
      <c r="Y769" s="462"/>
      <c r="Z769" s="463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462"/>
      <c r="X770" s="462"/>
      <c r="Y770" s="462"/>
      <c r="Z770" s="463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462"/>
      <c r="X771" s="462"/>
      <c r="Y771" s="462"/>
      <c r="Z771" s="463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462"/>
      <c r="X772" s="462"/>
      <c r="Y772" s="462"/>
      <c r="Z772" s="463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462"/>
      <c r="X773" s="462"/>
      <c r="Y773" s="462"/>
      <c r="Z773" s="463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462"/>
      <c r="X774" s="462"/>
      <c r="Y774" s="462"/>
      <c r="Z774" s="463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462"/>
      <c r="X775" s="462"/>
      <c r="Y775" s="462"/>
      <c r="Z775" s="463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462"/>
      <c r="X776" s="462"/>
      <c r="Y776" s="462"/>
      <c r="Z776" s="463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462"/>
      <c r="X777" s="462"/>
      <c r="Y777" s="462"/>
      <c r="Z777" s="463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462"/>
      <c r="X778" s="462"/>
      <c r="Y778" s="462"/>
      <c r="Z778" s="463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462"/>
      <c r="X779" s="462"/>
      <c r="Y779" s="462"/>
      <c r="Z779" s="463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462"/>
      <c r="X780" s="462"/>
      <c r="Y780" s="462"/>
      <c r="Z780" s="463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462"/>
      <c r="X781" s="462"/>
      <c r="Y781" s="462"/>
      <c r="Z781" s="463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462"/>
      <c r="X782" s="462"/>
      <c r="Y782" s="462"/>
      <c r="Z782" s="463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462"/>
      <c r="X783" s="462"/>
      <c r="Y783" s="462"/>
      <c r="Z783" s="463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462"/>
      <c r="X784" s="462"/>
      <c r="Y784" s="462"/>
      <c r="Z784" s="463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462"/>
      <c r="X785" s="462"/>
      <c r="Y785" s="462"/>
      <c r="Z785" s="463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462"/>
      <c r="X786" s="462"/>
      <c r="Y786" s="462"/>
      <c r="Z786" s="463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462"/>
      <c r="X787" s="462"/>
      <c r="Y787" s="462"/>
      <c r="Z787" s="463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462"/>
      <c r="X788" s="462"/>
      <c r="Y788" s="462"/>
      <c r="Z788" s="463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462"/>
      <c r="X789" s="462"/>
      <c r="Y789" s="462"/>
      <c r="Z789" s="463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462"/>
      <c r="X790" s="462"/>
      <c r="Y790" s="462"/>
      <c r="Z790" s="463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462"/>
      <c r="X791" s="462"/>
      <c r="Y791" s="462"/>
      <c r="Z791" s="463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462"/>
      <c r="X792" s="462"/>
      <c r="Y792" s="462"/>
      <c r="Z792" s="463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462"/>
      <c r="X793" s="462"/>
      <c r="Y793" s="462"/>
      <c r="Z793" s="463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462"/>
      <c r="X794" s="462"/>
      <c r="Y794" s="462"/>
      <c r="Z794" s="463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462"/>
      <c r="X795" s="462"/>
      <c r="Y795" s="462"/>
      <c r="Z795" s="463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462"/>
      <c r="X796" s="462"/>
      <c r="Y796" s="462"/>
      <c r="Z796" s="463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462"/>
      <c r="X797" s="462"/>
      <c r="Y797" s="462"/>
      <c r="Z797" s="463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462"/>
      <c r="X798" s="462"/>
      <c r="Y798" s="462"/>
      <c r="Z798" s="463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462"/>
      <c r="X799" s="462"/>
      <c r="Y799" s="462"/>
      <c r="Z799" s="463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462"/>
      <c r="X800" s="462"/>
      <c r="Y800" s="462"/>
      <c r="Z800" s="463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462"/>
      <c r="X801" s="462"/>
      <c r="Y801" s="462"/>
      <c r="Z801" s="463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462"/>
      <c r="X802" s="462"/>
      <c r="Y802" s="462"/>
      <c r="Z802" s="463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462"/>
      <c r="X803" s="462"/>
      <c r="Y803" s="462"/>
      <c r="Z803" s="463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462"/>
      <c r="X804" s="462"/>
      <c r="Y804" s="462"/>
      <c r="Z804" s="463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462"/>
      <c r="X805" s="462"/>
      <c r="Y805" s="462"/>
      <c r="Z805" s="463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462"/>
      <c r="X806" s="462"/>
      <c r="Y806" s="462"/>
      <c r="Z806" s="463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462"/>
      <c r="X807" s="462"/>
      <c r="Y807" s="462"/>
      <c r="Z807" s="463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462"/>
      <c r="X808" s="462"/>
      <c r="Y808" s="462"/>
      <c r="Z808" s="463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462"/>
      <c r="X809" s="462"/>
      <c r="Y809" s="462"/>
      <c r="Z809" s="463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462"/>
      <c r="X810" s="462"/>
      <c r="Y810" s="462"/>
      <c r="Z810" s="463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462"/>
      <c r="X811" s="462"/>
      <c r="Y811" s="462"/>
      <c r="Z811" s="463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462"/>
      <c r="X812" s="462"/>
      <c r="Y812" s="462"/>
      <c r="Z812" s="463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462"/>
      <c r="X813" s="462"/>
      <c r="Y813" s="462"/>
      <c r="Z813" s="463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462"/>
      <c r="X814" s="462"/>
      <c r="Y814" s="462"/>
      <c r="Z814" s="463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462"/>
      <c r="X815" s="462"/>
      <c r="Y815" s="462"/>
      <c r="Z815" s="463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462"/>
      <c r="X816" s="462"/>
      <c r="Y816" s="462"/>
      <c r="Z816" s="463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462"/>
      <c r="X817" s="462"/>
      <c r="Y817" s="462"/>
      <c r="Z817" s="463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462"/>
      <c r="X818" s="462"/>
      <c r="Y818" s="462"/>
      <c r="Z818" s="463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462"/>
      <c r="X819" s="462"/>
      <c r="Y819" s="462"/>
      <c r="Z819" s="463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462"/>
      <c r="X820" s="462"/>
      <c r="Y820" s="462"/>
      <c r="Z820" s="463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462"/>
      <c r="X821" s="462"/>
      <c r="Y821" s="462"/>
      <c r="Z821" s="463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462"/>
      <c r="X822" s="462"/>
      <c r="Y822" s="462"/>
      <c r="Z822" s="463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462"/>
      <c r="X823" s="462"/>
      <c r="Y823" s="462"/>
      <c r="Z823" s="463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462"/>
      <c r="X824" s="462"/>
      <c r="Y824" s="462"/>
      <c r="Z824" s="463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462"/>
      <c r="X825" s="462"/>
      <c r="Y825" s="462"/>
      <c r="Z825" s="463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462"/>
      <c r="X826" s="462"/>
      <c r="Y826" s="462"/>
      <c r="Z826" s="463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462"/>
      <c r="X827" s="462"/>
      <c r="Y827" s="462"/>
      <c r="Z827" s="463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462"/>
      <c r="X828" s="462"/>
      <c r="Y828" s="462"/>
      <c r="Z828" s="463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462"/>
      <c r="X829" s="462"/>
      <c r="Y829" s="462"/>
      <c r="Z829" s="463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462"/>
      <c r="X830" s="462"/>
      <c r="Y830" s="462"/>
      <c r="Z830" s="463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462"/>
      <c r="X831" s="462"/>
      <c r="Y831" s="462"/>
      <c r="Z831" s="463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462"/>
      <c r="X832" s="462"/>
      <c r="Y832" s="462"/>
      <c r="Z832" s="463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462"/>
      <c r="X833" s="462"/>
      <c r="Y833" s="462"/>
      <c r="Z833" s="463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462"/>
      <c r="X834" s="462"/>
      <c r="Y834" s="462"/>
      <c r="Z834" s="463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462"/>
      <c r="X835" s="462"/>
      <c r="Y835" s="462"/>
      <c r="Z835" s="463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462"/>
      <c r="X836" s="462"/>
      <c r="Y836" s="462"/>
      <c r="Z836" s="463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462"/>
      <c r="X837" s="462"/>
      <c r="Y837" s="462"/>
      <c r="Z837" s="463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462"/>
      <c r="X838" s="462"/>
      <c r="Y838" s="462"/>
      <c r="Z838" s="463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462"/>
      <c r="X839" s="462"/>
      <c r="Y839" s="462"/>
      <c r="Z839" s="463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462"/>
      <c r="X840" s="462"/>
      <c r="Y840" s="462"/>
      <c r="Z840" s="463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462"/>
      <c r="X841" s="462"/>
      <c r="Y841" s="462"/>
      <c r="Z841" s="463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462"/>
      <c r="X842" s="462"/>
      <c r="Y842" s="462"/>
      <c r="Z842" s="463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462"/>
      <c r="X843" s="462"/>
      <c r="Y843" s="462"/>
      <c r="Z843" s="463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462"/>
      <c r="X844" s="462"/>
      <c r="Y844" s="462"/>
      <c r="Z844" s="463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462"/>
      <c r="X845" s="462"/>
      <c r="Y845" s="462"/>
      <c r="Z845" s="463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462"/>
      <c r="X846" s="462"/>
      <c r="Y846" s="462"/>
      <c r="Z846" s="463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462"/>
      <c r="X847" s="462"/>
      <c r="Y847" s="462"/>
      <c r="Z847" s="463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462"/>
      <c r="X848" s="462"/>
      <c r="Y848" s="462"/>
      <c r="Z848" s="463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462"/>
      <c r="X849" s="462"/>
      <c r="Y849" s="462"/>
      <c r="Z849" s="463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462"/>
      <c r="X850" s="462"/>
      <c r="Y850" s="462"/>
      <c r="Z850" s="463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462"/>
      <c r="X851" s="462"/>
      <c r="Y851" s="462"/>
      <c r="Z851" s="463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462"/>
      <c r="X852" s="462"/>
      <c r="Y852" s="462"/>
      <c r="Z852" s="463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462"/>
      <c r="X853" s="462"/>
      <c r="Y853" s="462"/>
      <c r="Z853" s="463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462"/>
      <c r="X854" s="462"/>
      <c r="Y854" s="462"/>
      <c r="Z854" s="463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462"/>
      <c r="X855" s="462"/>
      <c r="Y855" s="462"/>
      <c r="Z855" s="463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462"/>
      <c r="X856" s="462"/>
      <c r="Y856" s="462"/>
      <c r="Z856" s="463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462"/>
      <c r="X857" s="462"/>
      <c r="Y857" s="462"/>
      <c r="Z857" s="463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462"/>
      <c r="X858" s="462"/>
      <c r="Y858" s="462"/>
      <c r="Z858" s="463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462"/>
      <c r="X859" s="462"/>
      <c r="Y859" s="462"/>
      <c r="Z859" s="463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462"/>
      <c r="X860" s="462"/>
      <c r="Y860" s="462"/>
      <c r="Z860" s="463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462"/>
      <c r="X861" s="462"/>
      <c r="Y861" s="462"/>
      <c r="Z861" s="463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462"/>
      <c r="X862" s="462"/>
      <c r="Y862" s="462"/>
      <c r="Z862" s="463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462"/>
      <c r="X863" s="462"/>
      <c r="Y863" s="462"/>
      <c r="Z863" s="463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462"/>
      <c r="X864" s="462"/>
      <c r="Y864" s="462"/>
      <c r="Z864" s="463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462"/>
      <c r="X865" s="462"/>
      <c r="Y865" s="462"/>
      <c r="Z865" s="463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462"/>
      <c r="X866" s="462"/>
      <c r="Y866" s="462"/>
      <c r="Z866" s="463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462"/>
      <c r="X867" s="462"/>
      <c r="Y867" s="462"/>
      <c r="Z867" s="463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462"/>
      <c r="X868" s="462"/>
      <c r="Y868" s="462"/>
      <c r="Z868" s="463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462"/>
      <c r="X869" s="462"/>
      <c r="Y869" s="462"/>
      <c r="Z869" s="463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462"/>
      <c r="X870" s="462"/>
      <c r="Y870" s="462"/>
      <c r="Z870" s="463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462"/>
      <c r="X871" s="462"/>
      <c r="Y871" s="462"/>
      <c r="Z871" s="463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462"/>
      <c r="X872" s="462"/>
      <c r="Y872" s="462"/>
      <c r="Z872" s="463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462"/>
      <c r="X873" s="462"/>
      <c r="Y873" s="462"/>
      <c r="Z873" s="463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462"/>
      <c r="X874" s="462"/>
      <c r="Y874" s="462"/>
      <c r="Z874" s="463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462"/>
      <c r="X875" s="462"/>
      <c r="Y875" s="462"/>
      <c r="Z875" s="463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462"/>
      <c r="X876" s="462"/>
      <c r="Y876" s="462"/>
      <c r="Z876" s="463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462"/>
      <c r="X877" s="462"/>
      <c r="Y877" s="462"/>
      <c r="Z877" s="463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462"/>
      <c r="X878" s="462"/>
      <c r="Y878" s="462"/>
      <c r="Z878" s="463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462"/>
      <c r="X879" s="462"/>
      <c r="Y879" s="462"/>
      <c r="Z879" s="463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462"/>
      <c r="X880" s="462"/>
      <c r="Y880" s="462"/>
      <c r="Z880" s="463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462"/>
      <c r="X881" s="462"/>
      <c r="Y881" s="462"/>
      <c r="Z881" s="463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462"/>
      <c r="X882" s="462"/>
      <c r="Y882" s="462"/>
      <c r="Z882" s="463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462"/>
      <c r="X883" s="462"/>
      <c r="Y883" s="462"/>
      <c r="Z883" s="463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462"/>
      <c r="X884" s="462"/>
      <c r="Y884" s="462"/>
      <c r="Z884" s="463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462"/>
      <c r="X885" s="462"/>
      <c r="Y885" s="462"/>
      <c r="Z885" s="463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462"/>
      <c r="X886" s="462"/>
      <c r="Y886" s="462"/>
      <c r="Z886" s="463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462"/>
      <c r="X887" s="462"/>
      <c r="Y887" s="462"/>
      <c r="Z887" s="463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462"/>
      <c r="X888" s="462"/>
      <c r="Y888" s="462"/>
      <c r="Z888" s="463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462"/>
      <c r="X889" s="462"/>
      <c r="Y889" s="462"/>
      <c r="Z889" s="463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462"/>
      <c r="X890" s="462"/>
      <c r="Y890" s="462"/>
      <c r="Z890" s="463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462"/>
      <c r="X891" s="462"/>
      <c r="Y891" s="462"/>
      <c r="Z891" s="463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462"/>
      <c r="X892" s="462"/>
      <c r="Y892" s="462"/>
      <c r="Z892" s="463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462"/>
      <c r="X893" s="462"/>
      <c r="Y893" s="462"/>
      <c r="Z893" s="463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462"/>
      <c r="X894" s="462"/>
      <c r="Y894" s="462"/>
      <c r="Z894" s="463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462"/>
      <c r="X895" s="462"/>
      <c r="Y895" s="462"/>
      <c r="Z895" s="463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462"/>
      <c r="X896" s="462"/>
      <c r="Y896" s="462"/>
      <c r="Z896" s="463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462"/>
      <c r="X897" s="462"/>
      <c r="Y897" s="462"/>
      <c r="Z897" s="463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462"/>
      <c r="X898" s="462"/>
      <c r="Y898" s="462"/>
      <c r="Z898" s="463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462"/>
      <c r="X899" s="462"/>
      <c r="Y899" s="462"/>
      <c r="Z899" s="463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462"/>
      <c r="X900" s="462"/>
      <c r="Y900" s="462"/>
      <c r="Z900" s="463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462"/>
      <c r="X901" s="462"/>
      <c r="Y901" s="462"/>
      <c r="Z901" s="463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462"/>
      <c r="X902" s="462"/>
      <c r="Y902" s="462"/>
      <c r="Z902" s="463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462"/>
      <c r="X903" s="462"/>
      <c r="Y903" s="462"/>
      <c r="Z903" s="463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462"/>
      <c r="X904" s="462"/>
      <c r="Y904" s="462"/>
      <c r="Z904" s="463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462"/>
      <c r="X905" s="462"/>
      <c r="Y905" s="462"/>
      <c r="Z905" s="463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462"/>
      <c r="X906" s="462"/>
      <c r="Y906" s="462"/>
      <c r="Z906" s="463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462"/>
      <c r="X907" s="462"/>
      <c r="Y907" s="462"/>
      <c r="Z907" s="463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462"/>
      <c r="X908" s="462"/>
      <c r="Y908" s="462"/>
      <c r="Z908" s="463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462"/>
      <c r="X909" s="462"/>
      <c r="Y909" s="462"/>
      <c r="Z909" s="463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462"/>
      <c r="X910" s="462"/>
      <c r="Y910" s="462"/>
      <c r="Z910" s="463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462"/>
      <c r="X911" s="462"/>
      <c r="Y911" s="462"/>
      <c r="Z911" s="463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462"/>
      <c r="X912" s="462"/>
      <c r="Y912" s="462"/>
      <c r="Z912" s="463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462"/>
      <c r="X913" s="462"/>
      <c r="Y913" s="462"/>
      <c r="Z913" s="463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462"/>
      <c r="X914" s="462"/>
      <c r="Y914" s="462"/>
      <c r="Z914" s="463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462"/>
      <c r="X915" s="462"/>
      <c r="Y915" s="462"/>
      <c r="Z915" s="463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462"/>
      <c r="X916" s="462"/>
      <c r="Y916" s="462"/>
      <c r="Z916" s="463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462"/>
      <c r="X917" s="462"/>
      <c r="Y917" s="462"/>
      <c r="Z917" s="463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462"/>
      <c r="X918" s="462"/>
      <c r="Y918" s="462"/>
      <c r="Z918" s="463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462"/>
      <c r="X919" s="462"/>
      <c r="Y919" s="462"/>
      <c r="Z919" s="463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462"/>
      <c r="X920" s="462"/>
      <c r="Y920" s="462"/>
      <c r="Z920" s="463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462"/>
      <c r="X921" s="462"/>
      <c r="Y921" s="462"/>
      <c r="Z921" s="463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462"/>
      <c r="X922" s="462"/>
      <c r="Y922" s="462"/>
      <c r="Z922" s="463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462"/>
      <c r="X923" s="462"/>
      <c r="Y923" s="462"/>
      <c r="Z923" s="463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462"/>
      <c r="X924" s="462"/>
      <c r="Y924" s="462"/>
      <c r="Z924" s="463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462"/>
      <c r="X925" s="462"/>
      <c r="Y925" s="462"/>
      <c r="Z925" s="463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462"/>
      <c r="X926" s="462"/>
      <c r="Y926" s="462"/>
      <c r="Z926" s="463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462"/>
      <c r="X927" s="462"/>
      <c r="Y927" s="462"/>
      <c r="Z927" s="463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462"/>
      <c r="X928" s="462"/>
      <c r="Y928" s="462"/>
      <c r="Z928" s="463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462"/>
      <c r="X929" s="462"/>
      <c r="Y929" s="462"/>
      <c r="Z929" s="463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462"/>
      <c r="X930" s="462"/>
      <c r="Y930" s="462"/>
      <c r="Z930" s="463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462"/>
      <c r="X931" s="462"/>
      <c r="Y931" s="462"/>
      <c r="Z931" s="463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462"/>
      <c r="X932" s="462"/>
      <c r="Y932" s="462"/>
      <c r="Z932" s="463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462"/>
      <c r="X933" s="462"/>
      <c r="Y933" s="462"/>
      <c r="Z933" s="463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462"/>
      <c r="X934" s="462"/>
      <c r="Y934" s="462"/>
      <c r="Z934" s="463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462"/>
      <c r="X935" s="462"/>
      <c r="Y935" s="462"/>
      <c r="Z935" s="463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462"/>
      <c r="X936" s="462"/>
      <c r="Y936" s="462"/>
      <c r="Z936" s="463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462"/>
      <c r="X937" s="462"/>
      <c r="Y937" s="462"/>
      <c r="Z937" s="463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462"/>
      <c r="X938" s="462"/>
      <c r="Y938" s="462"/>
      <c r="Z938" s="463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462"/>
      <c r="X939" s="462"/>
      <c r="Y939" s="462"/>
      <c r="Z939" s="463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462"/>
      <c r="X940" s="462"/>
      <c r="Y940" s="462"/>
      <c r="Z940" s="463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462"/>
      <c r="X941" s="462"/>
      <c r="Y941" s="462"/>
      <c r="Z941" s="463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462"/>
      <c r="X942" s="462"/>
      <c r="Y942" s="462"/>
      <c r="Z942" s="463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462"/>
      <c r="X943" s="462"/>
      <c r="Y943" s="462"/>
      <c r="Z943" s="463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462"/>
      <c r="X944" s="462"/>
      <c r="Y944" s="462"/>
      <c r="Z944" s="463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462"/>
      <c r="X945" s="462"/>
      <c r="Y945" s="462"/>
      <c r="Z945" s="463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462"/>
      <c r="X946" s="462"/>
      <c r="Y946" s="462"/>
      <c r="Z946" s="463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462"/>
      <c r="X947" s="462"/>
      <c r="Y947" s="462"/>
      <c r="Z947" s="463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462"/>
      <c r="X948" s="462"/>
      <c r="Y948" s="462"/>
      <c r="Z948" s="463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462"/>
      <c r="X949" s="462"/>
      <c r="Y949" s="462"/>
      <c r="Z949" s="463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462"/>
      <c r="X950" s="462"/>
      <c r="Y950" s="462"/>
      <c r="Z950" s="463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462"/>
      <c r="X951" s="462"/>
      <c r="Y951" s="462"/>
      <c r="Z951" s="463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462"/>
      <c r="X952" s="462"/>
      <c r="Y952" s="462"/>
      <c r="Z952" s="463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462"/>
      <c r="X953" s="462"/>
      <c r="Y953" s="462"/>
      <c r="Z953" s="463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462"/>
      <c r="X954" s="462"/>
      <c r="Y954" s="462"/>
      <c r="Z954" s="463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462"/>
      <c r="X955" s="462"/>
      <c r="Y955" s="462"/>
      <c r="Z955" s="463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462"/>
      <c r="X956" s="462"/>
      <c r="Y956" s="462"/>
      <c r="Z956" s="463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462"/>
      <c r="X957" s="462"/>
      <c r="Y957" s="462"/>
      <c r="Z957" s="463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462"/>
      <c r="X958" s="462"/>
      <c r="Y958" s="462"/>
      <c r="Z958" s="463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462"/>
      <c r="X959" s="462"/>
      <c r="Y959" s="462"/>
      <c r="Z959" s="463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462"/>
      <c r="X960" s="462"/>
      <c r="Y960" s="462"/>
      <c r="Z960" s="463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462"/>
      <c r="X961" s="462"/>
      <c r="Y961" s="462"/>
      <c r="Z961" s="463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462"/>
      <c r="X962" s="462"/>
      <c r="Y962" s="462"/>
      <c r="Z962" s="463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462"/>
      <c r="X963" s="462"/>
      <c r="Y963" s="462"/>
      <c r="Z963" s="463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462"/>
      <c r="X964" s="462"/>
      <c r="Y964" s="462"/>
      <c r="Z964" s="463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462"/>
      <c r="X965" s="462"/>
      <c r="Y965" s="462"/>
      <c r="Z965" s="463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462"/>
      <c r="X966" s="462"/>
      <c r="Y966" s="462"/>
      <c r="Z966" s="463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462"/>
      <c r="X967" s="462"/>
      <c r="Y967" s="462"/>
      <c r="Z967" s="463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462"/>
      <c r="X968" s="462"/>
      <c r="Y968" s="462"/>
      <c r="Z968" s="463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462"/>
      <c r="X969" s="462"/>
      <c r="Y969" s="462"/>
      <c r="Z969" s="463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462"/>
      <c r="X970" s="462"/>
      <c r="Y970" s="462"/>
      <c r="Z970" s="463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462"/>
      <c r="X971" s="462"/>
      <c r="Y971" s="462"/>
      <c r="Z971" s="463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462"/>
      <c r="X972" s="462"/>
      <c r="Y972" s="462"/>
      <c r="Z972" s="463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462"/>
      <c r="X973" s="462"/>
      <c r="Y973" s="462"/>
      <c r="Z973" s="463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462"/>
      <c r="X974" s="462"/>
      <c r="Y974" s="462"/>
      <c r="Z974" s="463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462"/>
      <c r="X975" s="462"/>
      <c r="Y975" s="462"/>
      <c r="Z975" s="463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462"/>
      <c r="X976" s="462"/>
      <c r="Y976" s="462"/>
      <c r="Z976" s="463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462"/>
      <c r="X977" s="462"/>
      <c r="Y977" s="462"/>
      <c r="Z977" s="463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462"/>
      <c r="X978" s="462"/>
      <c r="Y978" s="462"/>
      <c r="Z978" s="463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462"/>
      <c r="X979" s="462"/>
      <c r="Y979" s="462"/>
      <c r="Z979" s="463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462"/>
      <c r="X980" s="462"/>
      <c r="Y980" s="462"/>
      <c r="Z980" s="463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462"/>
      <c r="X981" s="462"/>
      <c r="Y981" s="462"/>
      <c r="Z981" s="463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462"/>
      <c r="X982" s="462"/>
      <c r="Y982" s="462"/>
      <c r="Z982" s="463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462"/>
      <c r="X983" s="462"/>
      <c r="Y983" s="462"/>
      <c r="Z983" s="463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462"/>
      <c r="X984" s="462"/>
      <c r="Y984" s="462"/>
      <c r="Z984" s="463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462"/>
      <c r="X985" s="462"/>
      <c r="Y985" s="462"/>
      <c r="Z985" s="463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462"/>
      <c r="X986" s="462"/>
      <c r="Y986" s="462"/>
      <c r="Z986" s="463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462"/>
      <c r="X987" s="462"/>
      <c r="Y987" s="462"/>
      <c r="Z987" s="463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462"/>
      <c r="X988" s="462"/>
      <c r="Y988" s="462"/>
      <c r="Z988" s="463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462"/>
      <c r="X989" s="462"/>
      <c r="Y989" s="462"/>
      <c r="Z989" s="463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462"/>
      <c r="X990" s="462"/>
      <c r="Y990" s="462"/>
      <c r="Z990" s="463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462"/>
      <c r="X991" s="462"/>
      <c r="Y991" s="462"/>
      <c r="Z991" s="463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462"/>
      <c r="X992" s="462"/>
      <c r="Y992" s="462"/>
      <c r="Z992" s="463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462"/>
      <c r="X993" s="462"/>
      <c r="Y993" s="462"/>
      <c r="Z993" s="463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462"/>
      <c r="X994" s="462"/>
      <c r="Y994" s="462"/>
      <c r="Z994" s="463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462"/>
      <c r="X995" s="462"/>
      <c r="Y995" s="462"/>
      <c r="Z995" s="463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462"/>
      <c r="X996" s="462"/>
      <c r="Y996" s="462"/>
      <c r="Z996" s="463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462"/>
      <c r="X997" s="462"/>
      <c r="Y997" s="462"/>
      <c r="Z997" s="463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462"/>
      <c r="X998" s="462"/>
      <c r="Y998" s="462"/>
      <c r="Z998" s="463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462"/>
      <c r="X999" s="462"/>
      <c r="Y999" s="462"/>
      <c r="Z999" s="463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462"/>
      <c r="X1000" s="462"/>
      <c r="Y1000" s="462"/>
      <c r="Z1000" s="463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462"/>
      <c r="X1001" s="462"/>
      <c r="Y1001" s="462"/>
      <c r="Z1001" s="463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462"/>
      <c r="X1002" s="462"/>
      <c r="Y1002" s="462"/>
      <c r="Z1002" s="463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462"/>
      <c r="X1003" s="462"/>
      <c r="Y1003" s="462"/>
      <c r="Z1003" s="463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462"/>
      <c r="X1004" s="462"/>
      <c r="Y1004" s="462"/>
      <c r="Z1004" s="463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462"/>
      <c r="X1005" s="462"/>
      <c r="Y1005" s="462"/>
      <c r="Z1005" s="463"/>
      <c r="AA1005" s="5"/>
      <c r="AB1005" s="5"/>
    </row>
  </sheetData>
  <mergeCells count="28">
    <mergeCell ref="A1:E1"/>
    <mergeCell ref="A7:A9"/>
    <mergeCell ref="B7:B9"/>
    <mergeCell ref="C7:C9"/>
    <mergeCell ref="D7:D9"/>
    <mergeCell ref="E7:J7"/>
    <mergeCell ref="A168:D168"/>
    <mergeCell ref="A207:C207"/>
    <mergeCell ref="A208:C208"/>
    <mergeCell ref="K8:M8"/>
    <mergeCell ref="N8:P8"/>
    <mergeCell ref="E8:G8"/>
    <mergeCell ref="H8:J8"/>
    <mergeCell ref="E54:G55"/>
    <mergeCell ref="H54:J55"/>
    <mergeCell ref="A114:D114"/>
    <mergeCell ref="E179:G179"/>
    <mergeCell ref="H179:J179"/>
    <mergeCell ref="G210:W210"/>
    <mergeCell ref="Q7:V7"/>
    <mergeCell ref="W7:Z7"/>
    <mergeCell ref="AA7:AA9"/>
    <mergeCell ref="Q8:S8"/>
    <mergeCell ref="T8:V8"/>
    <mergeCell ref="W8:W9"/>
    <mergeCell ref="X8:X9"/>
    <mergeCell ref="Y8:Z8"/>
    <mergeCell ref="K7:P7"/>
  </mergeCells>
  <phoneticPr fontId="34" type="noConversion"/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0104-9517-439E-B5CA-FCF667FD7A14}">
  <sheetPr>
    <pageSetUpPr fitToPage="1"/>
  </sheetPr>
  <dimension ref="A1:J106"/>
  <sheetViews>
    <sheetView showWhiteSpace="0" zoomScale="110" zoomScaleNormal="110" workbookViewId="0">
      <selection activeCell="J11" sqref="J11"/>
    </sheetView>
  </sheetViews>
  <sheetFormatPr defaultColWidth="8.85546875" defaultRowHeight="15" x14ac:dyDescent="0.25"/>
  <cols>
    <col min="1" max="1" width="7" style="571" customWidth="1"/>
    <col min="2" max="2" width="17.7109375" style="572" customWidth="1"/>
    <col min="3" max="3" width="11" style="573" customWidth="1"/>
    <col min="4" max="4" width="19.7109375" style="574" customWidth="1"/>
    <col min="5" max="5" width="11.42578125" style="573" customWidth="1"/>
    <col min="6" max="6" width="18" style="574" customWidth="1"/>
    <col min="7" max="7" width="19.7109375" style="574" customWidth="1"/>
    <col min="8" max="8" width="14.28515625" style="571" customWidth="1"/>
    <col min="9" max="9" width="17.42578125" style="580" customWidth="1"/>
    <col min="10" max="10" width="9.85546875" style="576" bestFit="1" customWidth="1"/>
    <col min="11" max="16384" width="8.85546875" style="583"/>
  </cols>
  <sheetData>
    <row r="1" spans="1:9" s="576" customFormat="1" ht="12.75" customHeight="1" x14ac:dyDescent="0.25">
      <c r="A1" s="571"/>
      <c r="B1" s="572"/>
      <c r="C1" s="573"/>
      <c r="D1" s="574"/>
      <c r="E1" s="573"/>
      <c r="F1" s="574"/>
      <c r="G1" s="574"/>
      <c r="H1" s="571"/>
      <c r="I1" s="575" t="s">
        <v>413</v>
      </c>
    </row>
    <row r="2" spans="1:9" s="576" customFormat="1" ht="12.75" customHeight="1" x14ac:dyDescent="0.25">
      <c r="A2" s="571"/>
      <c r="B2" s="572"/>
      <c r="C2" s="573"/>
      <c r="D2" s="574"/>
      <c r="E2" s="573"/>
      <c r="F2" s="574"/>
      <c r="G2" s="574"/>
      <c r="H2" s="571"/>
      <c r="I2" s="577" t="s">
        <v>414</v>
      </c>
    </row>
    <row r="3" spans="1:9" s="576" customFormat="1" ht="12.75" customHeight="1" x14ac:dyDescent="0.25">
      <c r="A3" s="571"/>
      <c r="B3" s="572"/>
      <c r="C3" s="573"/>
      <c r="D3" s="574"/>
      <c r="E3" s="573"/>
      <c r="F3" s="574"/>
      <c r="G3" s="574"/>
      <c r="H3" s="571"/>
      <c r="I3" s="577" t="s">
        <v>415</v>
      </c>
    </row>
    <row r="4" spans="1:9" s="576" customFormat="1" ht="12.75" customHeight="1" x14ac:dyDescent="0.25">
      <c r="A4" s="571"/>
      <c r="B4" s="572"/>
      <c r="C4" s="573"/>
      <c r="D4" s="574"/>
      <c r="E4" s="573"/>
      <c r="F4" s="574"/>
      <c r="G4" s="574"/>
      <c r="H4" s="571"/>
      <c r="I4" s="577" t="s">
        <v>416</v>
      </c>
    </row>
    <row r="5" spans="1:9" s="576" customFormat="1" ht="12.75" customHeight="1" x14ac:dyDescent="0.25">
      <c r="A5" s="571"/>
      <c r="B5" s="572"/>
      <c r="C5" s="573"/>
      <c r="D5" s="574"/>
      <c r="E5" s="573"/>
      <c r="F5" s="574"/>
      <c r="G5" s="574"/>
      <c r="H5" s="571"/>
      <c r="I5" s="578" t="s">
        <v>417</v>
      </c>
    </row>
    <row r="6" spans="1:9" s="576" customFormat="1" ht="12.75" customHeight="1" x14ac:dyDescent="0.25">
      <c r="A6" s="571"/>
      <c r="B6" s="572"/>
      <c r="C6" s="573"/>
      <c r="D6" s="574"/>
      <c r="E6" s="573"/>
      <c r="F6" s="574"/>
      <c r="G6" s="574"/>
      <c r="H6" s="571"/>
      <c r="I6" s="579" t="s">
        <v>418</v>
      </c>
    </row>
    <row r="7" spans="1:9" s="576" customFormat="1" ht="12.75" customHeight="1" x14ac:dyDescent="0.25">
      <c r="A7" s="571"/>
      <c r="B7" s="572"/>
      <c r="C7" s="573"/>
      <c r="D7" s="574"/>
      <c r="E7" s="573"/>
      <c r="F7" s="574"/>
      <c r="G7" s="574"/>
      <c r="H7" s="571"/>
      <c r="I7" s="578" t="s">
        <v>376</v>
      </c>
    </row>
    <row r="8" spans="1:9" s="576" customFormat="1" ht="16.5" customHeight="1" x14ac:dyDescent="0.25">
      <c r="A8" s="571"/>
      <c r="B8" s="572"/>
      <c r="C8" s="573"/>
      <c r="D8" s="574"/>
      <c r="E8" s="573"/>
      <c r="F8" s="574"/>
      <c r="G8" s="574"/>
      <c r="H8" s="571"/>
      <c r="I8" s="580"/>
    </row>
    <row r="9" spans="1:9" s="576" customFormat="1" ht="12.75" customHeight="1" x14ac:dyDescent="0.25">
      <c r="A9" s="571"/>
      <c r="B9" s="581" t="s">
        <v>419</v>
      </c>
      <c r="C9" s="582"/>
      <c r="D9" s="583"/>
      <c r="E9" s="584"/>
      <c r="F9" s="583"/>
      <c r="G9" s="583"/>
      <c r="H9" s="571"/>
      <c r="I9" s="580"/>
    </row>
    <row r="10" spans="1:9" s="576" customFormat="1" ht="12.75" customHeight="1" x14ac:dyDescent="0.25">
      <c r="A10" s="571"/>
      <c r="B10" s="583"/>
      <c r="C10" s="573"/>
      <c r="D10" s="583"/>
      <c r="E10" s="584"/>
      <c r="F10" s="585" t="s">
        <v>420</v>
      </c>
      <c r="G10" s="574"/>
      <c r="H10" s="571"/>
      <c r="I10" s="580"/>
    </row>
    <row r="11" spans="1:9" s="576" customFormat="1" ht="11.25" customHeight="1" x14ac:dyDescent="0.25">
      <c r="A11" s="571"/>
      <c r="B11" s="572"/>
      <c r="C11" s="573"/>
      <c r="D11" s="574"/>
      <c r="E11" s="573"/>
      <c r="F11" s="574"/>
      <c r="G11" s="574"/>
      <c r="H11" s="571"/>
      <c r="I11" s="580"/>
    </row>
    <row r="12" spans="1:9" s="576" customFormat="1" ht="12.75" customHeight="1" x14ac:dyDescent="0.25">
      <c r="A12" s="586" t="s">
        <v>421</v>
      </c>
      <c r="B12" s="586"/>
      <c r="C12" s="586"/>
      <c r="D12" s="586" t="s">
        <v>317</v>
      </c>
      <c r="E12" s="586"/>
      <c r="F12" s="586"/>
      <c r="G12" s="586"/>
      <c r="H12" s="586"/>
      <c r="I12" s="586"/>
    </row>
    <row r="13" spans="1:9" s="576" customFormat="1" ht="51" x14ac:dyDescent="0.25">
      <c r="A13" s="587" t="s">
        <v>422</v>
      </c>
      <c r="B13" s="588" t="s">
        <v>423</v>
      </c>
      <c r="C13" s="587" t="s">
        <v>318</v>
      </c>
      <c r="D13" s="589" t="s">
        <v>319</v>
      </c>
      <c r="E13" s="587" t="s">
        <v>318</v>
      </c>
      <c r="F13" s="589" t="s">
        <v>424</v>
      </c>
      <c r="G13" s="589" t="s">
        <v>425</v>
      </c>
      <c r="H13" s="587" t="s">
        <v>320</v>
      </c>
      <c r="I13" s="588" t="s">
        <v>321</v>
      </c>
    </row>
    <row r="14" spans="1:9" s="576" customFormat="1" ht="13.5" customHeight="1" x14ac:dyDescent="0.25">
      <c r="A14" s="590" t="s">
        <v>426</v>
      </c>
      <c r="B14" s="591"/>
      <c r="C14" s="591"/>
      <c r="D14" s="591"/>
      <c r="E14" s="592"/>
      <c r="F14" s="593"/>
      <c r="G14" s="593"/>
      <c r="H14" s="592"/>
      <c r="I14" s="594"/>
    </row>
    <row r="15" spans="1:9" s="576" customFormat="1" ht="13.5" customHeight="1" x14ac:dyDescent="0.2">
      <c r="A15" s="595"/>
      <c r="B15" s="596" t="s">
        <v>427</v>
      </c>
      <c r="C15" s="596"/>
      <c r="D15" s="596"/>
      <c r="E15" s="596"/>
      <c r="F15" s="596"/>
      <c r="G15" s="596"/>
      <c r="H15" s="596"/>
      <c r="I15" s="596"/>
    </row>
    <row r="16" spans="1:9" s="576" customFormat="1" ht="15" customHeight="1" x14ac:dyDescent="0.25">
      <c r="A16" s="597" t="s">
        <v>98</v>
      </c>
      <c r="B16" s="598" t="s">
        <v>99</v>
      </c>
      <c r="C16" s="599">
        <f>SUM(C17:C18)</f>
        <v>153250</v>
      </c>
      <c r="D16" s="600"/>
      <c r="E16" s="599">
        <f>SUM(E17:E18)</f>
        <v>153250</v>
      </c>
      <c r="F16" s="600"/>
      <c r="G16" s="600"/>
      <c r="H16" s="599">
        <f>SUM(H17:H18)</f>
        <v>0</v>
      </c>
      <c r="I16" s="601"/>
    </row>
    <row r="17" spans="1:9" s="576" customFormat="1" ht="34.15" customHeight="1" x14ac:dyDescent="0.25">
      <c r="A17" s="602" t="s">
        <v>100</v>
      </c>
      <c r="B17" s="603" t="s">
        <v>428</v>
      </c>
      <c r="C17" s="604">
        <v>67500</v>
      </c>
      <c r="D17" s="603" t="s">
        <v>429</v>
      </c>
      <c r="E17" s="605">
        <v>67500</v>
      </c>
      <c r="F17" s="606" t="s">
        <v>430</v>
      </c>
      <c r="G17" s="607" t="s">
        <v>431</v>
      </c>
      <c r="H17" s="608"/>
      <c r="I17" s="609"/>
    </row>
    <row r="18" spans="1:9" s="576" customFormat="1" ht="34.15" customHeight="1" x14ac:dyDescent="0.25">
      <c r="A18" s="610" t="s">
        <v>102</v>
      </c>
      <c r="B18" s="611" t="s">
        <v>432</v>
      </c>
      <c r="C18" s="604">
        <v>85750</v>
      </c>
      <c r="D18" s="603" t="s">
        <v>433</v>
      </c>
      <c r="E18" s="612">
        <v>85750</v>
      </c>
      <c r="F18" s="613" t="s">
        <v>434</v>
      </c>
      <c r="G18" s="607" t="s">
        <v>431</v>
      </c>
      <c r="H18" s="614"/>
      <c r="I18" s="609"/>
    </row>
    <row r="19" spans="1:9" s="576" customFormat="1" ht="18.75" customHeight="1" x14ac:dyDescent="0.2">
      <c r="A19" s="615" t="s">
        <v>435</v>
      </c>
      <c r="B19" s="615"/>
      <c r="C19" s="616">
        <f>C16</f>
        <v>153250</v>
      </c>
      <c r="D19" s="616"/>
      <c r="E19" s="616">
        <f>E16</f>
        <v>153250</v>
      </c>
      <c r="F19" s="616"/>
      <c r="G19" s="616"/>
      <c r="H19" s="616">
        <f>H16</f>
        <v>0</v>
      </c>
      <c r="I19" s="617"/>
    </row>
    <row r="20" spans="1:9" s="576" customFormat="1" ht="12.75" x14ac:dyDescent="0.2">
      <c r="A20" s="595"/>
      <c r="B20" s="596" t="s">
        <v>436</v>
      </c>
      <c r="C20" s="596"/>
      <c r="D20" s="596"/>
      <c r="E20" s="596"/>
      <c r="F20" s="596"/>
      <c r="G20" s="596"/>
      <c r="H20" s="596"/>
      <c r="I20" s="596"/>
    </row>
    <row r="21" spans="1:9" s="576" customFormat="1" ht="12.75" x14ac:dyDescent="0.2">
      <c r="A21" s="615" t="s">
        <v>437</v>
      </c>
      <c r="B21" s="615"/>
      <c r="C21" s="616">
        <v>0</v>
      </c>
      <c r="D21" s="618"/>
      <c r="E21" s="616">
        <v>0</v>
      </c>
      <c r="F21" s="618"/>
      <c r="G21" s="618"/>
      <c r="H21" s="616">
        <v>0</v>
      </c>
      <c r="I21" s="619"/>
    </row>
    <row r="22" spans="1:9" s="576" customFormat="1" ht="12.75" x14ac:dyDescent="0.2">
      <c r="A22" s="595"/>
      <c r="B22" s="596" t="s">
        <v>438</v>
      </c>
      <c r="C22" s="596"/>
      <c r="D22" s="596"/>
      <c r="E22" s="596"/>
      <c r="F22" s="596"/>
      <c r="G22" s="596"/>
      <c r="H22" s="596"/>
      <c r="I22" s="596"/>
    </row>
    <row r="23" spans="1:9" s="576" customFormat="1" ht="12.75" x14ac:dyDescent="0.2">
      <c r="A23" s="615" t="s">
        <v>439</v>
      </c>
      <c r="B23" s="615"/>
      <c r="C23" s="616">
        <v>0</v>
      </c>
      <c r="D23" s="618"/>
      <c r="E23" s="620">
        <v>0</v>
      </c>
      <c r="F23" s="618"/>
      <c r="G23" s="618"/>
      <c r="H23" s="616">
        <v>0</v>
      </c>
      <c r="I23" s="617"/>
    </row>
    <row r="24" spans="1:9" s="576" customFormat="1" ht="12.75" x14ac:dyDescent="0.2">
      <c r="A24" s="595"/>
      <c r="B24" s="596" t="s">
        <v>440</v>
      </c>
      <c r="C24" s="596"/>
      <c r="D24" s="596"/>
      <c r="E24" s="596"/>
      <c r="F24" s="596"/>
      <c r="G24" s="596"/>
      <c r="H24" s="596"/>
      <c r="I24" s="596"/>
    </row>
    <row r="25" spans="1:9" s="576" customFormat="1" ht="33" customHeight="1" x14ac:dyDescent="0.25">
      <c r="A25" s="597" t="s">
        <v>441</v>
      </c>
      <c r="B25" s="598" t="s">
        <v>442</v>
      </c>
      <c r="C25" s="599">
        <f>SUM(C27:C50)</f>
        <v>297057.60000000003</v>
      </c>
      <c r="D25" s="599"/>
      <c r="E25" s="599">
        <f>SUM(E26:E50)</f>
        <v>297057.60000000003</v>
      </c>
      <c r="F25" s="599"/>
      <c r="G25" s="599"/>
      <c r="H25" s="599">
        <f>SUM(H26:H50)</f>
        <v>0</v>
      </c>
      <c r="I25" s="599"/>
    </row>
    <row r="26" spans="1:9" s="576" customFormat="1" ht="14.25" customHeight="1" x14ac:dyDescent="0.25">
      <c r="A26" s="621" t="s">
        <v>155</v>
      </c>
      <c r="B26" s="622" t="s">
        <v>358</v>
      </c>
      <c r="D26" s="623" t="s">
        <v>443</v>
      </c>
      <c r="E26" s="624"/>
      <c r="F26" s="623" t="s">
        <v>444</v>
      </c>
      <c r="G26" s="623" t="s">
        <v>445</v>
      </c>
      <c r="H26" s="625"/>
      <c r="I26" s="622"/>
    </row>
    <row r="27" spans="1:9" s="576" customFormat="1" ht="30" customHeight="1" x14ac:dyDescent="0.25">
      <c r="A27" s="626" t="s">
        <v>322</v>
      </c>
      <c r="B27" s="627" t="s">
        <v>446</v>
      </c>
      <c r="C27" s="624">
        <v>40001.4</v>
      </c>
      <c r="D27" s="628"/>
      <c r="E27" s="624">
        <v>40001.4</v>
      </c>
      <c r="F27" s="628"/>
      <c r="G27" s="628"/>
      <c r="H27" s="625"/>
      <c r="I27" s="622"/>
    </row>
    <row r="28" spans="1:9" s="576" customFormat="1" ht="30" customHeight="1" x14ac:dyDescent="0.25">
      <c r="A28" s="626" t="s">
        <v>323</v>
      </c>
      <c r="B28" s="627" t="s">
        <v>447</v>
      </c>
      <c r="C28" s="624">
        <v>7117.2</v>
      </c>
      <c r="D28" s="628"/>
      <c r="E28" s="624">
        <v>7117.2</v>
      </c>
      <c r="F28" s="628"/>
      <c r="G28" s="628"/>
      <c r="H28" s="625"/>
      <c r="I28" s="622"/>
    </row>
    <row r="29" spans="1:9" s="576" customFormat="1" ht="30" customHeight="1" x14ac:dyDescent="0.25">
      <c r="A29" s="626" t="s">
        <v>324</v>
      </c>
      <c r="B29" s="627" t="s">
        <v>448</v>
      </c>
      <c r="C29" s="624">
        <v>14567.4</v>
      </c>
      <c r="D29" s="628"/>
      <c r="E29" s="624">
        <v>14567.4</v>
      </c>
      <c r="F29" s="628"/>
      <c r="G29" s="628"/>
      <c r="H29" s="625"/>
      <c r="I29" s="622"/>
    </row>
    <row r="30" spans="1:9" s="576" customFormat="1" ht="30" customHeight="1" x14ac:dyDescent="0.25">
      <c r="A30" s="626" t="s">
        <v>325</v>
      </c>
      <c r="B30" s="627" t="s">
        <v>449</v>
      </c>
      <c r="C30" s="624">
        <v>18009</v>
      </c>
      <c r="D30" s="628"/>
      <c r="E30" s="624">
        <v>18009</v>
      </c>
      <c r="F30" s="628"/>
      <c r="G30" s="628"/>
      <c r="H30" s="625"/>
      <c r="I30" s="622"/>
    </row>
    <row r="31" spans="1:9" s="576" customFormat="1" ht="30" customHeight="1" x14ac:dyDescent="0.25">
      <c r="A31" s="626" t="s">
        <v>326</v>
      </c>
      <c r="B31" s="627" t="s">
        <v>450</v>
      </c>
      <c r="C31" s="624">
        <v>7115.4</v>
      </c>
      <c r="D31" s="628"/>
      <c r="E31" s="624">
        <v>7115.4</v>
      </c>
      <c r="F31" s="628"/>
      <c r="G31" s="628"/>
      <c r="H31" s="625"/>
      <c r="I31" s="622"/>
    </row>
    <row r="32" spans="1:9" s="576" customFormat="1" ht="23.25" customHeight="1" x14ac:dyDescent="0.25">
      <c r="A32" s="626" t="s">
        <v>327</v>
      </c>
      <c r="B32" s="627" t="s">
        <v>451</v>
      </c>
      <c r="C32" s="624">
        <v>16403.400000000001</v>
      </c>
      <c r="D32" s="628"/>
      <c r="E32" s="624">
        <v>16403.400000000001</v>
      </c>
      <c r="F32" s="628"/>
      <c r="G32" s="628"/>
      <c r="H32" s="625"/>
      <c r="I32" s="622"/>
    </row>
    <row r="33" spans="1:9" s="576" customFormat="1" ht="30" customHeight="1" x14ac:dyDescent="0.25">
      <c r="A33" s="626" t="s">
        <v>328</v>
      </c>
      <c r="B33" s="627" t="s">
        <v>452</v>
      </c>
      <c r="C33" s="624">
        <v>17811</v>
      </c>
      <c r="D33" s="628"/>
      <c r="E33" s="624">
        <v>17811</v>
      </c>
      <c r="F33" s="628"/>
      <c r="G33" s="628"/>
      <c r="H33" s="625"/>
      <c r="I33" s="622"/>
    </row>
    <row r="34" spans="1:9" s="576" customFormat="1" ht="30" customHeight="1" x14ac:dyDescent="0.25">
      <c r="A34" s="626" t="s">
        <v>329</v>
      </c>
      <c r="B34" s="627" t="s">
        <v>387</v>
      </c>
      <c r="C34" s="624">
        <v>732.6</v>
      </c>
      <c r="D34" s="628"/>
      <c r="E34" s="624">
        <v>732.6</v>
      </c>
      <c r="F34" s="628"/>
      <c r="G34" s="628"/>
      <c r="H34" s="625"/>
      <c r="I34" s="622"/>
    </row>
    <row r="35" spans="1:9" s="576" customFormat="1" ht="30" customHeight="1" x14ac:dyDescent="0.25">
      <c r="A35" s="626" t="s">
        <v>330</v>
      </c>
      <c r="B35" s="627" t="s">
        <v>388</v>
      </c>
      <c r="C35" s="624">
        <v>732.6</v>
      </c>
      <c r="D35" s="628"/>
      <c r="E35" s="624">
        <v>732.6</v>
      </c>
      <c r="F35" s="628"/>
      <c r="G35" s="628"/>
      <c r="H35" s="625"/>
      <c r="I35" s="622"/>
    </row>
    <row r="36" spans="1:9" s="576" customFormat="1" ht="20.65" customHeight="1" x14ac:dyDescent="0.25">
      <c r="A36" s="626" t="s">
        <v>331</v>
      </c>
      <c r="B36" s="627" t="s">
        <v>453</v>
      </c>
      <c r="C36" s="624">
        <v>732.6</v>
      </c>
      <c r="D36" s="628"/>
      <c r="E36" s="624">
        <v>732.6</v>
      </c>
      <c r="F36" s="628"/>
      <c r="G36" s="628"/>
      <c r="H36" s="625"/>
      <c r="I36" s="622"/>
    </row>
    <row r="37" spans="1:9" s="576" customFormat="1" ht="50.1" customHeight="1" x14ac:dyDescent="0.25">
      <c r="A37" s="626" t="s">
        <v>332</v>
      </c>
      <c r="B37" s="627" t="s">
        <v>454</v>
      </c>
      <c r="C37" s="624">
        <v>732.6</v>
      </c>
      <c r="D37" s="628"/>
      <c r="E37" s="624">
        <v>732.6</v>
      </c>
      <c r="F37" s="628"/>
      <c r="G37" s="628"/>
      <c r="H37" s="625"/>
      <c r="I37" s="622"/>
    </row>
    <row r="38" spans="1:9" s="576" customFormat="1" ht="13.5" customHeight="1" x14ac:dyDescent="0.25">
      <c r="A38" s="626" t="s">
        <v>156</v>
      </c>
      <c r="B38" s="629" t="s">
        <v>359</v>
      </c>
      <c r="C38" s="624"/>
      <c r="D38" s="628"/>
      <c r="E38" s="624"/>
      <c r="F38" s="628"/>
      <c r="G38" s="628"/>
      <c r="H38" s="625"/>
      <c r="I38" s="622"/>
    </row>
    <row r="39" spans="1:9" s="576" customFormat="1" ht="30" customHeight="1" x14ac:dyDescent="0.25">
      <c r="A39" s="626" t="s">
        <v>333</v>
      </c>
      <c r="B39" s="627" t="s">
        <v>391</v>
      </c>
      <c r="C39" s="624">
        <v>27345.599999999999</v>
      </c>
      <c r="D39" s="628"/>
      <c r="E39" s="624">
        <v>27345.599999999999</v>
      </c>
      <c r="F39" s="628"/>
      <c r="G39" s="628"/>
      <c r="H39" s="625"/>
      <c r="I39" s="622"/>
    </row>
    <row r="40" spans="1:9" s="576" customFormat="1" ht="43.15" customHeight="1" x14ac:dyDescent="0.25">
      <c r="A40" s="626" t="s">
        <v>334</v>
      </c>
      <c r="B40" s="627" t="s">
        <v>392</v>
      </c>
      <c r="C40" s="624">
        <v>19623.599999999999</v>
      </c>
      <c r="D40" s="628"/>
      <c r="E40" s="624">
        <v>19623.599999999999</v>
      </c>
      <c r="F40" s="628"/>
      <c r="G40" s="628"/>
      <c r="H40" s="625"/>
      <c r="I40" s="622"/>
    </row>
    <row r="41" spans="1:9" s="576" customFormat="1" ht="20.65" customHeight="1" x14ac:dyDescent="0.25">
      <c r="A41" s="626" t="s">
        <v>335</v>
      </c>
      <c r="B41" s="627" t="s">
        <v>393</v>
      </c>
      <c r="C41" s="624">
        <v>19623.599999999999</v>
      </c>
      <c r="D41" s="628"/>
      <c r="E41" s="624">
        <v>19623.599999999999</v>
      </c>
      <c r="F41" s="628"/>
      <c r="G41" s="628"/>
      <c r="H41" s="625"/>
      <c r="I41" s="622"/>
    </row>
    <row r="42" spans="1:9" s="576" customFormat="1" ht="30" customHeight="1" x14ac:dyDescent="0.25">
      <c r="A42" s="626" t="s">
        <v>336</v>
      </c>
      <c r="B42" s="627" t="s">
        <v>455</v>
      </c>
      <c r="C42" s="624">
        <v>28825.200000000001</v>
      </c>
      <c r="D42" s="628"/>
      <c r="E42" s="624">
        <v>28825.200000000001</v>
      </c>
      <c r="F42" s="628"/>
      <c r="G42" s="628"/>
      <c r="H42" s="625"/>
      <c r="I42" s="622"/>
    </row>
    <row r="43" spans="1:9" s="576" customFormat="1" ht="20.65" customHeight="1" x14ac:dyDescent="0.25">
      <c r="A43" s="626" t="s">
        <v>395</v>
      </c>
      <c r="B43" s="627" t="s">
        <v>456</v>
      </c>
      <c r="C43" s="624">
        <v>10611</v>
      </c>
      <c r="D43" s="628"/>
      <c r="E43" s="624">
        <v>10611</v>
      </c>
      <c r="F43" s="628"/>
      <c r="G43" s="628"/>
      <c r="H43" s="625"/>
      <c r="I43" s="622"/>
    </row>
    <row r="44" spans="1:9" s="576" customFormat="1" ht="20.65" customHeight="1" x14ac:dyDescent="0.25">
      <c r="A44" s="626" t="s">
        <v>397</v>
      </c>
      <c r="B44" s="627" t="s">
        <v>457</v>
      </c>
      <c r="C44" s="624">
        <v>7203.6</v>
      </c>
      <c r="D44" s="628"/>
      <c r="E44" s="624">
        <v>7203.6</v>
      </c>
      <c r="F44" s="628"/>
      <c r="G44" s="628"/>
      <c r="H44" s="625"/>
      <c r="I44" s="622"/>
    </row>
    <row r="45" spans="1:9" s="576" customFormat="1" ht="13.5" customHeight="1" x14ac:dyDescent="0.25">
      <c r="A45" s="626" t="s">
        <v>157</v>
      </c>
      <c r="B45" s="630" t="s">
        <v>360</v>
      </c>
      <c r="C45" s="624"/>
      <c r="D45" s="628"/>
      <c r="E45" s="624"/>
      <c r="F45" s="628"/>
      <c r="G45" s="628"/>
      <c r="H45" s="625"/>
      <c r="I45" s="622"/>
    </row>
    <row r="46" spans="1:9" s="576" customFormat="1" ht="31.15" customHeight="1" x14ac:dyDescent="0.25">
      <c r="A46" s="626" t="s">
        <v>337</v>
      </c>
      <c r="B46" s="627" t="s">
        <v>401</v>
      </c>
      <c r="C46" s="624">
        <v>12256.2</v>
      </c>
      <c r="D46" s="628"/>
      <c r="E46" s="624">
        <v>12256.2</v>
      </c>
      <c r="F46" s="628"/>
      <c r="G46" s="628"/>
      <c r="H46" s="625"/>
      <c r="I46" s="622"/>
    </row>
    <row r="47" spans="1:9" s="576" customFormat="1" ht="40.9" customHeight="1" x14ac:dyDescent="0.25">
      <c r="A47" s="626" t="s">
        <v>338</v>
      </c>
      <c r="B47" s="627" t="s">
        <v>458</v>
      </c>
      <c r="C47" s="624">
        <v>18009</v>
      </c>
      <c r="D47" s="628"/>
      <c r="E47" s="624">
        <v>18009</v>
      </c>
      <c r="F47" s="628"/>
      <c r="G47" s="628"/>
      <c r="H47" s="625"/>
      <c r="I47" s="622"/>
    </row>
    <row r="48" spans="1:9" s="576" customFormat="1" ht="30" customHeight="1" x14ac:dyDescent="0.25">
      <c r="A48" s="626" t="s">
        <v>339</v>
      </c>
      <c r="B48" s="627" t="s">
        <v>459</v>
      </c>
      <c r="C48" s="624">
        <v>14580</v>
      </c>
      <c r="D48" s="628"/>
      <c r="E48" s="624">
        <v>14580</v>
      </c>
      <c r="F48" s="628"/>
      <c r="G48" s="628"/>
      <c r="H48" s="625"/>
      <c r="I48" s="622"/>
    </row>
    <row r="49" spans="1:9" s="576" customFormat="1" ht="42.6" customHeight="1" x14ac:dyDescent="0.25">
      <c r="A49" s="626" t="s">
        <v>399</v>
      </c>
      <c r="B49" s="627" t="s">
        <v>460</v>
      </c>
      <c r="C49" s="624">
        <v>9343.7999999999993</v>
      </c>
      <c r="D49" s="628"/>
      <c r="E49" s="624">
        <v>9343.7999999999993</v>
      </c>
      <c r="F49" s="628"/>
      <c r="G49" s="628"/>
      <c r="H49" s="625"/>
      <c r="I49" s="622"/>
    </row>
    <row r="50" spans="1:9" s="576" customFormat="1" ht="30" customHeight="1" x14ac:dyDescent="0.25">
      <c r="A50" s="626" t="s">
        <v>400</v>
      </c>
      <c r="B50" s="627" t="s">
        <v>461</v>
      </c>
      <c r="C50" s="624">
        <v>5680.8</v>
      </c>
      <c r="D50" s="631"/>
      <c r="E50" s="624">
        <v>5680.8</v>
      </c>
      <c r="F50" s="631"/>
      <c r="G50" s="631"/>
      <c r="H50" s="625"/>
      <c r="I50" s="622"/>
    </row>
    <row r="51" spans="1:9" s="576" customFormat="1" ht="18" customHeight="1" x14ac:dyDescent="0.2">
      <c r="A51" s="615" t="s">
        <v>462</v>
      </c>
      <c r="B51" s="615"/>
      <c r="C51" s="616">
        <f>C25</f>
        <v>297057.60000000003</v>
      </c>
      <c r="D51" s="616"/>
      <c r="E51" s="616">
        <f>E25</f>
        <v>297057.60000000003</v>
      </c>
      <c r="F51" s="616"/>
      <c r="G51" s="616"/>
      <c r="H51" s="616">
        <f>H25</f>
        <v>0</v>
      </c>
      <c r="I51" s="606"/>
    </row>
    <row r="52" spans="1:9" s="576" customFormat="1" ht="33.75" customHeight="1" x14ac:dyDescent="0.25">
      <c r="A52" s="595"/>
      <c r="B52" s="632" t="s">
        <v>463</v>
      </c>
      <c r="C52" s="632"/>
      <c r="D52" s="632"/>
      <c r="E52" s="632"/>
      <c r="F52" s="632"/>
      <c r="G52" s="632"/>
      <c r="H52" s="632"/>
      <c r="I52" s="632"/>
    </row>
    <row r="53" spans="1:9" s="576" customFormat="1" ht="13.5" customHeight="1" x14ac:dyDescent="0.2">
      <c r="A53" s="615" t="s">
        <v>464</v>
      </c>
      <c r="B53" s="615"/>
      <c r="C53" s="616">
        <v>0</v>
      </c>
      <c r="D53" s="618"/>
      <c r="E53" s="616">
        <v>0</v>
      </c>
      <c r="F53" s="618"/>
      <c r="G53" s="618"/>
      <c r="H53" s="616">
        <v>0</v>
      </c>
      <c r="I53" s="606"/>
    </row>
    <row r="54" spans="1:9" s="576" customFormat="1" ht="17.25" customHeight="1" x14ac:dyDescent="0.2">
      <c r="A54" s="595"/>
      <c r="B54" s="596" t="s">
        <v>465</v>
      </c>
      <c r="C54" s="596"/>
      <c r="D54" s="596"/>
      <c r="E54" s="596"/>
      <c r="F54" s="596"/>
      <c r="G54" s="596"/>
      <c r="H54" s="596"/>
      <c r="I54" s="596"/>
    </row>
    <row r="55" spans="1:9" s="576" customFormat="1" ht="13.5" customHeight="1" x14ac:dyDescent="0.2">
      <c r="A55" s="615" t="s">
        <v>466</v>
      </c>
      <c r="B55" s="633"/>
      <c r="C55" s="616">
        <v>0</v>
      </c>
      <c r="D55" s="616"/>
      <c r="E55" s="616">
        <v>0</v>
      </c>
      <c r="F55" s="616"/>
      <c r="G55" s="616"/>
      <c r="H55" s="616">
        <v>0</v>
      </c>
      <c r="I55" s="606"/>
    </row>
    <row r="56" spans="1:9" s="576" customFormat="1" ht="21" customHeight="1" x14ac:dyDescent="0.2">
      <c r="A56" s="595"/>
      <c r="B56" s="596" t="s">
        <v>467</v>
      </c>
      <c r="C56" s="596"/>
      <c r="D56" s="596"/>
      <c r="E56" s="596"/>
      <c r="F56" s="596"/>
      <c r="G56" s="596"/>
      <c r="H56" s="596"/>
      <c r="I56" s="596"/>
    </row>
    <row r="57" spans="1:9" s="576" customFormat="1" ht="27" customHeight="1" x14ac:dyDescent="0.25">
      <c r="A57" s="634" t="s">
        <v>234</v>
      </c>
      <c r="B57" s="635" t="s">
        <v>235</v>
      </c>
      <c r="C57" s="636">
        <v>22000</v>
      </c>
      <c r="D57" s="637" t="s">
        <v>468</v>
      </c>
      <c r="E57" s="636">
        <v>22000</v>
      </c>
      <c r="F57" s="638" t="s">
        <v>469</v>
      </c>
      <c r="G57" s="639" t="s">
        <v>470</v>
      </c>
      <c r="H57" s="640">
        <v>22000</v>
      </c>
      <c r="I57" s="622" t="s">
        <v>471</v>
      </c>
    </row>
    <row r="58" spans="1:9" s="576" customFormat="1" ht="12.6" customHeight="1" x14ac:dyDescent="0.2">
      <c r="A58" s="615" t="s">
        <v>472</v>
      </c>
      <c r="B58" s="633"/>
      <c r="C58" s="616">
        <f>SUM(C57:C57)</f>
        <v>22000</v>
      </c>
      <c r="D58" s="641"/>
      <c r="E58" s="616">
        <f>SUM(E57:E57)</f>
        <v>22000</v>
      </c>
      <c r="F58" s="616"/>
      <c r="G58" s="641"/>
      <c r="H58" s="616">
        <f>SUM(H57:H57)</f>
        <v>22000</v>
      </c>
      <c r="I58" s="606"/>
    </row>
    <row r="59" spans="1:9" s="576" customFormat="1" ht="13.5" customHeight="1" x14ac:dyDescent="0.2">
      <c r="A59" s="595"/>
      <c r="B59" s="596" t="s">
        <v>473</v>
      </c>
      <c r="C59" s="596"/>
      <c r="D59" s="596"/>
      <c r="E59" s="596"/>
      <c r="F59" s="596"/>
      <c r="G59" s="596"/>
      <c r="H59" s="596"/>
      <c r="I59" s="596"/>
    </row>
    <row r="60" spans="1:9" s="576" customFormat="1" ht="12.75" customHeight="1" x14ac:dyDescent="0.2">
      <c r="A60" s="615" t="s">
        <v>474</v>
      </c>
      <c r="B60" s="615"/>
      <c r="C60" s="616">
        <v>0</v>
      </c>
      <c r="D60" s="618"/>
      <c r="E60" s="616">
        <v>0</v>
      </c>
      <c r="F60" s="618"/>
      <c r="G60" s="618"/>
      <c r="H60" s="616">
        <v>0</v>
      </c>
      <c r="I60" s="617"/>
    </row>
    <row r="61" spans="1:9" s="576" customFormat="1" ht="12.75" x14ac:dyDescent="0.2">
      <c r="A61" s="642"/>
      <c r="B61" s="643" t="s">
        <v>475</v>
      </c>
      <c r="C61" s="643"/>
      <c r="D61" s="643"/>
      <c r="E61" s="643"/>
      <c r="F61" s="643"/>
      <c r="G61" s="643"/>
      <c r="H61" s="643"/>
      <c r="I61" s="643"/>
    </row>
    <row r="62" spans="1:9" s="576" customFormat="1" ht="25.9" customHeight="1" x14ac:dyDescent="0.25">
      <c r="A62" s="610" t="s">
        <v>476</v>
      </c>
      <c r="B62" s="644" t="s">
        <v>258</v>
      </c>
      <c r="C62" s="636">
        <v>25900</v>
      </c>
      <c r="D62" s="644" t="s">
        <v>477</v>
      </c>
      <c r="E62" s="636">
        <v>25900</v>
      </c>
      <c r="F62" s="645" t="s">
        <v>478</v>
      </c>
      <c r="G62" s="639" t="s">
        <v>470</v>
      </c>
      <c r="H62" s="646"/>
      <c r="I62" s="609"/>
    </row>
    <row r="63" spans="1:9" s="576" customFormat="1" ht="25.9" customHeight="1" x14ac:dyDescent="0.25">
      <c r="A63" s="647" t="s">
        <v>479</v>
      </c>
      <c r="B63" s="648" t="s">
        <v>341</v>
      </c>
      <c r="C63" s="636">
        <v>12900</v>
      </c>
      <c r="D63" s="649" t="s">
        <v>480</v>
      </c>
      <c r="E63" s="650">
        <v>12900</v>
      </c>
      <c r="F63" s="638" t="s">
        <v>481</v>
      </c>
      <c r="G63" s="651" t="s">
        <v>431</v>
      </c>
      <c r="H63" s="652"/>
      <c r="I63" s="607"/>
    </row>
    <row r="64" spans="1:9" s="576" customFormat="1" ht="25.9" customHeight="1" x14ac:dyDescent="0.25">
      <c r="A64" s="610" t="s">
        <v>482</v>
      </c>
      <c r="B64" s="648" t="s">
        <v>342</v>
      </c>
      <c r="C64" s="624">
        <v>24000</v>
      </c>
      <c r="D64" s="653" t="s">
        <v>483</v>
      </c>
      <c r="E64" s="654">
        <v>24000</v>
      </c>
      <c r="F64" s="638" t="s">
        <v>484</v>
      </c>
      <c r="G64" s="651" t="s">
        <v>431</v>
      </c>
      <c r="H64" s="655"/>
      <c r="I64" s="622"/>
    </row>
    <row r="65" spans="1:9" s="576" customFormat="1" ht="12.75" x14ac:dyDescent="0.2">
      <c r="A65" s="615" t="s">
        <v>485</v>
      </c>
      <c r="B65" s="615"/>
      <c r="C65" s="616">
        <f>SUM(C62:C64)</f>
        <v>62800</v>
      </c>
      <c r="D65" s="616"/>
      <c r="E65" s="616">
        <f>SUM(E62:E64)</f>
        <v>62800</v>
      </c>
      <c r="F65" s="616"/>
      <c r="G65" s="616"/>
      <c r="H65" s="616">
        <f>SUM(H62:H64)</f>
        <v>0</v>
      </c>
      <c r="I65" s="606"/>
    </row>
    <row r="66" spans="1:9" s="576" customFormat="1" ht="15" customHeight="1" x14ac:dyDescent="0.25">
      <c r="A66" s="595"/>
      <c r="B66" s="632" t="s">
        <v>486</v>
      </c>
      <c r="C66" s="632"/>
      <c r="D66" s="632"/>
      <c r="E66" s="632"/>
      <c r="F66" s="632"/>
      <c r="G66" s="632"/>
      <c r="H66" s="632"/>
      <c r="I66" s="632"/>
    </row>
    <row r="67" spans="1:9" s="576" customFormat="1" ht="12.75" x14ac:dyDescent="0.2">
      <c r="A67" s="615" t="s">
        <v>487</v>
      </c>
      <c r="B67" s="615"/>
      <c r="C67" s="616">
        <v>0</v>
      </c>
      <c r="D67" s="618"/>
      <c r="E67" s="616">
        <v>0</v>
      </c>
      <c r="F67" s="618"/>
      <c r="G67" s="618"/>
      <c r="H67" s="616">
        <v>0</v>
      </c>
      <c r="I67" s="617"/>
    </row>
    <row r="68" spans="1:9" s="576" customFormat="1" ht="15" customHeight="1" x14ac:dyDescent="0.25">
      <c r="A68" s="595"/>
      <c r="B68" s="632" t="s">
        <v>488</v>
      </c>
      <c r="C68" s="632"/>
      <c r="D68" s="632"/>
      <c r="E68" s="632"/>
      <c r="F68" s="632"/>
      <c r="G68" s="632"/>
      <c r="H68" s="632"/>
      <c r="I68" s="632"/>
    </row>
    <row r="69" spans="1:9" s="576" customFormat="1" ht="12.75" x14ac:dyDescent="0.2">
      <c r="A69" s="615" t="s">
        <v>489</v>
      </c>
      <c r="B69" s="615"/>
      <c r="C69" s="616">
        <v>0</v>
      </c>
      <c r="D69" s="618"/>
      <c r="E69" s="616">
        <v>0</v>
      </c>
      <c r="F69" s="618"/>
      <c r="G69" s="618"/>
      <c r="H69" s="616">
        <v>0</v>
      </c>
      <c r="I69" s="617"/>
    </row>
    <row r="70" spans="1:9" s="576" customFormat="1" ht="15" customHeight="1" x14ac:dyDescent="0.25">
      <c r="A70" s="595"/>
      <c r="B70" s="632" t="s">
        <v>490</v>
      </c>
      <c r="C70" s="632"/>
      <c r="D70" s="632"/>
      <c r="E70" s="632"/>
      <c r="F70" s="632"/>
      <c r="G70" s="632"/>
      <c r="H70" s="632"/>
      <c r="I70" s="632"/>
    </row>
    <row r="71" spans="1:9" s="576" customFormat="1" ht="12.75" x14ac:dyDescent="0.2">
      <c r="A71" s="615" t="s">
        <v>491</v>
      </c>
      <c r="B71" s="615"/>
      <c r="C71" s="616">
        <v>0</v>
      </c>
      <c r="D71" s="618"/>
      <c r="E71" s="616">
        <v>0</v>
      </c>
      <c r="F71" s="618"/>
      <c r="G71" s="618"/>
      <c r="H71" s="616">
        <v>0</v>
      </c>
      <c r="I71" s="617"/>
    </row>
    <row r="72" spans="1:9" s="576" customFormat="1" ht="15" customHeight="1" x14ac:dyDescent="0.25">
      <c r="A72" s="595"/>
      <c r="B72" s="632" t="s">
        <v>492</v>
      </c>
      <c r="C72" s="632"/>
      <c r="D72" s="632"/>
      <c r="E72" s="632"/>
      <c r="F72" s="632"/>
      <c r="G72" s="632"/>
      <c r="H72" s="632"/>
      <c r="I72" s="632"/>
    </row>
    <row r="73" spans="1:9" s="576" customFormat="1" ht="21" customHeight="1" x14ac:dyDescent="0.25">
      <c r="A73" s="597" t="s">
        <v>493</v>
      </c>
      <c r="B73" s="598" t="s">
        <v>278</v>
      </c>
      <c r="C73" s="599">
        <f>SUM(C74:C75)</f>
        <v>61800</v>
      </c>
      <c r="D73" s="599"/>
      <c r="E73" s="599">
        <f>SUM(E74:E75)</f>
        <v>61800</v>
      </c>
      <c r="F73" s="599"/>
      <c r="G73" s="599"/>
      <c r="H73" s="599">
        <f>SUM(H74:H75)</f>
        <v>0</v>
      </c>
      <c r="I73" s="656"/>
    </row>
    <row r="74" spans="1:9" s="576" customFormat="1" ht="48.6" customHeight="1" x14ac:dyDescent="0.25">
      <c r="A74" s="657" t="s">
        <v>288</v>
      </c>
      <c r="B74" s="649" t="s">
        <v>494</v>
      </c>
      <c r="C74" s="658">
        <v>29200</v>
      </c>
      <c r="D74" s="649" t="s">
        <v>495</v>
      </c>
      <c r="E74" s="659">
        <v>29200</v>
      </c>
      <c r="F74" s="638" t="s">
        <v>496</v>
      </c>
      <c r="G74" s="660" t="s">
        <v>431</v>
      </c>
      <c r="H74" s="655"/>
      <c r="I74" s="622"/>
    </row>
    <row r="75" spans="1:9" s="576" customFormat="1" ht="45" customHeight="1" x14ac:dyDescent="0.25">
      <c r="A75" s="657" t="s">
        <v>289</v>
      </c>
      <c r="B75" s="649" t="s">
        <v>282</v>
      </c>
      <c r="C75" s="658">
        <v>32600</v>
      </c>
      <c r="D75" s="649" t="s">
        <v>497</v>
      </c>
      <c r="E75" s="659">
        <v>32600</v>
      </c>
      <c r="F75" s="661" t="s">
        <v>498</v>
      </c>
      <c r="G75" s="660" t="s">
        <v>431</v>
      </c>
      <c r="H75" s="655"/>
      <c r="I75" s="622"/>
    </row>
    <row r="76" spans="1:9" s="576" customFormat="1" ht="29.45" customHeight="1" x14ac:dyDescent="0.25">
      <c r="A76" s="597" t="s">
        <v>499</v>
      </c>
      <c r="B76" s="662" t="s">
        <v>287</v>
      </c>
      <c r="C76" s="599">
        <f>SUM(C77:C82)</f>
        <v>206350</v>
      </c>
      <c r="D76" s="599"/>
      <c r="E76" s="599">
        <f>SUM(E77:E82)</f>
        <v>206350</v>
      </c>
      <c r="F76" s="599"/>
      <c r="G76" s="599"/>
      <c r="H76" s="599">
        <f>SUM(H77:H82)</f>
        <v>90614.28</v>
      </c>
      <c r="I76" s="663"/>
    </row>
    <row r="77" spans="1:9" s="576" customFormat="1" ht="25.9" customHeight="1" x14ac:dyDescent="0.25">
      <c r="A77" s="664" t="s">
        <v>288</v>
      </c>
      <c r="B77" s="665" t="s">
        <v>343</v>
      </c>
      <c r="C77" s="666">
        <v>87400</v>
      </c>
      <c r="D77" s="667" t="s">
        <v>500</v>
      </c>
      <c r="E77" s="659">
        <v>42400</v>
      </c>
      <c r="F77" s="668" t="s">
        <v>501</v>
      </c>
      <c r="G77" s="651" t="s">
        <v>431</v>
      </c>
      <c r="H77" s="624">
        <v>42400</v>
      </c>
      <c r="I77" s="622" t="s">
        <v>502</v>
      </c>
    </row>
    <row r="78" spans="1:9" s="576" customFormat="1" ht="19.149999999999999" customHeight="1" x14ac:dyDescent="0.25">
      <c r="A78" s="669"/>
      <c r="B78" s="670"/>
      <c r="C78" s="671"/>
      <c r="D78" s="672"/>
      <c r="E78" s="659">
        <v>45000</v>
      </c>
      <c r="F78" s="673"/>
      <c r="G78" s="674" t="s">
        <v>431</v>
      </c>
      <c r="H78" s="675"/>
      <c r="I78" s="622"/>
    </row>
    <row r="79" spans="1:9" s="576" customFormat="1" ht="25.15" customHeight="1" x14ac:dyDescent="0.25">
      <c r="A79" s="676" t="s">
        <v>289</v>
      </c>
      <c r="B79" s="677" t="s">
        <v>346</v>
      </c>
      <c r="C79" s="658">
        <v>39200</v>
      </c>
      <c r="D79" s="576" t="s">
        <v>503</v>
      </c>
      <c r="E79" s="624">
        <v>39200</v>
      </c>
      <c r="F79" s="613" t="s">
        <v>504</v>
      </c>
      <c r="G79" s="651" t="s">
        <v>431</v>
      </c>
      <c r="H79" s="640">
        <v>29600</v>
      </c>
      <c r="I79" s="622" t="s">
        <v>505</v>
      </c>
    </row>
    <row r="80" spans="1:9" s="576" customFormat="1" ht="25.15" customHeight="1" x14ac:dyDescent="0.25">
      <c r="A80" s="676" t="s">
        <v>290</v>
      </c>
      <c r="B80" s="677" t="s">
        <v>347</v>
      </c>
      <c r="C80" s="658">
        <v>36000</v>
      </c>
      <c r="D80" s="589" t="s">
        <v>506</v>
      </c>
      <c r="E80" s="624">
        <v>36000</v>
      </c>
      <c r="F80" s="606" t="s">
        <v>507</v>
      </c>
      <c r="G80" s="651" t="s">
        <v>431</v>
      </c>
      <c r="H80" s="678"/>
      <c r="I80" s="622"/>
    </row>
    <row r="81" spans="1:9" s="576" customFormat="1" ht="25.15" customHeight="1" x14ac:dyDescent="0.25">
      <c r="A81" s="676" t="s">
        <v>291</v>
      </c>
      <c r="B81" s="677" t="s">
        <v>348</v>
      </c>
      <c r="C81" s="658">
        <v>13750</v>
      </c>
      <c r="D81" s="679" t="s">
        <v>508</v>
      </c>
      <c r="E81" s="650">
        <v>13750</v>
      </c>
      <c r="F81" s="606" t="s">
        <v>509</v>
      </c>
      <c r="G81" s="651" t="s">
        <v>445</v>
      </c>
      <c r="H81" s="606">
        <v>13750</v>
      </c>
      <c r="I81" s="622" t="s">
        <v>510</v>
      </c>
    </row>
    <row r="82" spans="1:9" s="576" customFormat="1" ht="36.6" customHeight="1" x14ac:dyDescent="0.25">
      <c r="A82" s="680" t="s">
        <v>345</v>
      </c>
      <c r="B82" s="681" t="s">
        <v>349</v>
      </c>
      <c r="C82" s="658">
        <v>30000</v>
      </c>
      <c r="D82" s="649" t="s">
        <v>511</v>
      </c>
      <c r="E82" s="650">
        <v>30000</v>
      </c>
      <c r="F82" s="638" t="s">
        <v>512</v>
      </c>
      <c r="G82" s="651" t="s">
        <v>431</v>
      </c>
      <c r="H82" s="606">
        <v>4864.28</v>
      </c>
      <c r="I82" s="622" t="s">
        <v>513</v>
      </c>
    </row>
    <row r="83" spans="1:9" s="576" customFormat="1" ht="16.5" customHeight="1" x14ac:dyDescent="0.25">
      <c r="A83" s="597" t="s">
        <v>514</v>
      </c>
      <c r="B83" s="598" t="s">
        <v>276</v>
      </c>
      <c r="C83" s="599">
        <f>SUM(C84:C89)</f>
        <v>196590</v>
      </c>
      <c r="D83" s="599"/>
      <c r="E83" s="599">
        <f>SUM(E84:E89)</f>
        <v>196590</v>
      </c>
      <c r="F83" s="599"/>
      <c r="G83" s="599"/>
      <c r="H83" s="599">
        <f>SUM(H84:H89)</f>
        <v>187340</v>
      </c>
      <c r="I83" s="599"/>
    </row>
    <row r="84" spans="1:9" s="576" customFormat="1" ht="34.9" customHeight="1" x14ac:dyDescent="0.25">
      <c r="A84" s="621" t="s">
        <v>307</v>
      </c>
      <c r="B84" s="589" t="s">
        <v>350</v>
      </c>
      <c r="C84" s="624">
        <v>44820</v>
      </c>
      <c r="D84" s="589" t="s">
        <v>515</v>
      </c>
      <c r="E84" s="624">
        <v>44820</v>
      </c>
      <c r="F84" s="638" t="s">
        <v>516</v>
      </c>
      <c r="G84" s="651" t="s">
        <v>445</v>
      </c>
      <c r="H84" s="624">
        <v>44820</v>
      </c>
      <c r="I84" s="622" t="s">
        <v>517</v>
      </c>
    </row>
    <row r="85" spans="1:9" s="576" customFormat="1" ht="34.9" customHeight="1" x14ac:dyDescent="0.25">
      <c r="A85" s="621" t="s">
        <v>308</v>
      </c>
      <c r="B85" s="589" t="s">
        <v>352</v>
      </c>
      <c r="C85" s="624">
        <v>35820</v>
      </c>
      <c r="D85" s="589" t="s">
        <v>518</v>
      </c>
      <c r="E85" s="624">
        <v>35820</v>
      </c>
      <c r="F85" s="638" t="s">
        <v>519</v>
      </c>
      <c r="G85" s="651" t="s">
        <v>445</v>
      </c>
      <c r="H85" s="625">
        <v>35820</v>
      </c>
      <c r="I85" s="622" t="s">
        <v>520</v>
      </c>
    </row>
    <row r="86" spans="1:9" s="576" customFormat="1" ht="21.6" customHeight="1" x14ac:dyDescent="0.25">
      <c r="A86" s="664" t="s">
        <v>309</v>
      </c>
      <c r="B86" s="665" t="s">
        <v>353</v>
      </c>
      <c r="C86" s="666">
        <v>49950</v>
      </c>
      <c r="D86" s="667" t="s">
        <v>521</v>
      </c>
      <c r="E86" s="659">
        <v>44950</v>
      </c>
      <c r="F86" s="668" t="s">
        <v>522</v>
      </c>
      <c r="G86" s="651" t="s">
        <v>431</v>
      </c>
      <c r="H86" s="624">
        <v>40700</v>
      </c>
      <c r="I86" s="622" t="s">
        <v>523</v>
      </c>
    </row>
    <row r="87" spans="1:9" s="576" customFormat="1" ht="21.6" customHeight="1" x14ac:dyDescent="0.25">
      <c r="A87" s="669"/>
      <c r="B87" s="670"/>
      <c r="C87" s="671"/>
      <c r="D87" s="672"/>
      <c r="E87" s="659">
        <v>5000</v>
      </c>
      <c r="F87" s="673"/>
      <c r="G87" s="651" t="s">
        <v>470</v>
      </c>
      <c r="H87" s="675"/>
      <c r="I87" s="622"/>
    </row>
    <row r="88" spans="1:9" s="576" customFormat="1" ht="40.15" customHeight="1" x14ac:dyDescent="0.25">
      <c r="A88" s="621" t="s">
        <v>310</v>
      </c>
      <c r="B88" s="629" t="s">
        <v>354</v>
      </c>
      <c r="C88" s="682">
        <v>33000</v>
      </c>
      <c r="D88" s="589" t="s">
        <v>524</v>
      </c>
      <c r="E88" s="624">
        <v>33000</v>
      </c>
      <c r="F88" s="638" t="s">
        <v>525</v>
      </c>
      <c r="G88" s="683" t="s">
        <v>431</v>
      </c>
      <c r="H88" s="624">
        <v>33000</v>
      </c>
      <c r="I88" s="622" t="s">
        <v>526</v>
      </c>
    </row>
    <row r="89" spans="1:9" s="576" customFormat="1" ht="40.15" customHeight="1" x14ac:dyDescent="0.25">
      <c r="A89" s="621" t="s">
        <v>356</v>
      </c>
      <c r="B89" s="629" t="s">
        <v>355</v>
      </c>
      <c r="C89" s="682">
        <v>33000</v>
      </c>
      <c r="D89" s="589" t="s">
        <v>527</v>
      </c>
      <c r="E89" s="624">
        <v>33000</v>
      </c>
      <c r="F89" s="638" t="s">
        <v>528</v>
      </c>
      <c r="G89" s="683" t="s">
        <v>431</v>
      </c>
      <c r="H89" s="624">
        <v>33000</v>
      </c>
      <c r="I89" s="622" t="s">
        <v>529</v>
      </c>
    </row>
    <row r="90" spans="1:9" s="576" customFormat="1" ht="12.75" x14ac:dyDescent="0.2">
      <c r="A90" s="615" t="s">
        <v>530</v>
      </c>
      <c r="B90" s="615"/>
      <c r="C90" s="616">
        <f>C73+C76+C83</f>
        <v>464740</v>
      </c>
      <c r="D90" s="616"/>
      <c r="E90" s="616">
        <f>E73+E76+C83</f>
        <v>464740</v>
      </c>
      <c r="F90" s="616"/>
      <c r="G90" s="616"/>
      <c r="H90" s="616">
        <f>H73+H76+H83</f>
        <v>277954.28000000003</v>
      </c>
      <c r="I90" s="606"/>
    </row>
    <row r="91" spans="1:9" s="576" customFormat="1" ht="54.6" customHeight="1" x14ac:dyDescent="0.25">
      <c r="A91" s="684" t="s">
        <v>531</v>
      </c>
      <c r="B91" s="684"/>
      <c r="C91" s="685">
        <f>C19+C21+C23+C51+C53+C55+C58+C60+C65+C67+C69+C71+C90</f>
        <v>999847.60000000009</v>
      </c>
      <c r="D91" s="685"/>
      <c r="E91" s="685">
        <f>E19+E21+E23+E51+E53+E55+E58+E60+E65+E67+E69+E71+E90</f>
        <v>999847.60000000009</v>
      </c>
      <c r="F91" s="685"/>
      <c r="G91" s="685"/>
      <c r="H91" s="685">
        <f>H19+H21+H23+H51+H53+H55+H58+H60+H65+H67+H69+H71+H90</f>
        <v>299954.28000000003</v>
      </c>
      <c r="I91" s="686"/>
    </row>
    <row r="92" spans="1:9" s="576" customFormat="1" ht="30" customHeight="1" x14ac:dyDescent="0.25">
      <c r="A92" s="687" t="s">
        <v>532</v>
      </c>
      <c r="B92" s="687"/>
      <c r="C92" s="687"/>
      <c r="D92" s="687"/>
      <c r="E92" s="687"/>
      <c r="F92" s="687"/>
      <c r="G92" s="687"/>
      <c r="H92" s="687"/>
      <c r="I92" s="687"/>
    </row>
    <row r="93" spans="1:9" s="576" customFormat="1" ht="12.95" customHeight="1" x14ac:dyDescent="0.25">
      <c r="A93" s="688">
        <v>13</v>
      </c>
      <c r="B93" s="689" t="s">
        <v>276</v>
      </c>
      <c r="C93" s="690"/>
      <c r="D93" s="690"/>
      <c r="E93" s="690"/>
      <c r="F93" s="690"/>
      <c r="G93" s="690"/>
      <c r="H93" s="690"/>
      <c r="I93" s="691"/>
    </row>
    <row r="94" spans="1:9" s="576" customFormat="1" ht="23.45" customHeight="1" x14ac:dyDescent="0.25">
      <c r="A94" s="688" t="s">
        <v>277</v>
      </c>
      <c r="B94" s="692" t="s">
        <v>278</v>
      </c>
      <c r="C94" s="599">
        <f>C95</f>
        <v>20000</v>
      </c>
      <c r="D94" s="599"/>
      <c r="E94" s="599">
        <f>E95</f>
        <v>20000</v>
      </c>
      <c r="F94" s="599"/>
      <c r="G94" s="599"/>
      <c r="H94" s="599">
        <f>H95</f>
        <v>0</v>
      </c>
      <c r="I94" s="693"/>
    </row>
    <row r="95" spans="1:9" s="576" customFormat="1" ht="39.6" customHeight="1" x14ac:dyDescent="0.25">
      <c r="A95" s="676" t="s">
        <v>283</v>
      </c>
      <c r="B95" s="589" t="s">
        <v>284</v>
      </c>
      <c r="C95" s="694">
        <v>20000</v>
      </c>
      <c r="D95" s="630" t="s">
        <v>533</v>
      </c>
      <c r="E95" s="604">
        <v>20000</v>
      </c>
      <c r="F95" s="695" t="s">
        <v>534</v>
      </c>
      <c r="G95" s="696" t="s">
        <v>535</v>
      </c>
      <c r="H95" s="694">
        <v>0</v>
      </c>
      <c r="I95" s="697"/>
    </row>
    <row r="96" spans="1:9" s="576" customFormat="1" ht="23.45" customHeight="1" x14ac:dyDescent="0.2">
      <c r="A96" s="698" t="s">
        <v>536</v>
      </c>
      <c r="B96" s="698"/>
      <c r="C96" s="616">
        <f>C94</f>
        <v>20000</v>
      </c>
      <c r="D96" s="699"/>
      <c r="E96" s="616">
        <f>E94</f>
        <v>20000</v>
      </c>
      <c r="F96" s="700"/>
      <c r="G96" s="701"/>
      <c r="H96" s="616">
        <f>H94</f>
        <v>0</v>
      </c>
      <c r="I96" s="702"/>
    </row>
    <row r="97" spans="1:9" s="576" customFormat="1" ht="54" customHeight="1" x14ac:dyDescent="0.2">
      <c r="A97" s="684" t="s">
        <v>537</v>
      </c>
      <c r="B97" s="684"/>
      <c r="C97" s="685">
        <f>C96</f>
        <v>20000</v>
      </c>
      <c r="D97" s="685"/>
      <c r="E97" s="685">
        <f t="shared" ref="E97:H97" si="0">E96</f>
        <v>20000</v>
      </c>
      <c r="F97" s="685"/>
      <c r="G97" s="685"/>
      <c r="H97" s="685">
        <f t="shared" si="0"/>
        <v>0</v>
      </c>
      <c r="I97" s="703"/>
    </row>
    <row r="98" spans="1:9" s="576" customFormat="1" ht="15" customHeight="1" x14ac:dyDescent="0.25">
      <c r="A98" s="687" t="s">
        <v>538</v>
      </c>
      <c r="B98" s="687"/>
      <c r="C98" s="687"/>
      <c r="D98" s="687"/>
      <c r="E98" s="687"/>
      <c r="F98" s="687"/>
      <c r="G98" s="687"/>
      <c r="H98" s="687"/>
      <c r="I98" s="687"/>
    </row>
    <row r="99" spans="1:9" s="576" customFormat="1" ht="15" customHeight="1" x14ac:dyDescent="0.2">
      <c r="A99" s="704"/>
      <c r="B99" s="596"/>
      <c r="C99" s="596"/>
      <c r="D99" s="596"/>
      <c r="E99" s="596"/>
      <c r="F99" s="596"/>
      <c r="G99" s="596"/>
      <c r="H99" s="596"/>
      <c r="I99" s="596"/>
    </row>
    <row r="100" spans="1:9" s="576" customFormat="1" ht="27" customHeight="1" x14ac:dyDescent="0.2">
      <c r="A100" s="698" t="s">
        <v>536</v>
      </c>
      <c r="B100" s="698"/>
      <c r="C100" s="616">
        <v>0</v>
      </c>
      <c r="D100" s="699"/>
      <c r="E100" s="705">
        <v>0</v>
      </c>
      <c r="F100" s="700"/>
      <c r="G100" s="701"/>
      <c r="H100" s="706">
        <v>0</v>
      </c>
      <c r="I100" s="702"/>
    </row>
    <row r="101" spans="1:9" s="576" customFormat="1" ht="43.5" customHeight="1" x14ac:dyDescent="0.2">
      <c r="A101" s="684" t="s">
        <v>539</v>
      </c>
      <c r="B101" s="684"/>
      <c r="C101" s="685">
        <v>0</v>
      </c>
      <c r="D101" s="707"/>
      <c r="E101" s="708">
        <v>0</v>
      </c>
      <c r="F101" s="685"/>
      <c r="G101" s="707"/>
      <c r="H101" s="707">
        <v>0</v>
      </c>
      <c r="I101" s="703"/>
    </row>
    <row r="102" spans="1:9" s="576" customFormat="1" ht="68.25" customHeight="1" x14ac:dyDescent="0.2">
      <c r="A102" s="684" t="s">
        <v>540</v>
      </c>
      <c r="B102" s="684"/>
      <c r="C102" s="685">
        <f>C91+C101+C97</f>
        <v>1019847.6000000001</v>
      </c>
      <c r="D102" s="685"/>
      <c r="E102" s="685">
        <f>E91+E101+E97</f>
        <v>1019847.6000000001</v>
      </c>
      <c r="F102" s="685"/>
      <c r="G102" s="685"/>
      <c r="H102" s="685">
        <f>H91+H101+H97</f>
        <v>299954.28000000003</v>
      </c>
      <c r="I102" s="709"/>
    </row>
    <row r="104" spans="1:9" s="576" customFormat="1" ht="15.75" x14ac:dyDescent="0.25">
      <c r="A104" s="571"/>
      <c r="B104" s="710" t="s">
        <v>541</v>
      </c>
      <c r="C104" s="582"/>
      <c r="D104" s="583"/>
      <c r="E104" s="584"/>
      <c r="F104" s="574"/>
      <c r="G104" s="574"/>
      <c r="H104" s="711"/>
      <c r="I104" s="580"/>
    </row>
    <row r="105" spans="1:9" s="576" customFormat="1" ht="15" customHeight="1" x14ac:dyDescent="0.25">
      <c r="A105" s="571"/>
      <c r="B105" s="712" t="s">
        <v>542</v>
      </c>
      <c r="C105" s="712"/>
      <c r="D105" s="713"/>
      <c r="E105" s="712" t="s">
        <v>543</v>
      </c>
      <c r="F105" s="714"/>
      <c r="G105" s="574"/>
      <c r="H105" s="711"/>
      <c r="I105" s="715"/>
    </row>
    <row r="106" spans="1:9" s="576" customFormat="1" ht="12.75" x14ac:dyDescent="0.25">
      <c r="A106" s="571"/>
      <c r="B106" s="572"/>
      <c r="C106" s="573"/>
      <c r="D106" s="574"/>
      <c r="E106" s="573"/>
      <c r="F106" s="574"/>
      <c r="G106" s="574"/>
      <c r="H106" s="711"/>
      <c r="I106" s="580"/>
    </row>
  </sheetData>
  <mergeCells count="54">
    <mergeCell ref="A98:I98"/>
    <mergeCell ref="B99:I99"/>
    <mergeCell ref="A100:B100"/>
    <mergeCell ref="A101:B101"/>
    <mergeCell ref="A102:B102"/>
    <mergeCell ref="B105:C105"/>
    <mergeCell ref="E105:F105"/>
    <mergeCell ref="A90:B90"/>
    <mergeCell ref="A91:B91"/>
    <mergeCell ref="A92:I92"/>
    <mergeCell ref="B93:I93"/>
    <mergeCell ref="A96:B96"/>
    <mergeCell ref="A97:B97"/>
    <mergeCell ref="A77:A78"/>
    <mergeCell ref="B77:B78"/>
    <mergeCell ref="C77:C78"/>
    <mergeCell ref="D77:D78"/>
    <mergeCell ref="F77:F78"/>
    <mergeCell ref="A86:A87"/>
    <mergeCell ref="B86:B87"/>
    <mergeCell ref="C86:C87"/>
    <mergeCell ref="D86:D87"/>
    <mergeCell ref="F86:F87"/>
    <mergeCell ref="A67:B67"/>
    <mergeCell ref="B68:I68"/>
    <mergeCell ref="A69:B69"/>
    <mergeCell ref="B70:I70"/>
    <mergeCell ref="A71:B71"/>
    <mergeCell ref="B72:I72"/>
    <mergeCell ref="A58:B58"/>
    <mergeCell ref="B59:I59"/>
    <mergeCell ref="A60:B60"/>
    <mergeCell ref="B61:I61"/>
    <mergeCell ref="A65:B65"/>
    <mergeCell ref="B66:I66"/>
    <mergeCell ref="A51:B51"/>
    <mergeCell ref="B52:I52"/>
    <mergeCell ref="A53:B53"/>
    <mergeCell ref="B54:I54"/>
    <mergeCell ref="A55:B55"/>
    <mergeCell ref="B56:I56"/>
    <mergeCell ref="A21:B21"/>
    <mergeCell ref="B22:I22"/>
    <mergeCell ref="A23:B23"/>
    <mergeCell ref="B24:I24"/>
    <mergeCell ref="D26:D50"/>
    <mergeCell ref="F26:F50"/>
    <mergeCell ref="G26:G50"/>
    <mergeCell ref="A12:C12"/>
    <mergeCell ref="D12:I12"/>
    <mergeCell ref="A14:D14"/>
    <mergeCell ref="B15:I15"/>
    <mergeCell ref="A19:B19"/>
    <mergeCell ref="B20:I20"/>
  </mergeCells>
  <pageMargins left="0.59055118110236227" right="3.937007874015748E-2" top="0.59055118110236227" bottom="0.39370078740157483" header="0.51181102362204722" footer="0.11811023622047245"/>
  <pageSetup paperSize="9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'Реєстр документів'!Область_печати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Moskaltsova Tatiyana</cp:lastModifiedBy>
  <cp:lastPrinted>2023-10-23T06:59:42Z</cp:lastPrinted>
  <dcterms:created xsi:type="dcterms:W3CDTF">2020-11-14T13:09:40Z</dcterms:created>
  <dcterms:modified xsi:type="dcterms:W3CDTF">2024-11-22T13:16:09Z</dcterms:modified>
</cp:coreProperties>
</file>