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o.okhrimenko\Desktop\фандрайзинг 2023\Лінолеум\2024\УКФ\Фестиваль\звітування\звіти\"/>
    </mc:Choice>
  </mc:AlternateContent>
  <xr:revisionPtr revIDLastSave="0" documentId="13_ncr:1_{68F14679-CB94-4168-9422-282AABCCB32A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4" r:id="rId3"/>
  </sheets>
  <definedNames>
    <definedName name="_xlnm._FilterDatabase" localSheetId="2" hidden="1">'Реєстр документів'!$A$1:$A$122</definedName>
    <definedName name="_xlnm.Print_Area" localSheetId="2">'Реєстр документів'!$A$1:$I$120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m6CRx+3OLGyoPQnQlXwn9ywW6FcVS92LAkfN2ZpPvgs="/>
    </ext>
  </extLst>
</workbook>
</file>

<file path=xl/calcChain.xml><?xml version="1.0" encoding="utf-8"?>
<calcChain xmlns="http://schemas.openxmlformats.org/spreadsheetml/2006/main">
  <c r="H112" i="4" l="1"/>
  <c r="H114" i="4" s="1"/>
  <c r="H115" i="4" s="1"/>
  <c r="E112" i="4"/>
  <c r="E114" i="4" s="1"/>
  <c r="E115" i="4" s="1"/>
  <c r="C112" i="4"/>
  <c r="C114" i="4" s="1"/>
  <c r="C115" i="4" s="1"/>
  <c r="H102" i="4"/>
  <c r="H108" i="4" s="1"/>
  <c r="H109" i="4" s="1"/>
  <c r="E102" i="4"/>
  <c r="E108" i="4" s="1"/>
  <c r="E109" i="4" s="1"/>
  <c r="C102" i="4"/>
  <c r="C108" i="4" s="1"/>
  <c r="C109" i="4" s="1"/>
  <c r="H100" i="4"/>
  <c r="E100" i="4"/>
  <c r="C100" i="4"/>
  <c r="H98" i="4"/>
  <c r="E98" i="4"/>
  <c r="C98" i="4"/>
  <c r="H95" i="4"/>
  <c r="E95" i="4"/>
  <c r="C95" i="4"/>
  <c r="H92" i="4"/>
  <c r="E92" i="4"/>
  <c r="H89" i="4"/>
  <c r="E89" i="4"/>
  <c r="C89" i="4"/>
  <c r="C92" i="4" s="1"/>
  <c r="C85" i="4"/>
  <c r="E80" i="4"/>
  <c r="E78" i="4" s="1"/>
  <c r="H78" i="4"/>
  <c r="C78" i="4"/>
  <c r="H73" i="4"/>
  <c r="E73" i="4"/>
  <c r="C73" i="4"/>
  <c r="H70" i="4"/>
  <c r="H85" i="4" s="1"/>
  <c r="E70" i="4"/>
  <c r="E85" i="4" s="1"/>
  <c r="C70" i="4"/>
  <c r="C68" i="4"/>
  <c r="H66" i="4"/>
  <c r="H68" i="4" s="1"/>
  <c r="E66" i="4"/>
  <c r="E68" i="4" s="1"/>
  <c r="C66" i="4"/>
  <c r="H60" i="4"/>
  <c r="E60" i="4"/>
  <c r="C60" i="4"/>
  <c r="H54" i="4"/>
  <c r="E54" i="4"/>
  <c r="C54" i="4"/>
  <c r="C46" i="4"/>
  <c r="H42" i="4"/>
  <c r="H46" i="4" s="1"/>
  <c r="E42" i="4"/>
  <c r="E46" i="4" s="1"/>
  <c r="C42" i="4"/>
  <c r="H40" i="4"/>
  <c r="E40" i="4"/>
  <c r="C40" i="4"/>
  <c r="H38" i="4"/>
  <c r="E38" i="4"/>
  <c r="C38" i="4"/>
  <c r="H33" i="4"/>
  <c r="H36" i="4" s="1"/>
  <c r="E33" i="4"/>
  <c r="E36" i="4" s="1"/>
  <c r="C33" i="4"/>
  <c r="H31" i="4"/>
  <c r="E31" i="4"/>
  <c r="C31" i="4"/>
  <c r="C36" i="4" s="1"/>
  <c r="H25" i="4"/>
  <c r="E25" i="4"/>
  <c r="H17" i="4"/>
  <c r="E17" i="4"/>
  <c r="C17" i="4"/>
  <c r="C25" i="4" s="1"/>
  <c r="P193" i="2"/>
  <c r="J193" i="2"/>
  <c r="G193" i="2"/>
  <c r="G209" i="2" s="1"/>
  <c r="M193" i="2"/>
  <c r="J184" i="2"/>
  <c r="Z203" i="2"/>
  <c r="P203" i="2"/>
  <c r="J203" i="2"/>
  <c r="I203" i="2"/>
  <c r="G203" i="2"/>
  <c r="F158" i="2"/>
  <c r="G158" i="2"/>
  <c r="E86" i="4" l="1"/>
  <c r="E116" i="4" s="1"/>
  <c r="H86" i="4"/>
  <c r="H116" i="4" s="1"/>
  <c r="C86" i="4"/>
  <c r="C116" i="4" s="1"/>
  <c r="P209" i="2"/>
  <c r="L29" i="1"/>
  <c r="G184" i="2"/>
  <c r="P160" i="2"/>
  <c r="M160" i="2"/>
  <c r="G160" i="2"/>
  <c r="J145" i="2"/>
  <c r="G145" i="2"/>
  <c r="J125" i="2"/>
  <c r="G125" i="2"/>
  <c r="G95" i="2"/>
  <c r="W79" i="2"/>
  <c r="G79" i="2"/>
  <c r="J35" i="2"/>
  <c r="G35" i="2"/>
  <c r="Z207" i="2"/>
  <c r="Z206" i="2"/>
  <c r="Z205" i="2"/>
  <c r="X207" i="2"/>
  <c r="W207" i="2"/>
  <c r="Y207" i="2" s="1"/>
  <c r="V207" i="2"/>
  <c r="S207" i="2"/>
  <c r="P207" i="2"/>
  <c r="M207" i="2"/>
  <c r="Z204" i="2"/>
  <c r="V203" i="2"/>
  <c r="V204" i="2"/>
  <c r="V205" i="2"/>
  <c r="V206" i="2"/>
  <c r="V208" i="2"/>
  <c r="S203" i="2"/>
  <c r="S204" i="2"/>
  <c r="S205" i="2"/>
  <c r="S206" i="2"/>
  <c r="S208" i="2"/>
  <c r="P204" i="2"/>
  <c r="X204" i="2" s="1"/>
  <c r="P205" i="2"/>
  <c r="P206" i="2"/>
  <c r="P208" i="2"/>
  <c r="M203" i="2"/>
  <c r="W203" i="2" s="1"/>
  <c r="M204" i="2"/>
  <c r="M205" i="2"/>
  <c r="W205" i="2" s="1"/>
  <c r="M206" i="2"/>
  <c r="M208" i="2"/>
  <c r="V200" i="2"/>
  <c r="V201" i="2"/>
  <c r="V202" i="2"/>
  <c r="S200" i="2"/>
  <c r="S201" i="2"/>
  <c r="S202" i="2"/>
  <c r="P200" i="2"/>
  <c r="X200" i="2" s="1"/>
  <c r="P201" i="2"/>
  <c r="P202" i="2"/>
  <c r="M200" i="2"/>
  <c r="M201" i="2"/>
  <c r="M202" i="2"/>
  <c r="W202" i="2" s="1"/>
  <c r="J196" i="2"/>
  <c r="H184" i="2"/>
  <c r="E184" i="2"/>
  <c r="E160" i="2"/>
  <c r="H160" i="2"/>
  <c r="J157" i="2"/>
  <c r="G157" i="2"/>
  <c r="V132" i="2"/>
  <c r="V133" i="2"/>
  <c r="V134" i="2"/>
  <c r="S132" i="2"/>
  <c r="S133" i="2"/>
  <c r="S134" i="2"/>
  <c r="P132" i="2"/>
  <c r="P133" i="2"/>
  <c r="P134" i="2"/>
  <c r="M132" i="2"/>
  <c r="M133" i="2"/>
  <c r="M134" i="2"/>
  <c r="H145" i="2"/>
  <c r="E145" i="2"/>
  <c r="G136" i="2"/>
  <c r="G137" i="2"/>
  <c r="G138" i="2"/>
  <c r="G139" i="2"/>
  <c r="G140" i="2"/>
  <c r="G141" i="2"/>
  <c r="G142" i="2"/>
  <c r="G143" i="2"/>
  <c r="G144" i="2"/>
  <c r="J135" i="2"/>
  <c r="J136" i="2"/>
  <c r="J137" i="2"/>
  <c r="J138" i="2"/>
  <c r="J139" i="2"/>
  <c r="J140" i="2"/>
  <c r="J141" i="2"/>
  <c r="J142" i="2"/>
  <c r="J143" i="2"/>
  <c r="J144" i="2"/>
  <c r="J132" i="2"/>
  <c r="J133" i="2"/>
  <c r="J134" i="2"/>
  <c r="G132" i="2"/>
  <c r="G133" i="2"/>
  <c r="G134" i="2"/>
  <c r="E125" i="2"/>
  <c r="J82" i="2"/>
  <c r="G82" i="2"/>
  <c r="I81" i="2"/>
  <c r="J81" i="2" s="1"/>
  <c r="G81" i="2"/>
  <c r="O80" i="2"/>
  <c r="V76" i="2"/>
  <c r="U76" i="2" s="1"/>
  <c r="R76" i="2"/>
  <c r="I76" i="2"/>
  <c r="F76" i="2"/>
  <c r="V41" i="2"/>
  <c r="S41" i="2"/>
  <c r="P41" i="2"/>
  <c r="M41" i="2"/>
  <c r="E35" i="2"/>
  <c r="H35" i="2"/>
  <c r="J41" i="2"/>
  <c r="G41" i="2"/>
  <c r="I40" i="2"/>
  <c r="G40" i="2"/>
  <c r="I39" i="2"/>
  <c r="G39" i="2"/>
  <c r="I38" i="2"/>
  <c r="J38" i="2" s="1"/>
  <c r="G38" i="2"/>
  <c r="G37" i="2"/>
  <c r="G36" i="2"/>
  <c r="C3" i="2"/>
  <c r="C2" i="2"/>
  <c r="X203" i="2" l="1"/>
  <c r="Y203" i="2" s="1"/>
  <c r="X208" i="2"/>
  <c r="W208" i="2"/>
  <c r="Y208" i="2" s="1"/>
  <c r="X206" i="2"/>
  <c r="W206" i="2"/>
  <c r="Y206" i="2" s="1"/>
  <c r="X205" i="2"/>
  <c r="Y205" i="2"/>
  <c r="W204" i="2"/>
  <c r="Y204" i="2" s="1"/>
  <c r="X202" i="2"/>
  <c r="Y202" i="2" s="1"/>
  <c r="Z202" i="2" s="1"/>
  <c r="X201" i="2"/>
  <c r="W201" i="2"/>
  <c r="W134" i="2"/>
  <c r="W200" i="2"/>
  <c r="Y200" i="2" s="1"/>
  <c r="Z200" i="2" s="1"/>
  <c r="X134" i="2"/>
  <c r="W133" i="2"/>
  <c r="W132" i="2"/>
  <c r="X133" i="2"/>
  <c r="X132" i="2"/>
  <c r="X41" i="2"/>
  <c r="W41" i="2"/>
  <c r="J79" i="2"/>
  <c r="Y201" i="2" l="1"/>
  <c r="Z201" i="2" s="1"/>
  <c r="Y134" i="2"/>
  <c r="Z134" i="2" s="1"/>
  <c r="Y132" i="2"/>
  <c r="Z132" i="2" s="1"/>
  <c r="Y133" i="2"/>
  <c r="Z133" i="2" s="1"/>
  <c r="Y41" i="2"/>
  <c r="Z41" i="2" s="1"/>
  <c r="J195" i="2" l="1"/>
  <c r="J194" i="2"/>
  <c r="J155" i="2"/>
  <c r="J37" i="2"/>
  <c r="I37" i="2" s="1"/>
  <c r="J36" i="2"/>
  <c r="H216" i="2"/>
  <c r="A216" i="2"/>
  <c r="G92" i="2"/>
  <c r="E193" i="2"/>
  <c r="J197" i="2"/>
  <c r="G197" i="2"/>
  <c r="G195" i="2"/>
  <c r="G196" i="2"/>
  <c r="G194" i="2"/>
  <c r="V158" i="2"/>
  <c r="S158" i="2"/>
  <c r="P158" i="2"/>
  <c r="M158" i="2"/>
  <c r="J158" i="2"/>
  <c r="I36" i="2" l="1"/>
  <c r="X158" i="2"/>
  <c r="W158" i="2"/>
  <c r="I127" i="2"/>
  <c r="I128" i="2"/>
  <c r="I126" i="2"/>
  <c r="H127" i="2"/>
  <c r="H128" i="2"/>
  <c r="G127" i="2"/>
  <c r="G128" i="2"/>
  <c r="G126" i="2"/>
  <c r="V82" i="2"/>
  <c r="S82" i="2"/>
  <c r="P82" i="2"/>
  <c r="M82" i="2"/>
  <c r="V81" i="2"/>
  <c r="S81" i="2"/>
  <c r="P81" i="2"/>
  <c r="M81" i="2"/>
  <c r="H125" i="2" l="1"/>
  <c r="Y158" i="2"/>
  <c r="Z158" i="2" s="1"/>
  <c r="J127" i="2"/>
  <c r="J126" i="2"/>
  <c r="W81" i="2"/>
  <c r="J128" i="2"/>
  <c r="W82" i="2"/>
  <c r="I30" i="1" l="1"/>
  <c r="H28" i="1" l="1"/>
  <c r="H29" i="1" s="1"/>
  <c r="O182" i="2"/>
  <c r="N182" i="2"/>
  <c r="V194" i="2"/>
  <c r="S194" i="2"/>
  <c r="P194" i="2"/>
  <c r="M194" i="2"/>
  <c r="V195" i="2"/>
  <c r="S195" i="2"/>
  <c r="P195" i="2"/>
  <c r="M195" i="2"/>
  <c r="V196" i="2"/>
  <c r="S196" i="2"/>
  <c r="P196" i="2"/>
  <c r="M196" i="2"/>
  <c r="V197" i="2"/>
  <c r="S197" i="2"/>
  <c r="P197" i="2"/>
  <c r="M197" i="2"/>
  <c r="W197" i="2" l="1"/>
  <c r="W196" i="2"/>
  <c r="W195" i="2"/>
  <c r="W194" i="2"/>
  <c r="X197" i="2"/>
  <c r="X194" i="2"/>
  <c r="X195" i="2"/>
  <c r="X196" i="2"/>
  <c r="Y197" i="2" l="1"/>
  <c r="Z197" i="2" s="1"/>
  <c r="Y196" i="2"/>
  <c r="Z196" i="2" s="1"/>
  <c r="Y195" i="2"/>
  <c r="Z195" i="2" s="1"/>
  <c r="Y194" i="2"/>
  <c r="Z194" i="2" s="1"/>
  <c r="V110" i="2"/>
  <c r="S110" i="2"/>
  <c r="P110" i="2"/>
  <c r="M110" i="2"/>
  <c r="J110" i="2"/>
  <c r="G110" i="2"/>
  <c r="V111" i="2"/>
  <c r="S111" i="2"/>
  <c r="P111" i="2"/>
  <c r="M111" i="2"/>
  <c r="J111" i="2"/>
  <c r="G111" i="2"/>
  <c r="V104" i="2"/>
  <c r="S104" i="2"/>
  <c r="P104" i="2"/>
  <c r="M104" i="2"/>
  <c r="J104" i="2"/>
  <c r="G104" i="2"/>
  <c r="V105" i="2"/>
  <c r="S105" i="2"/>
  <c r="P105" i="2"/>
  <c r="M105" i="2"/>
  <c r="J105" i="2"/>
  <c r="G105" i="2"/>
  <c r="V98" i="2"/>
  <c r="S98" i="2"/>
  <c r="P98" i="2"/>
  <c r="M98" i="2"/>
  <c r="J98" i="2"/>
  <c r="G98" i="2"/>
  <c r="V99" i="2"/>
  <c r="S99" i="2"/>
  <c r="P99" i="2"/>
  <c r="M99" i="2"/>
  <c r="V65" i="2"/>
  <c r="S65" i="2"/>
  <c r="P65" i="2"/>
  <c r="M65" i="2"/>
  <c r="J65" i="2"/>
  <c r="G65" i="2"/>
  <c r="V66" i="2"/>
  <c r="S66" i="2"/>
  <c r="P66" i="2"/>
  <c r="M66" i="2"/>
  <c r="J66" i="2"/>
  <c r="G66" i="2"/>
  <c r="V57" i="2"/>
  <c r="S57" i="2"/>
  <c r="P57" i="2"/>
  <c r="M57" i="2"/>
  <c r="J57" i="2"/>
  <c r="G57" i="2"/>
  <c r="V58" i="2"/>
  <c r="S58" i="2"/>
  <c r="P58" i="2"/>
  <c r="M58" i="2"/>
  <c r="J58" i="2"/>
  <c r="G58" i="2"/>
  <c r="V51" i="2"/>
  <c r="S51" i="2"/>
  <c r="P51" i="2"/>
  <c r="M51" i="2"/>
  <c r="J51" i="2"/>
  <c r="G51" i="2"/>
  <c r="V52" i="2"/>
  <c r="S52" i="2"/>
  <c r="P52" i="2"/>
  <c r="M52" i="2"/>
  <c r="J52" i="2"/>
  <c r="G52" i="2"/>
  <c r="V45" i="2"/>
  <c r="S45" i="2"/>
  <c r="P45" i="2"/>
  <c r="M45" i="2"/>
  <c r="J45" i="2"/>
  <c r="G45" i="2"/>
  <c r="V46" i="2"/>
  <c r="S46" i="2"/>
  <c r="P46" i="2"/>
  <c r="M46" i="2"/>
  <c r="J46" i="2"/>
  <c r="G46" i="2"/>
  <c r="V29" i="2"/>
  <c r="S29" i="2"/>
  <c r="P29" i="2"/>
  <c r="M29" i="2"/>
  <c r="J29" i="2"/>
  <c r="G29" i="2"/>
  <c r="V30" i="2"/>
  <c r="S30" i="2"/>
  <c r="P30" i="2"/>
  <c r="M30" i="2"/>
  <c r="J30" i="2"/>
  <c r="G30" i="2"/>
  <c r="V20" i="2"/>
  <c r="S20" i="2"/>
  <c r="P20" i="2"/>
  <c r="M20" i="2"/>
  <c r="J20" i="2"/>
  <c r="G20" i="2"/>
  <c r="V21" i="2"/>
  <c r="S21" i="2"/>
  <c r="P21" i="2"/>
  <c r="M21" i="2"/>
  <c r="J21" i="2"/>
  <c r="G21" i="2"/>
  <c r="V15" i="2"/>
  <c r="S15" i="2"/>
  <c r="P15" i="2"/>
  <c r="M15" i="2"/>
  <c r="J15" i="2"/>
  <c r="G15" i="2"/>
  <c r="V14" i="2"/>
  <c r="S14" i="2"/>
  <c r="P14" i="2"/>
  <c r="M14" i="2"/>
  <c r="J14" i="2"/>
  <c r="G14" i="2"/>
  <c r="W110" i="2" l="1"/>
  <c r="X110" i="2"/>
  <c r="W111" i="2"/>
  <c r="X111" i="2"/>
  <c r="W99" i="2"/>
  <c r="W104" i="2"/>
  <c r="X104" i="2"/>
  <c r="W105" i="2"/>
  <c r="X105" i="2"/>
  <c r="W98" i="2"/>
  <c r="X98" i="2"/>
  <c r="W65" i="2"/>
  <c r="X99" i="2"/>
  <c r="X65" i="2"/>
  <c r="W66" i="2"/>
  <c r="X66" i="2"/>
  <c r="X57" i="2"/>
  <c r="W51" i="2"/>
  <c r="W57" i="2"/>
  <c r="W58" i="2"/>
  <c r="X58" i="2"/>
  <c r="X51" i="2"/>
  <c r="W45" i="2"/>
  <c r="W52" i="2"/>
  <c r="X52" i="2"/>
  <c r="W46" i="2"/>
  <c r="X45" i="2"/>
  <c r="X46" i="2"/>
  <c r="W29" i="2"/>
  <c r="W30" i="2"/>
  <c r="X29" i="2"/>
  <c r="X30" i="2"/>
  <c r="W20" i="2"/>
  <c r="W21" i="2"/>
  <c r="X20" i="2"/>
  <c r="W15" i="2"/>
  <c r="X21" i="2"/>
  <c r="X15" i="2"/>
  <c r="W14" i="2"/>
  <c r="X14" i="2"/>
  <c r="V199" i="2"/>
  <c r="S199" i="2"/>
  <c r="P199" i="2"/>
  <c r="M199" i="2"/>
  <c r="V198" i="2"/>
  <c r="S198" i="2"/>
  <c r="P198" i="2"/>
  <c r="M198" i="2"/>
  <c r="J198" i="2"/>
  <c r="G198" i="2"/>
  <c r="T193" i="2"/>
  <c r="Q193" i="2"/>
  <c r="N193" i="2"/>
  <c r="K193" i="2"/>
  <c r="H193" i="2"/>
  <c r="V192" i="2"/>
  <c r="S192" i="2"/>
  <c r="P192" i="2"/>
  <c r="M192" i="2"/>
  <c r="J192" i="2"/>
  <c r="G192" i="2"/>
  <c r="V191" i="2"/>
  <c r="S191" i="2"/>
  <c r="P191" i="2"/>
  <c r="M191" i="2"/>
  <c r="J191" i="2"/>
  <c r="G191" i="2"/>
  <c r="V190" i="2"/>
  <c r="S190" i="2"/>
  <c r="P190" i="2"/>
  <c r="M190" i="2"/>
  <c r="J190" i="2"/>
  <c r="G190" i="2"/>
  <c r="T189" i="2"/>
  <c r="Q189" i="2"/>
  <c r="N189" i="2"/>
  <c r="K189" i="2"/>
  <c r="H189" i="2"/>
  <c r="E189" i="2"/>
  <c r="V188" i="2"/>
  <c r="S188" i="2"/>
  <c r="P188" i="2"/>
  <c r="M188" i="2"/>
  <c r="J188" i="2"/>
  <c r="G188" i="2"/>
  <c r="V187" i="2"/>
  <c r="S187" i="2"/>
  <c r="P187" i="2"/>
  <c r="M187" i="2"/>
  <c r="J187" i="2"/>
  <c r="G187" i="2"/>
  <c r="V186" i="2"/>
  <c r="S186" i="2"/>
  <c r="P186" i="2"/>
  <c r="M186" i="2"/>
  <c r="J186" i="2"/>
  <c r="G186" i="2"/>
  <c r="V185" i="2"/>
  <c r="S185" i="2"/>
  <c r="P185" i="2"/>
  <c r="M185" i="2"/>
  <c r="J185" i="2"/>
  <c r="G185" i="2"/>
  <c r="T184" i="2"/>
  <c r="Q184" i="2"/>
  <c r="N184" i="2"/>
  <c r="K184" i="2"/>
  <c r="V183" i="2"/>
  <c r="S183" i="2"/>
  <c r="P183" i="2"/>
  <c r="M183" i="2"/>
  <c r="J183" i="2"/>
  <c r="G183" i="2"/>
  <c r="V182" i="2"/>
  <c r="S182" i="2"/>
  <c r="P182" i="2"/>
  <c r="M182" i="2"/>
  <c r="J182" i="2"/>
  <c r="G182" i="2"/>
  <c r="V181" i="2"/>
  <c r="S181" i="2"/>
  <c r="P181" i="2"/>
  <c r="M181" i="2"/>
  <c r="J181" i="2"/>
  <c r="G181" i="2"/>
  <c r="V180" i="2"/>
  <c r="S180" i="2"/>
  <c r="P180" i="2"/>
  <c r="M180" i="2"/>
  <c r="J180" i="2"/>
  <c r="G180" i="2"/>
  <c r="T179" i="2"/>
  <c r="Q179" i="2"/>
  <c r="N179" i="2"/>
  <c r="K179" i="2"/>
  <c r="H179" i="2"/>
  <c r="E179" i="2"/>
  <c r="T177" i="2"/>
  <c r="Q177" i="2"/>
  <c r="N177" i="2"/>
  <c r="K177" i="2"/>
  <c r="H177" i="2"/>
  <c r="E177" i="2"/>
  <c r="V176" i="2"/>
  <c r="S176" i="2"/>
  <c r="P176" i="2"/>
  <c r="M176" i="2"/>
  <c r="J176" i="2"/>
  <c r="G176" i="2"/>
  <c r="V175" i="2"/>
  <c r="S175" i="2"/>
  <c r="P175" i="2"/>
  <c r="M175" i="2"/>
  <c r="J175" i="2"/>
  <c r="G175" i="2"/>
  <c r="V174" i="2"/>
  <c r="S174" i="2"/>
  <c r="P174" i="2"/>
  <c r="M174" i="2"/>
  <c r="J174" i="2"/>
  <c r="G174" i="2"/>
  <c r="V173" i="2"/>
  <c r="S173" i="2"/>
  <c r="M173" i="2"/>
  <c r="J173" i="2"/>
  <c r="G173" i="2"/>
  <c r="T171" i="2"/>
  <c r="Q171" i="2"/>
  <c r="N171" i="2"/>
  <c r="K171" i="2"/>
  <c r="H171" i="2"/>
  <c r="E171" i="2"/>
  <c r="V170" i="2"/>
  <c r="S170" i="2"/>
  <c r="P170" i="2"/>
  <c r="M170" i="2"/>
  <c r="J170" i="2"/>
  <c r="G170" i="2"/>
  <c r="V169" i="2"/>
  <c r="S169" i="2"/>
  <c r="P169" i="2"/>
  <c r="M169" i="2"/>
  <c r="J169" i="2"/>
  <c r="G169" i="2"/>
  <c r="T167" i="2"/>
  <c r="Q167" i="2"/>
  <c r="N167" i="2"/>
  <c r="K167" i="2"/>
  <c r="H167" i="2"/>
  <c r="E167" i="2"/>
  <c r="V166" i="2"/>
  <c r="S166" i="2"/>
  <c r="P166" i="2"/>
  <c r="M166" i="2"/>
  <c r="J166" i="2"/>
  <c r="G166" i="2"/>
  <c r="V165" i="2"/>
  <c r="S165" i="2"/>
  <c r="P165" i="2"/>
  <c r="M165" i="2"/>
  <c r="J165" i="2"/>
  <c r="G165" i="2"/>
  <c r="V164" i="2"/>
  <c r="S164" i="2"/>
  <c r="P164" i="2"/>
  <c r="M164" i="2"/>
  <c r="J164" i="2"/>
  <c r="G164" i="2"/>
  <c r="V163" i="2"/>
  <c r="S163" i="2"/>
  <c r="P163" i="2"/>
  <c r="M163" i="2"/>
  <c r="J163" i="2"/>
  <c r="G163" i="2"/>
  <c r="V162" i="2"/>
  <c r="S162" i="2"/>
  <c r="P162" i="2"/>
  <c r="M162" i="2"/>
  <c r="J162" i="2"/>
  <c r="G162" i="2"/>
  <c r="T160" i="2"/>
  <c r="Q160" i="2"/>
  <c r="N160" i="2"/>
  <c r="K160" i="2"/>
  <c r="V159" i="2"/>
  <c r="S159" i="2"/>
  <c r="P159" i="2"/>
  <c r="M159" i="2"/>
  <c r="J159" i="2"/>
  <c r="G159" i="2"/>
  <c r="V157" i="2"/>
  <c r="S157" i="2"/>
  <c r="P157" i="2"/>
  <c r="M157" i="2"/>
  <c r="V156" i="2"/>
  <c r="S156" i="2"/>
  <c r="P156" i="2"/>
  <c r="M156" i="2"/>
  <c r="J156" i="2"/>
  <c r="G156" i="2"/>
  <c r="V155" i="2"/>
  <c r="S155" i="2"/>
  <c r="P155" i="2"/>
  <c r="M155" i="2"/>
  <c r="G155" i="2"/>
  <c r="T153" i="2"/>
  <c r="Q153" i="2"/>
  <c r="N153" i="2"/>
  <c r="K153" i="2"/>
  <c r="H153" i="2"/>
  <c r="E153" i="2"/>
  <c r="V152" i="2"/>
  <c r="S152" i="2"/>
  <c r="P152" i="2"/>
  <c r="M152" i="2"/>
  <c r="J152" i="2"/>
  <c r="G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V149" i="2"/>
  <c r="S149" i="2"/>
  <c r="P149" i="2"/>
  <c r="M149" i="2"/>
  <c r="J149" i="2"/>
  <c r="G149" i="2"/>
  <c r="V148" i="2"/>
  <c r="S148" i="2"/>
  <c r="P148" i="2"/>
  <c r="M148" i="2"/>
  <c r="J148" i="2"/>
  <c r="G148" i="2"/>
  <c r="V147" i="2"/>
  <c r="S147" i="2"/>
  <c r="P147" i="2"/>
  <c r="M147" i="2"/>
  <c r="J147" i="2"/>
  <c r="G147" i="2"/>
  <c r="T145" i="2"/>
  <c r="Q145" i="2"/>
  <c r="N145" i="2"/>
  <c r="K145" i="2"/>
  <c r="V144" i="2"/>
  <c r="S144" i="2"/>
  <c r="P144" i="2"/>
  <c r="M144" i="2"/>
  <c r="V143" i="2"/>
  <c r="S143" i="2"/>
  <c r="P143" i="2"/>
  <c r="X143" i="2" s="1"/>
  <c r="M143" i="2"/>
  <c r="V142" i="2"/>
  <c r="S142" i="2"/>
  <c r="P142" i="2"/>
  <c r="M142" i="2"/>
  <c r="V141" i="2"/>
  <c r="S141" i="2"/>
  <c r="P141" i="2"/>
  <c r="M141" i="2"/>
  <c r="V140" i="2"/>
  <c r="S140" i="2"/>
  <c r="P140" i="2"/>
  <c r="X140" i="2" s="1"/>
  <c r="M140" i="2"/>
  <c r="W140" i="2" s="1"/>
  <c r="Y140" i="2" s="1"/>
  <c r="Z140" i="2" s="1"/>
  <c r="V139" i="2"/>
  <c r="S139" i="2"/>
  <c r="P139" i="2"/>
  <c r="M139" i="2"/>
  <c r="V138" i="2"/>
  <c r="S138" i="2"/>
  <c r="P138" i="2"/>
  <c r="M138" i="2"/>
  <c r="V137" i="2"/>
  <c r="S137" i="2"/>
  <c r="P137" i="2"/>
  <c r="X137" i="2" s="1"/>
  <c r="M137" i="2"/>
  <c r="W137" i="2" s="1"/>
  <c r="Y137" i="2" s="1"/>
  <c r="Z137" i="2" s="1"/>
  <c r="V136" i="2"/>
  <c r="S136" i="2"/>
  <c r="P136" i="2"/>
  <c r="M136" i="2"/>
  <c r="V135" i="2"/>
  <c r="S135" i="2"/>
  <c r="P135" i="2"/>
  <c r="M135" i="2"/>
  <c r="G135" i="2"/>
  <c r="V131" i="2"/>
  <c r="S131" i="2"/>
  <c r="P131" i="2"/>
  <c r="M131" i="2"/>
  <c r="J131" i="2"/>
  <c r="G131" i="2"/>
  <c r="V128" i="2"/>
  <c r="S128" i="2"/>
  <c r="P128" i="2"/>
  <c r="M128" i="2"/>
  <c r="V127" i="2"/>
  <c r="S127" i="2"/>
  <c r="P127" i="2"/>
  <c r="M127" i="2"/>
  <c r="V126" i="2"/>
  <c r="S126" i="2"/>
  <c r="P126" i="2"/>
  <c r="M126" i="2"/>
  <c r="T125" i="2"/>
  <c r="Q125" i="2"/>
  <c r="N125" i="2"/>
  <c r="K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M122" i="2"/>
  <c r="J122" i="2"/>
  <c r="G122" i="2"/>
  <c r="T121" i="2"/>
  <c r="Q121" i="2"/>
  <c r="N121" i="2"/>
  <c r="K121" i="2"/>
  <c r="H121" i="2"/>
  <c r="E121" i="2"/>
  <c r="V120" i="2"/>
  <c r="S120" i="2"/>
  <c r="P120" i="2"/>
  <c r="M120" i="2"/>
  <c r="J120" i="2"/>
  <c r="G120" i="2"/>
  <c r="V119" i="2"/>
  <c r="S119" i="2"/>
  <c r="P119" i="2"/>
  <c r="M119" i="2"/>
  <c r="J119" i="2"/>
  <c r="G119" i="2"/>
  <c r="V118" i="2"/>
  <c r="S118" i="2"/>
  <c r="P118" i="2"/>
  <c r="M118" i="2"/>
  <c r="J118" i="2"/>
  <c r="G118" i="2"/>
  <c r="T117" i="2"/>
  <c r="Q117" i="2"/>
  <c r="N117" i="2"/>
  <c r="K117" i="2"/>
  <c r="H117" i="2"/>
  <c r="E117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T109" i="2"/>
  <c r="Q109" i="2"/>
  <c r="N109" i="2"/>
  <c r="K109" i="2"/>
  <c r="H109" i="2"/>
  <c r="E109" i="2"/>
  <c r="V108" i="2"/>
  <c r="S108" i="2"/>
  <c r="P108" i="2"/>
  <c r="M108" i="2"/>
  <c r="J108" i="2"/>
  <c r="G108" i="2"/>
  <c r="V107" i="2"/>
  <c r="S107" i="2"/>
  <c r="P107" i="2"/>
  <c r="M107" i="2"/>
  <c r="J107" i="2"/>
  <c r="G107" i="2"/>
  <c r="V106" i="2"/>
  <c r="S106" i="2"/>
  <c r="P106" i="2"/>
  <c r="M106" i="2"/>
  <c r="J106" i="2"/>
  <c r="G106" i="2"/>
  <c r="T103" i="2"/>
  <c r="Q103" i="2"/>
  <c r="N103" i="2"/>
  <c r="K103" i="2"/>
  <c r="H103" i="2"/>
  <c r="E103" i="2"/>
  <c r="V102" i="2"/>
  <c r="S102" i="2"/>
  <c r="P102" i="2"/>
  <c r="M102" i="2"/>
  <c r="J102" i="2"/>
  <c r="G102" i="2"/>
  <c r="V101" i="2"/>
  <c r="S101" i="2"/>
  <c r="P101" i="2"/>
  <c r="M101" i="2"/>
  <c r="J101" i="2"/>
  <c r="G101" i="2"/>
  <c r="V100" i="2"/>
  <c r="S100" i="2"/>
  <c r="P100" i="2"/>
  <c r="M100" i="2"/>
  <c r="T97" i="2"/>
  <c r="Q97" i="2"/>
  <c r="N97" i="2"/>
  <c r="K97" i="2"/>
  <c r="H97" i="2"/>
  <c r="E97" i="2"/>
  <c r="V94" i="2"/>
  <c r="S94" i="2"/>
  <c r="P94" i="2"/>
  <c r="M94" i="2"/>
  <c r="J94" i="2"/>
  <c r="G94" i="2"/>
  <c r="V93" i="2"/>
  <c r="S93" i="2"/>
  <c r="P93" i="2"/>
  <c r="M93" i="2"/>
  <c r="J93" i="2"/>
  <c r="G93" i="2"/>
  <c r="V92" i="2"/>
  <c r="S92" i="2"/>
  <c r="P92" i="2"/>
  <c r="M92" i="2"/>
  <c r="J92" i="2"/>
  <c r="T91" i="2"/>
  <c r="Q91" i="2"/>
  <c r="N91" i="2"/>
  <c r="K91" i="2"/>
  <c r="H91" i="2"/>
  <c r="E91" i="2"/>
  <c r="V90" i="2"/>
  <c r="S90" i="2"/>
  <c r="P90" i="2"/>
  <c r="M90" i="2"/>
  <c r="J90" i="2"/>
  <c r="G90" i="2"/>
  <c r="V89" i="2"/>
  <c r="S89" i="2"/>
  <c r="P89" i="2"/>
  <c r="M89" i="2"/>
  <c r="J89" i="2"/>
  <c r="G89" i="2"/>
  <c r="V88" i="2"/>
  <c r="S88" i="2"/>
  <c r="P88" i="2"/>
  <c r="M88" i="2"/>
  <c r="J88" i="2"/>
  <c r="G88" i="2"/>
  <c r="T87" i="2"/>
  <c r="Q87" i="2"/>
  <c r="N87" i="2"/>
  <c r="K87" i="2"/>
  <c r="H87" i="2"/>
  <c r="E87" i="2"/>
  <c r="V86" i="2"/>
  <c r="S86" i="2"/>
  <c r="P86" i="2"/>
  <c r="M86" i="2"/>
  <c r="J86" i="2"/>
  <c r="G86" i="2"/>
  <c r="V85" i="2"/>
  <c r="S85" i="2"/>
  <c r="P85" i="2"/>
  <c r="M85" i="2"/>
  <c r="J85" i="2"/>
  <c r="G85" i="2"/>
  <c r="V84" i="2"/>
  <c r="S84" i="2"/>
  <c r="P84" i="2"/>
  <c r="M84" i="2"/>
  <c r="J84" i="2"/>
  <c r="G84" i="2"/>
  <c r="T83" i="2"/>
  <c r="Q83" i="2"/>
  <c r="N83" i="2"/>
  <c r="K83" i="2"/>
  <c r="H83" i="2"/>
  <c r="E83" i="2"/>
  <c r="X81" i="2"/>
  <c r="Y81" i="2" s="1"/>
  <c r="Z81" i="2" s="1"/>
  <c r="V80" i="2"/>
  <c r="S80" i="2"/>
  <c r="M80" i="2"/>
  <c r="T79" i="2"/>
  <c r="Q79" i="2"/>
  <c r="N79" i="2"/>
  <c r="K79" i="2"/>
  <c r="H79" i="2"/>
  <c r="E79" i="2"/>
  <c r="V78" i="2"/>
  <c r="S78" i="2"/>
  <c r="P78" i="2"/>
  <c r="M78" i="2"/>
  <c r="J78" i="2"/>
  <c r="G78" i="2"/>
  <c r="V77" i="2"/>
  <c r="S77" i="2"/>
  <c r="P77" i="2"/>
  <c r="M77" i="2"/>
  <c r="J77" i="2"/>
  <c r="G77" i="2"/>
  <c r="P76" i="2"/>
  <c r="M76" i="2"/>
  <c r="T75" i="2"/>
  <c r="Q75" i="2"/>
  <c r="N75" i="2"/>
  <c r="K75" i="2"/>
  <c r="H75" i="2"/>
  <c r="E75" i="2"/>
  <c r="V72" i="2"/>
  <c r="S72" i="2"/>
  <c r="P72" i="2"/>
  <c r="M72" i="2"/>
  <c r="V71" i="2"/>
  <c r="S71" i="2"/>
  <c r="P71" i="2"/>
  <c r="M71" i="2"/>
  <c r="T70" i="2"/>
  <c r="Q70" i="2"/>
  <c r="N70" i="2"/>
  <c r="K70" i="2"/>
  <c r="V69" i="2"/>
  <c r="S69" i="2"/>
  <c r="P69" i="2"/>
  <c r="M69" i="2"/>
  <c r="J69" i="2"/>
  <c r="G69" i="2"/>
  <c r="V68" i="2"/>
  <c r="S68" i="2"/>
  <c r="P68" i="2"/>
  <c r="M68" i="2"/>
  <c r="J68" i="2"/>
  <c r="G68" i="2"/>
  <c r="V67" i="2"/>
  <c r="S67" i="2"/>
  <c r="P67" i="2"/>
  <c r="M67" i="2"/>
  <c r="J67" i="2"/>
  <c r="G67" i="2"/>
  <c r="T64" i="2"/>
  <c r="Q64" i="2"/>
  <c r="N64" i="2"/>
  <c r="K64" i="2"/>
  <c r="H64" i="2"/>
  <c r="H73" i="2" s="1"/>
  <c r="E64" i="2"/>
  <c r="E73" i="2" s="1"/>
  <c r="V61" i="2"/>
  <c r="S61" i="2"/>
  <c r="P61" i="2"/>
  <c r="M61" i="2"/>
  <c r="J61" i="2"/>
  <c r="G61" i="2"/>
  <c r="V60" i="2"/>
  <c r="S60" i="2"/>
  <c r="P60" i="2"/>
  <c r="M60" i="2"/>
  <c r="J60" i="2"/>
  <c r="G60" i="2"/>
  <c r="V59" i="2"/>
  <c r="S59" i="2"/>
  <c r="P59" i="2"/>
  <c r="M59" i="2"/>
  <c r="J59" i="2"/>
  <c r="G59" i="2"/>
  <c r="T56" i="2"/>
  <c r="Q56" i="2"/>
  <c r="N56" i="2"/>
  <c r="K56" i="2"/>
  <c r="H56" i="2"/>
  <c r="E56" i="2"/>
  <c r="V55" i="2"/>
  <c r="S55" i="2"/>
  <c r="P55" i="2"/>
  <c r="M55" i="2"/>
  <c r="J55" i="2"/>
  <c r="G55" i="2"/>
  <c r="V54" i="2"/>
  <c r="S54" i="2"/>
  <c r="P54" i="2"/>
  <c r="M54" i="2"/>
  <c r="J54" i="2"/>
  <c r="G54" i="2"/>
  <c r="V53" i="2"/>
  <c r="S53" i="2"/>
  <c r="P53" i="2"/>
  <c r="M53" i="2"/>
  <c r="J53" i="2"/>
  <c r="G53" i="2"/>
  <c r="T50" i="2"/>
  <c r="Q50" i="2"/>
  <c r="N50" i="2"/>
  <c r="K50" i="2"/>
  <c r="H50" i="2"/>
  <c r="E50" i="2"/>
  <c r="V49" i="2"/>
  <c r="S49" i="2"/>
  <c r="P49" i="2"/>
  <c r="M49" i="2"/>
  <c r="J49" i="2"/>
  <c r="G49" i="2"/>
  <c r="V48" i="2"/>
  <c r="S48" i="2"/>
  <c r="P48" i="2"/>
  <c r="M48" i="2"/>
  <c r="J48" i="2"/>
  <c r="G48" i="2"/>
  <c r="V47" i="2"/>
  <c r="S47" i="2"/>
  <c r="P47" i="2"/>
  <c r="M47" i="2"/>
  <c r="J47" i="2"/>
  <c r="G47" i="2"/>
  <c r="T44" i="2"/>
  <c r="Q44" i="2"/>
  <c r="N44" i="2"/>
  <c r="K44" i="2"/>
  <c r="H44" i="2"/>
  <c r="E44" i="2"/>
  <c r="V40" i="2"/>
  <c r="S40" i="2"/>
  <c r="P40" i="2"/>
  <c r="M40" i="2"/>
  <c r="V39" i="2"/>
  <c r="S39" i="2"/>
  <c r="P39" i="2"/>
  <c r="M39" i="2"/>
  <c r="V38" i="2"/>
  <c r="S38" i="2"/>
  <c r="P38" i="2"/>
  <c r="M38" i="2"/>
  <c r="V37" i="2"/>
  <c r="S37" i="2"/>
  <c r="P37" i="2"/>
  <c r="M37" i="2"/>
  <c r="V36" i="2"/>
  <c r="S36" i="2"/>
  <c r="P36" i="2"/>
  <c r="M36" i="2"/>
  <c r="T35" i="2"/>
  <c r="Q35" i="2"/>
  <c r="N35" i="2"/>
  <c r="K35" i="2"/>
  <c r="V28" i="2"/>
  <c r="S28" i="2"/>
  <c r="P28" i="2"/>
  <c r="M28" i="2"/>
  <c r="J28" i="2"/>
  <c r="G28" i="2"/>
  <c r="V27" i="2"/>
  <c r="S27" i="2"/>
  <c r="P27" i="2"/>
  <c r="M27" i="2"/>
  <c r="J27" i="2"/>
  <c r="G27" i="2"/>
  <c r="V26" i="2"/>
  <c r="S26" i="2"/>
  <c r="P26" i="2"/>
  <c r="M26" i="2"/>
  <c r="J26" i="2"/>
  <c r="G26" i="2"/>
  <c r="T25" i="2"/>
  <c r="Q25" i="2"/>
  <c r="N25" i="2"/>
  <c r="K25" i="2"/>
  <c r="H25" i="2"/>
  <c r="E25" i="2"/>
  <c r="V24" i="2"/>
  <c r="S24" i="2"/>
  <c r="P24" i="2"/>
  <c r="M24" i="2"/>
  <c r="J24" i="2"/>
  <c r="G24" i="2"/>
  <c r="V23" i="2"/>
  <c r="S23" i="2"/>
  <c r="P23" i="2"/>
  <c r="M23" i="2"/>
  <c r="J23" i="2"/>
  <c r="G23" i="2"/>
  <c r="V22" i="2"/>
  <c r="S22" i="2"/>
  <c r="P22" i="2"/>
  <c r="M22" i="2"/>
  <c r="J22" i="2"/>
  <c r="G22" i="2"/>
  <c r="T19" i="2"/>
  <c r="Q19" i="2"/>
  <c r="N19" i="2"/>
  <c r="K19" i="2"/>
  <c r="H19" i="2"/>
  <c r="E19" i="2"/>
  <c r="V18" i="2"/>
  <c r="S18" i="2"/>
  <c r="P18" i="2"/>
  <c r="M18" i="2"/>
  <c r="J18" i="2"/>
  <c r="G18" i="2"/>
  <c r="V17" i="2"/>
  <c r="S17" i="2"/>
  <c r="P17" i="2"/>
  <c r="M17" i="2"/>
  <c r="J17" i="2"/>
  <c r="G17" i="2"/>
  <c r="V16" i="2"/>
  <c r="S16" i="2"/>
  <c r="P16" i="2"/>
  <c r="M16" i="2"/>
  <c r="J16" i="2"/>
  <c r="G16" i="2"/>
  <c r="T13" i="2"/>
  <c r="Q13" i="2"/>
  <c r="N13" i="2"/>
  <c r="K13" i="2"/>
  <c r="H13" i="2"/>
  <c r="E13" i="2"/>
  <c r="A5" i="2"/>
  <c r="A4" i="2"/>
  <c r="A3" i="2"/>
  <c r="A2" i="2"/>
  <c r="H30" i="1"/>
  <c r="F30" i="1"/>
  <c r="E30" i="1"/>
  <c r="D30" i="1"/>
  <c r="W143" i="2" l="1"/>
  <c r="Y143" i="2" s="1"/>
  <c r="Z143" i="2" s="1"/>
  <c r="W136" i="2"/>
  <c r="W139" i="2"/>
  <c r="W142" i="2"/>
  <c r="J160" i="2"/>
  <c r="X136" i="2"/>
  <c r="X139" i="2"/>
  <c r="X142" i="2"/>
  <c r="P177" i="2"/>
  <c r="W138" i="2"/>
  <c r="W141" i="2"/>
  <c r="W144" i="2"/>
  <c r="W135" i="2"/>
  <c r="M177" i="2"/>
  <c r="X135" i="2"/>
  <c r="X138" i="2"/>
  <c r="X141" i="2"/>
  <c r="X144" i="2"/>
  <c r="H129" i="2"/>
  <c r="W80" i="2"/>
  <c r="E209" i="2"/>
  <c r="G97" i="2"/>
  <c r="X82" i="2"/>
  <c r="J97" i="2"/>
  <c r="G117" i="2"/>
  <c r="P179" i="2"/>
  <c r="G179" i="2"/>
  <c r="Y110" i="2"/>
  <c r="Y111" i="2"/>
  <c r="Y99" i="2"/>
  <c r="Y98" i="2"/>
  <c r="Z98" i="2" s="1"/>
  <c r="Y105" i="2"/>
  <c r="Y104" i="2"/>
  <c r="Y65" i="2"/>
  <c r="Y66" i="2"/>
  <c r="Y51" i="2"/>
  <c r="Y57" i="2"/>
  <c r="Y58" i="2"/>
  <c r="Y45" i="2"/>
  <c r="Y52" i="2"/>
  <c r="Y46" i="2"/>
  <c r="Y29" i="2"/>
  <c r="Y30" i="2"/>
  <c r="Y20" i="2"/>
  <c r="Y21" i="2"/>
  <c r="Y15" i="2"/>
  <c r="P171" i="2"/>
  <c r="S70" i="2"/>
  <c r="G121" i="2"/>
  <c r="Y14" i="2"/>
  <c r="V25" i="2"/>
  <c r="T34" i="2" s="1"/>
  <c r="V34" i="2" s="1"/>
  <c r="V83" i="2"/>
  <c r="V97" i="2"/>
  <c r="X120" i="2"/>
  <c r="V125" i="2"/>
  <c r="J179" i="2"/>
  <c r="J25" i="2"/>
  <c r="H34" i="2" s="1"/>
  <c r="J34" i="2" s="1"/>
  <c r="V50" i="2"/>
  <c r="S64" i="2"/>
  <c r="X101" i="2"/>
  <c r="M19" i="2"/>
  <c r="K33" i="2" s="1"/>
  <c r="M33" i="2" s="1"/>
  <c r="S19" i="2"/>
  <c r="Q33" i="2" s="1"/>
  <c r="S33" i="2" s="1"/>
  <c r="X80" i="2"/>
  <c r="W92" i="2"/>
  <c r="W61" i="2"/>
  <c r="N62" i="2"/>
  <c r="V13" i="2"/>
  <c r="T32" i="2" s="1"/>
  <c r="M35" i="2"/>
  <c r="W40" i="2"/>
  <c r="X69" i="2"/>
  <c r="P184" i="2"/>
  <c r="V184" i="2"/>
  <c r="J50" i="2"/>
  <c r="W68" i="2"/>
  <c r="X76" i="2"/>
  <c r="W106" i="2"/>
  <c r="G171" i="2"/>
  <c r="X89" i="2"/>
  <c r="P109" i="2"/>
  <c r="P70" i="2"/>
  <c r="M50" i="2"/>
  <c r="M56" i="2"/>
  <c r="W78" i="2"/>
  <c r="S87" i="2"/>
  <c r="V91" i="2"/>
  <c r="W120" i="2"/>
  <c r="V179" i="2"/>
  <c r="X183" i="2"/>
  <c r="X47" i="2"/>
  <c r="X27" i="2"/>
  <c r="X28" i="2"/>
  <c r="H62" i="2"/>
  <c r="V75" i="2"/>
  <c r="X86" i="2"/>
  <c r="X108" i="2"/>
  <c r="X127" i="2"/>
  <c r="X128" i="2"/>
  <c r="X159" i="2"/>
  <c r="J177" i="2"/>
  <c r="M13" i="2"/>
  <c r="K32" i="2" s="1"/>
  <c r="P25" i="2"/>
  <c r="N34" i="2" s="1"/>
  <c r="P34" i="2" s="1"/>
  <c r="K73" i="2"/>
  <c r="J75" i="2"/>
  <c r="P75" i="2"/>
  <c r="W88" i="2"/>
  <c r="X112" i="2"/>
  <c r="V109" i="2"/>
  <c r="S121" i="2"/>
  <c r="W18" i="2"/>
  <c r="W72" i="2"/>
  <c r="G87" i="2"/>
  <c r="X118" i="2"/>
  <c r="J171" i="2"/>
  <c r="W188" i="2"/>
  <c r="S193" i="2"/>
  <c r="V64" i="2"/>
  <c r="M79" i="2"/>
  <c r="S103" i="2"/>
  <c r="M171" i="2"/>
  <c r="W183" i="2"/>
  <c r="V189" i="2"/>
  <c r="S35" i="2"/>
  <c r="Q73" i="2"/>
  <c r="V117" i="2"/>
  <c r="W192" i="2"/>
  <c r="X59" i="2"/>
  <c r="P56" i="2"/>
  <c r="X68" i="2"/>
  <c r="V70" i="2"/>
  <c r="X85" i="2"/>
  <c r="M125" i="2"/>
  <c r="W131" i="2"/>
  <c r="W148" i="2"/>
  <c r="W151" i="2"/>
  <c r="W152" i="2"/>
  <c r="W163" i="2"/>
  <c r="W166" i="2"/>
  <c r="W176" i="2"/>
  <c r="X191" i="2"/>
  <c r="X78" i="2"/>
  <c r="X114" i="2"/>
  <c r="J153" i="2"/>
  <c r="X148" i="2"/>
  <c r="X151" i="2"/>
  <c r="X152" i="2"/>
  <c r="X166" i="2"/>
  <c r="X176" i="2"/>
  <c r="J13" i="2"/>
  <c r="H32" i="2" s="1"/>
  <c r="J32" i="2" s="1"/>
  <c r="X22" i="2"/>
  <c r="X23" i="2"/>
  <c r="W26" i="2"/>
  <c r="X53" i="2"/>
  <c r="S79" i="2"/>
  <c r="X84" i="2"/>
  <c r="P83" i="2"/>
  <c r="W100" i="2"/>
  <c r="M109" i="2"/>
  <c r="X123" i="2"/>
  <c r="M145" i="2"/>
  <c r="X186" i="2"/>
  <c r="X187" i="2"/>
  <c r="X199" i="2"/>
  <c r="K209" i="2"/>
  <c r="P117" i="2"/>
  <c r="X16" i="2"/>
  <c r="W27" i="2"/>
  <c r="W39" i="2"/>
  <c r="W48" i="2"/>
  <c r="P50" i="2"/>
  <c r="S50" i="2"/>
  <c r="W69" i="2"/>
  <c r="S75" i="2"/>
  <c r="M83" i="2"/>
  <c r="X102" i="2"/>
  <c r="M153" i="2"/>
  <c r="W156" i="2"/>
  <c r="J167" i="2"/>
  <c r="X163" i="2"/>
  <c r="S171" i="2"/>
  <c r="M179" i="2"/>
  <c r="X192" i="2"/>
  <c r="V193" i="2"/>
  <c r="M87" i="2"/>
  <c r="M103" i="2"/>
  <c r="S117" i="2"/>
  <c r="V35" i="2"/>
  <c r="P44" i="2"/>
  <c r="V79" i="2"/>
  <c r="K95" i="2"/>
  <c r="V87" i="2"/>
  <c r="X92" i="2"/>
  <c r="M97" i="2"/>
  <c r="V103" i="2"/>
  <c r="V121" i="2"/>
  <c r="P153" i="2"/>
  <c r="X156" i="2"/>
  <c r="M167" i="2"/>
  <c r="V171" i="2"/>
  <c r="X180" i="2"/>
  <c r="S184" i="2"/>
  <c r="Q209" i="2"/>
  <c r="V19" i="2"/>
  <c r="T33" i="2" s="1"/>
  <c r="V33" i="2" s="1"/>
  <c r="X24" i="2"/>
  <c r="M25" i="2"/>
  <c r="K34" i="2" s="1"/>
  <c r="M34" i="2" s="1"/>
  <c r="W38" i="2"/>
  <c r="T62" i="2"/>
  <c r="W54" i="2"/>
  <c r="V56" i="2"/>
  <c r="X61" i="2"/>
  <c r="J64" i="2"/>
  <c r="J73" i="2" s="1"/>
  <c r="X67" i="2"/>
  <c r="P64" i="2"/>
  <c r="W89" i="2"/>
  <c r="X90" i="2"/>
  <c r="S91" i="2"/>
  <c r="W108" i="2"/>
  <c r="S109" i="2"/>
  <c r="W123" i="2"/>
  <c r="X124" i="2"/>
  <c r="K129" i="2"/>
  <c r="W149" i="2"/>
  <c r="W150" i="2"/>
  <c r="P167" i="2"/>
  <c r="W170" i="2"/>
  <c r="X185" i="2"/>
  <c r="X188" i="2"/>
  <c r="J189" i="2"/>
  <c r="G19" i="2"/>
  <c r="E33" i="2" s="1"/>
  <c r="G33" i="2" s="1"/>
  <c r="W24" i="2"/>
  <c r="X54" i="2"/>
  <c r="W55" i="2"/>
  <c r="X71" i="2"/>
  <c r="S83" i="2"/>
  <c r="W90" i="2"/>
  <c r="P91" i="2"/>
  <c r="W114" i="2"/>
  <c r="E129" i="2"/>
  <c r="W124" i="2"/>
  <c r="S125" i="2"/>
  <c r="W128" i="2"/>
  <c r="V153" i="2"/>
  <c r="X149" i="2"/>
  <c r="X150" i="2"/>
  <c r="W164" i="2"/>
  <c r="W165" i="2"/>
  <c r="X170" i="2"/>
  <c r="V177" i="2"/>
  <c r="M189" i="2"/>
  <c r="S189" i="2"/>
  <c r="S13" i="2"/>
  <c r="Q32" i="2" s="1"/>
  <c r="X17" i="2"/>
  <c r="X18" i="2"/>
  <c r="S25" i="2"/>
  <c r="Q34" i="2" s="1"/>
  <c r="S34" i="2" s="1"/>
  <c r="W28" i="2"/>
  <c r="W37" i="2"/>
  <c r="S44" i="2"/>
  <c r="W49" i="2"/>
  <c r="G50" i="2"/>
  <c r="X55" i="2"/>
  <c r="X77" i="2"/>
  <c r="W86" i="2"/>
  <c r="W93" i="2"/>
  <c r="M117" i="2"/>
  <c r="Q129" i="2"/>
  <c r="S145" i="2"/>
  <c r="S160" i="2"/>
  <c r="W157" i="2"/>
  <c r="V167" i="2"/>
  <c r="X164" i="2"/>
  <c r="X165" i="2"/>
  <c r="W174" i="2"/>
  <c r="W175" i="2"/>
  <c r="W182" i="2"/>
  <c r="X190" i="2"/>
  <c r="H209" i="2"/>
  <c r="X198" i="2"/>
  <c r="P13" i="2"/>
  <c r="N32" i="2" s="1"/>
  <c r="P32" i="2" s="1"/>
  <c r="W16" i="2"/>
  <c r="W17" i="2"/>
  <c r="P35" i="2"/>
  <c r="V44" i="2"/>
  <c r="X49" i="2"/>
  <c r="W60" i="2"/>
  <c r="M75" i="2"/>
  <c r="P87" i="2"/>
  <c r="X93" i="2"/>
  <c r="X94" i="2"/>
  <c r="S97" i="2"/>
  <c r="W102" i="2"/>
  <c r="P103" i="2"/>
  <c r="P121" i="2"/>
  <c r="T129" i="2"/>
  <c r="V160" i="2"/>
  <c r="X157" i="2"/>
  <c r="W159" i="2"/>
  <c r="X174" i="2"/>
  <c r="X175" i="2"/>
  <c r="X181" i="2"/>
  <c r="X182" i="2"/>
  <c r="W187" i="2"/>
  <c r="P189" i="2"/>
  <c r="W36" i="2"/>
  <c r="G13" i="2"/>
  <c r="J19" i="2"/>
  <c r="H33" i="2" s="1"/>
  <c r="J33" i="2" s="1"/>
  <c r="P19" i="2"/>
  <c r="N33" i="2" s="1"/>
  <c r="G25" i="2"/>
  <c r="E34" i="2" s="1"/>
  <c r="G34" i="2" s="1"/>
  <c r="M44" i="2"/>
  <c r="K62" i="2"/>
  <c r="W84" i="2"/>
  <c r="G83" i="2"/>
  <c r="W23" i="2"/>
  <c r="W59" i="2"/>
  <c r="G56" i="2"/>
  <c r="S56" i="2"/>
  <c r="M64" i="2"/>
  <c r="W67" i="2"/>
  <c r="W77" i="2"/>
  <c r="W22" i="2"/>
  <c r="W53" i="2"/>
  <c r="W190" i="2"/>
  <c r="W47" i="2"/>
  <c r="G44" i="2"/>
  <c r="E62" i="2"/>
  <c r="Q62" i="2"/>
  <c r="X37" i="2"/>
  <c r="X48" i="2"/>
  <c r="X60" i="2"/>
  <c r="X88" i="2"/>
  <c r="J87" i="2"/>
  <c r="E95" i="2"/>
  <c r="X100" i="2"/>
  <c r="P97" i="2"/>
  <c r="W107" i="2"/>
  <c r="G103" i="2"/>
  <c r="X113" i="2"/>
  <c r="J109" i="2"/>
  <c r="X126" i="2"/>
  <c r="P125" i="2"/>
  <c r="X72" i="2"/>
  <c r="W76" i="2"/>
  <c r="G75" i="2"/>
  <c r="P79" i="2"/>
  <c r="M91" i="2"/>
  <c r="W94" i="2"/>
  <c r="X119" i="2"/>
  <c r="J117" i="2"/>
  <c r="M121" i="2"/>
  <c r="W122" i="2"/>
  <c r="J44" i="2"/>
  <c r="J56" i="2"/>
  <c r="G64" i="2"/>
  <c r="G73" i="2" s="1"/>
  <c r="N73" i="2"/>
  <c r="T73" i="2"/>
  <c r="M70" i="2"/>
  <c r="W71" i="2"/>
  <c r="J83" i="2"/>
  <c r="J91" i="2"/>
  <c r="Q95" i="2"/>
  <c r="P145" i="2"/>
  <c r="X131" i="2"/>
  <c r="W155" i="2"/>
  <c r="W85" i="2"/>
  <c r="X106" i="2"/>
  <c r="J103" i="2"/>
  <c r="W113" i="2"/>
  <c r="W119" i="2"/>
  <c r="W126" i="2"/>
  <c r="W198" i="2"/>
  <c r="G91" i="2"/>
  <c r="X107" i="2"/>
  <c r="N129" i="2"/>
  <c r="H95" i="2"/>
  <c r="N95" i="2"/>
  <c r="T95" i="2"/>
  <c r="W101" i="2"/>
  <c r="W112" i="2"/>
  <c r="G109" i="2"/>
  <c r="W118" i="2"/>
  <c r="X122" i="2"/>
  <c r="J121" i="2"/>
  <c r="W127" i="2"/>
  <c r="W180" i="2"/>
  <c r="V145" i="2"/>
  <c r="G177" i="2"/>
  <c r="S177" i="2"/>
  <c r="W181" i="2"/>
  <c r="S179" i="2"/>
  <c r="W191" i="2"/>
  <c r="G189" i="2"/>
  <c r="W199" i="2"/>
  <c r="W147" i="2"/>
  <c r="G153" i="2"/>
  <c r="S153" i="2"/>
  <c r="W162" i="2"/>
  <c r="G167" i="2"/>
  <c r="S167" i="2"/>
  <c r="W169" i="2"/>
  <c r="M184" i="2"/>
  <c r="W185" i="2"/>
  <c r="T209" i="2"/>
  <c r="W173" i="2"/>
  <c r="W186" i="2"/>
  <c r="N209" i="2"/>
  <c r="X147" i="2"/>
  <c r="X155" i="2"/>
  <c r="X162" i="2"/>
  <c r="X169" i="2"/>
  <c r="X173" i="2"/>
  <c r="Y136" i="2" l="1"/>
  <c r="Z136" i="2" s="1"/>
  <c r="Y142" i="2"/>
  <c r="Z142" i="2" s="1"/>
  <c r="Y139" i="2"/>
  <c r="Z139" i="2" s="1"/>
  <c r="W193" i="2"/>
  <c r="Y135" i="2"/>
  <c r="Z135" i="2" s="1"/>
  <c r="Y144" i="2"/>
  <c r="Z144" i="2" s="1"/>
  <c r="Y141" i="2"/>
  <c r="Z141" i="2" s="1"/>
  <c r="Y138" i="2"/>
  <c r="Z138" i="2" s="1"/>
  <c r="W35" i="2"/>
  <c r="Y80" i="2"/>
  <c r="Z80" i="2" s="1"/>
  <c r="Y82" i="2"/>
  <c r="Z82" i="2" s="1"/>
  <c r="X79" i="2"/>
  <c r="X193" i="2"/>
  <c r="J129" i="2"/>
  <c r="Y89" i="2"/>
  <c r="G115" i="2"/>
  <c r="Y155" i="2"/>
  <c r="Z155" i="2" s="1"/>
  <c r="X97" i="2"/>
  <c r="G129" i="2"/>
  <c r="W97" i="2"/>
  <c r="Y68" i="2"/>
  <c r="Z68" i="2" s="1"/>
  <c r="Y101" i="2"/>
  <c r="Z101" i="2" s="1"/>
  <c r="Y156" i="2"/>
  <c r="Z156" i="2" s="1"/>
  <c r="Y16" i="2"/>
  <c r="Y163" i="2"/>
  <c r="Y18" i="2"/>
  <c r="Z18" i="2" s="1"/>
  <c r="W33" i="2"/>
  <c r="Y92" i="2"/>
  <c r="Y24" i="2"/>
  <c r="Z24" i="2" s="1"/>
  <c r="Y183" i="2"/>
  <c r="X70" i="2"/>
  <c r="S73" i="2"/>
  <c r="X25" i="2"/>
  <c r="Y27" i="2"/>
  <c r="Z27" i="2" s="1"/>
  <c r="Y120" i="2"/>
  <c r="X34" i="2"/>
  <c r="X44" i="2"/>
  <c r="Y28" i="2"/>
  <c r="Z28" i="2" s="1"/>
  <c r="P115" i="2"/>
  <c r="M62" i="2"/>
  <c r="Y123" i="2"/>
  <c r="Y86" i="2"/>
  <c r="Y69" i="2"/>
  <c r="Z69" i="2" s="1"/>
  <c r="Y128" i="2"/>
  <c r="Z128" i="2" s="1"/>
  <c r="Y191" i="2"/>
  <c r="Y124" i="2"/>
  <c r="Y26" i="2"/>
  <c r="Y176" i="2"/>
  <c r="M129" i="2"/>
  <c r="Y61" i="2"/>
  <c r="Z61" i="2" s="1"/>
  <c r="Y127" i="2"/>
  <c r="Z127" i="2" s="1"/>
  <c r="X125" i="2"/>
  <c r="Y114" i="2"/>
  <c r="Z114" i="2" s="1"/>
  <c r="Y187" i="2"/>
  <c r="Z187" i="2" s="1"/>
  <c r="X75" i="2"/>
  <c r="S95" i="2"/>
  <c r="V73" i="2"/>
  <c r="X56" i="2"/>
  <c r="X103" i="2"/>
  <c r="Y55" i="2"/>
  <c r="Z55" i="2" s="1"/>
  <c r="V95" i="2"/>
  <c r="Y166" i="2"/>
  <c r="X177" i="2"/>
  <c r="Y181" i="2"/>
  <c r="Z181" i="2" s="1"/>
  <c r="Y85" i="2"/>
  <c r="Y23" i="2"/>
  <c r="Z23" i="2" s="1"/>
  <c r="X179" i="2"/>
  <c r="X50" i="2"/>
  <c r="V129" i="2"/>
  <c r="X117" i="2"/>
  <c r="P73" i="2"/>
  <c r="Y152" i="2"/>
  <c r="W87" i="2"/>
  <c r="Y108" i="2"/>
  <c r="Z108" i="2" s="1"/>
  <c r="X121" i="2"/>
  <c r="X19" i="2"/>
  <c r="Y151" i="2"/>
  <c r="X83" i="2"/>
  <c r="Y148" i="2"/>
  <c r="Y186" i="2"/>
  <c r="Z186" i="2" s="1"/>
  <c r="X189" i="2"/>
  <c r="Y159" i="2"/>
  <c r="Y102" i="2"/>
  <c r="Z102" i="2" s="1"/>
  <c r="W13" i="2"/>
  <c r="P62" i="2"/>
  <c r="Y78" i="2"/>
  <c r="J115" i="2"/>
  <c r="Y119" i="2"/>
  <c r="S129" i="2"/>
  <c r="M73" i="2"/>
  <c r="P95" i="2"/>
  <c r="X109" i="2"/>
  <c r="J209" i="2"/>
  <c r="S115" i="2"/>
  <c r="Y175" i="2"/>
  <c r="Z175" i="2" s="1"/>
  <c r="Y93" i="2"/>
  <c r="S209" i="2"/>
  <c r="Y188" i="2"/>
  <c r="V62" i="2"/>
  <c r="X91" i="2"/>
  <c r="M115" i="2"/>
  <c r="X87" i="2"/>
  <c r="Y77" i="2"/>
  <c r="Y174" i="2"/>
  <c r="Z174" i="2" s="1"/>
  <c r="V209" i="2"/>
  <c r="X160" i="2"/>
  <c r="Y199" i="2"/>
  <c r="Z199" i="2" s="1"/>
  <c r="P129" i="2"/>
  <c r="W25" i="2"/>
  <c r="Y90" i="2"/>
  <c r="X64" i="2"/>
  <c r="Y17" i="2"/>
  <c r="Z17" i="2" s="1"/>
  <c r="V115" i="2"/>
  <c r="Y192" i="2"/>
  <c r="X153" i="2"/>
  <c r="M209" i="2"/>
  <c r="Y37" i="2"/>
  <c r="Z37" i="2" s="1"/>
  <c r="Y54" i="2"/>
  <c r="Z54" i="2" s="1"/>
  <c r="Y165" i="2"/>
  <c r="W145" i="2"/>
  <c r="X184" i="2"/>
  <c r="Y157" i="2"/>
  <c r="Z157" i="2" s="1"/>
  <c r="Y164" i="2"/>
  <c r="Y150" i="2"/>
  <c r="X171" i="2"/>
  <c r="J62" i="2"/>
  <c r="Y94" i="2"/>
  <c r="W34" i="2"/>
  <c r="Y49" i="2"/>
  <c r="Z49" i="2" s="1"/>
  <c r="Y149" i="2"/>
  <c r="S62" i="2"/>
  <c r="Y170" i="2"/>
  <c r="X167" i="2"/>
  <c r="M95" i="2"/>
  <c r="Y60" i="2"/>
  <c r="Z60" i="2" s="1"/>
  <c r="Y182" i="2"/>
  <c r="Z182" i="2" s="1"/>
  <c r="X13" i="2"/>
  <c r="Y185" i="2"/>
  <c r="Z185" i="2" s="1"/>
  <c r="W184" i="2"/>
  <c r="Y112" i="2"/>
  <c r="W109" i="2"/>
  <c r="Y198" i="2"/>
  <c r="Z198" i="2" s="1"/>
  <c r="W160" i="2"/>
  <c r="Y106" i="2"/>
  <c r="Y84" i="2"/>
  <c r="W83" i="2"/>
  <c r="Y113" i="2"/>
  <c r="Z113" i="2" s="1"/>
  <c r="X145" i="2"/>
  <c r="Y131" i="2"/>
  <c r="Z131" i="2" s="1"/>
  <c r="Y88" i="2"/>
  <c r="W44" i="2"/>
  <c r="Y47" i="2"/>
  <c r="G62" i="2"/>
  <c r="Y72" i="2"/>
  <c r="E32" i="2"/>
  <c r="J31" i="2"/>
  <c r="Y71" i="2"/>
  <c r="W70" i="2"/>
  <c r="Y122" i="2"/>
  <c r="W121" i="2"/>
  <c r="M32" i="2"/>
  <c r="M31" i="2" s="1"/>
  <c r="M42" i="2" s="1"/>
  <c r="K31" i="2"/>
  <c r="W167" i="2"/>
  <c r="Y162" i="2"/>
  <c r="W171" i="2"/>
  <c r="Y169" i="2"/>
  <c r="Y118" i="2"/>
  <c r="W117" i="2"/>
  <c r="W125" i="2"/>
  <c r="Y126" i="2"/>
  <c r="Z126" i="2" s="1"/>
  <c r="J95" i="2"/>
  <c r="Y76" i="2"/>
  <c r="Z76" i="2" s="1"/>
  <c r="W75" i="2"/>
  <c r="Y107" i="2"/>
  <c r="Z107" i="2" s="1"/>
  <c r="Y100" i="2"/>
  <c r="Y53" i="2"/>
  <c r="W50" i="2"/>
  <c r="Y67" i="2"/>
  <c r="W64" i="2"/>
  <c r="Y59" i="2"/>
  <c r="W56" i="2"/>
  <c r="Y48" i="2"/>
  <c r="Z48" i="2" s="1"/>
  <c r="S32" i="2"/>
  <c r="S31" i="2" s="1"/>
  <c r="S42" i="2" s="1"/>
  <c r="Q31" i="2"/>
  <c r="W153" i="2"/>
  <c r="Y147" i="2"/>
  <c r="Z147" i="2" s="1"/>
  <c r="H31" i="2"/>
  <c r="W177" i="2"/>
  <c r="Y173" i="2"/>
  <c r="Z173" i="2" s="1"/>
  <c r="Y180" i="2"/>
  <c r="Z180" i="2" s="1"/>
  <c r="W179" i="2"/>
  <c r="W103" i="2"/>
  <c r="W91" i="2"/>
  <c r="V32" i="2"/>
  <c r="V31" i="2" s="1"/>
  <c r="V42" i="2" s="1"/>
  <c r="T31" i="2"/>
  <c r="Y190" i="2"/>
  <c r="W189" i="2"/>
  <c r="Y22" i="2"/>
  <c r="W19" i="2"/>
  <c r="P33" i="2"/>
  <c r="P31" i="2" s="1"/>
  <c r="P42" i="2" s="1"/>
  <c r="N31" i="2"/>
  <c r="Y145" i="2" l="1"/>
  <c r="Z145" i="2" s="1"/>
  <c r="W209" i="2"/>
  <c r="Y167" i="2"/>
  <c r="Y25" i="2"/>
  <c r="Y87" i="2"/>
  <c r="X73" i="2"/>
  <c r="Y184" i="2"/>
  <c r="Z184" i="2" s="1"/>
  <c r="Y34" i="2"/>
  <c r="Y75" i="2"/>
  <c r="Z75" i="2" s="1"/>
  <c r="Y44" i="2"/>
  <c r="Y177" i="2"/>
  <c r="Z177" i="2" s="1"/>
  <c r="X62" i="2"/>
  <c r="Y189" i="2"/>
  <c r="X209" i="2"/>
  <c r="Y109" i="2"/>
  <c r="Y103" i="2"/>
  <c r="Y50" i="2"/>
  <c r="Y79" i="2"/>
  <c r="Z79" i="2" s="1"/>
  <c r="Y179" i="2"/>
  <c r="Z179" i="2" s="1"/>
  <c r="Y83" i="2"/>
  <c r="X129" i="2"/>
  <c r="Y117" i="2"/>
  <c r="Y19" i="2"/>
  <c r="Y121" i="2"/>
  <c r="X95" i="2"/>
  <c r="Y171" i="2"/>
  <c r="Y13" i="2"/>
  <c r="S210" i="2"/>
  <c r="L27" i="1" s="1"/>
  <c r="S212" i="2" s="1"/>
  <c r="Y64" i="2"/>
  <c r="X115" i="2"/>
  <c r="P210" i="2"/>
  <c r="Y160" i="2"/>
  <c r="Z160" i="2" s="1"/>
  <c r="V210" i="2"/>
  <c r="L28" i="1" s="1"/>
  <c r="V212" i="2" s="1"/>
  <c r="Y153" i="2"/>
  <c r="Z153" i="2" s="1"/>
  <c r="Y97" i="2"/>
  <c r="Z97" i="2" s="1"/>
  <c r="W115" i="2"/>
  <c r="M210" i="2"/>
  <c r="Y91" i="2"/>
  <c r="W95" i="2"/>
  <c r="X32" i="2"/>
  <c r="Y125" i="2"/>
  <c r="Z125" i="2" s="1"/>
  <c r="W129" i="2"/>
  <c r="X33" i="2"/>
  <c r="Y33" i="2" s="1"/>
  <c r="W62" i="2"/>
  <c r="Y56" i="2"/>
  <c r="Y70" i="2"/>
  <c r="W73" i="2"/>
  <c r="G32" i="2"/>
  <c r="E31" i="2"/>
  <c r="Y193" i="2"/>
  <c r="Z193" i="2" s="1"/>
  <c r="G28" i="1" l="1"/>
  <c r="G29" i="1" s="1"/>
  <c r="J29" i="1" s="1"/>
  <c r="N29" i="1" s="1"/>
  <c r="K29" i="1" s="1"/>
  <c r="G27" i="1"/>
  <c r="J27" i="1" s="1"/>
  <c r="Y73" i="2"/>
  <c r="Y209" i="2"/>
  <c r="Z209" i="2" s="1"/>
  <c r="Y129" i="2"/>
  <c r="Z129" i="2" s="1"/>
  <c r="Y62" i="2"/>
  <c r="Y115" i="2"/>
  <c r="Z115" i="2" s="1"/>
  <c r="Y95" i="2"/>
  <c r="Z95" i="2" s="1"/>
  <c r="L30" i="1"/>
  <c r="G31" i="2"/>
  <c r="G42" i="2" s="1"/>
  <c r="G210" i="2" s="1"/>
  <c r="W32" i="2"/>
  <c r="X31" i="2"/>
  <c r="I29" i="1" l="1"/>
  <c r="J28" i="1"/>
  <c r="M212" i="2"/>
  <c r="B29" i="1"/>
  <c r="N27" i="1"/>
  <c r="Y32" i="2"/>
  <c r="W31" i="2"/>
  <c r="G212" i="2"/>
  <c r="J30" i="1" l="1"/>
  <c r="P212" i="2"/>
  <c r="I27" i="1"/>
  <c r="B27" i="1"/>
  <c r="Y31" i="2"/>
  <c r="W42" i="2"/>
  <c r="K27" i="1"/>
  <c r="W210" i="2" l="1"/>
  <c r="W212" i="2" s="1"/>
  <c r="X36" i="2"/>
  <c r="Y36" i="2" l="1"/>
  <c r="Z36" i="2" s="1"/>
  <c r="X38" i="2"/>
  <c r="Y38" i="2" l="1"/>
  <c r="Z38" i="2" s="1"/>
  <c r="J39" i="2"/>
  <c r="X39" i="2" l="1"/>
  <c r="Y39" i="2" l="1"/>
  <c r="Z39" i="2" s="1"/>
  <c r="J40" i="2"/>
  <c r="X40" i="2" s="1"/>
  <c r="X35" i="2" s="1"/>
  <c r="Y40" i="2" l="1"/>
  <c r="Z40" i="2" s="1"/>
  <c r="J42" i="2"/>
  <c r="J210" i="2" s="1"/>
  <c r="C28" i="1" s="1"/>
  <c r="N28" i="1" s="1"/>
  <c r="N30" i="1" s="1"/>
  <c r="X42" i="2"/>
  <c r="Y35" i="2"/>
  <c r="Z35" i="2" s="1"/>
  <c r="C30" i="1" l="1"/>
  <c r="B30" i="1" s="1"/>
  <c r="I28" i="1"/>
  <c r="J212" i="2"/>
  <c r="X210" i="2"/>
  <c r="Y42" i="2"/>
  <c r="B28" i="1" l="1"/>
  <c r="M29" i="1"/>
  <c r="M30" i="1" s="1"/>
  <c r="K28" i="1"/>
  <c r="X212" i="2"/>
  <c r="Z42" i="2"/>
  <c r="Y210" i="2"/>
  <c r="Z210" i="2" s="1"/>
</calcChain>
</file>

<file path=xl/sharedStrings.xml><?xml version="1.0" encoding="utf-8"?>
<sst xmlns="http://schemas.openxmlformats.org/spreadsheetml/2006/main" count="1103" uniqueCount="591">
  <si>
    <t xml:space="preserve">
</t>
  </si>
  <si>
    <t>Додаток № 4</t>
  </si>
  <si>
    <t>Назва конкурсної програми:</t>
  </si>
  <si>
    <t>Відновлення культурно-мистецької діяльності</t>
  </si>
  <si>
    <t>Назва ЛОТ-у:</t>
  </si>
  <si>
    <t>Відновлення культурно-мистецької діяльності (культурно-мистецькі проєкти)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</si>
  <si>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</si>
  <si>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</si>
  <si>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</si>
  <si>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</si>
  <si>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</si>
  <si>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</si>
  <si>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</si>
  <si>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</si>
  <si>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</si>
  <si>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</si>
  <si>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</si>
  <si>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</si>
  <si>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</si>
  <si>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</si>
  <si>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</si>
  <si>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</si>
  <si>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</si>
  <si>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</si>
  <si>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</si>
  <si>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</si>
  <si>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</si>
  <si>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</si>
  <si>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</si>
  <si>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</si>
  <si>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</si>
  <si>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</si>
  <si>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</si>
  <si>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</si>
  <si>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</si>
  <si>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</si>
  <si>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</si>
  <si>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</si>
  <si>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</si>
  <si>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</si>
  <si>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</si>
  <si>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</si>
  <si>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</si>
  <si>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</si>
  <si>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</si>
  <si>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</si>
  <si>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</si>
  <si>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</si>
  <si>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</si>
  <si>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</si>
  <si>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</si>
  <si>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</si>
  <si>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</si>
  <si>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</si>
  <si>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</si>
  <si>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</si>
  <si>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</si>
  <si>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</si>
  <si>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</si>
  <si>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</si>
  <si>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</si>
  <si>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</si>
  <si>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</si>
  <si>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</si>
  <si>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</si>
  <si>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</si>
  <si>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</si>
  <si>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</si>
  <si>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</si>
  <si>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</si>
  <si>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</si>
  <si>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</si>
  <si>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</si>
  <si>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</si>
  <si>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</si>
  <si>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</si>
  <si>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</si>
  <si>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</si>
  <si>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</si>
  <si>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</si>
  <si>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</si>
  <si>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</si>
  <si>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</si>
  <si>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</si>
  <si>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</si>
  <si>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</si>
  <si>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</si>
  <si>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</si>
  <si>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</si>
  <si>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</si>
  <si>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</si>
  <si>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</si>
  <si>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</si>
  <si>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>1.3.2</t>
  </si>
  <si>
    <t xml:space="preserve"> Повне ПІБ, зазначити конкретну назву послуги/виконання робіт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</si>
  <si>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</si>
  <si>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</si>
  <si>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</si>
  <si>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</si>
  <si>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</si>
  <si>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</si>
  <si>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</si>
  <si>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</si>
  <si>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</si>
  <si>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</si>
  <si>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</si>
  <si>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</si>
  <si>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</si>
  <si>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>1.5.4</t>
  </si>
  <si>
    <t>1.5.5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</si>
  <si>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</si>
  <si>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</si>
  <si>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</si>
  <si>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</si>
  <si>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</si>
  <si>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</si>
  <si>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</si>
  <si>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</si>
  <si>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</si>
  <si>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</si>
  <si>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</si>
  <si>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</si>
  <si>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</si>
  <si>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</si>
  <si>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</si>
  <si>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</si>
  <si>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</si>
  <si>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</si>
  <si>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</si>
  <si>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</si>
  <si>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</si>
  <si>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</si>
  <si>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</si>
  <si>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</si>
  <si>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</si>
  <si>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</si>
  <si>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</si>
  <si>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</si>
  <si>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</si>
  <si>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</si>
  <si>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</si>
  <si>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</si>
  <si>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</si>
  <si>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</si>
  <si>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</si>
  <si>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</si>
  <si>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</si>
  <si>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</si>
  <si>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</si>
  <si>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</si>
  <si>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</si>
  <si>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</si>
  <si>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</si>
  <si>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</si>
  <si>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</si>
  <si>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</si>
  <si>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кв.м (годин, діб)</t>
  </si>
  <si>
    <t>4.1.2</t>
  </si>
  <si>
    <t>Адреса орендованого приміщення, із зазначенням метражу, годин оренди</t>
  </si>
  <si>
    <t>4.1.3</t>
  </si>
  <si>
    <t>4.2</t>
  </si>
  <si>
    <t xml:space="preserve">Оренда техніки, обладнання та інструменту </t>
  </si>
  <si>
    <t>4.2.1</t>
  </si>
  <si>
    <t>діб</t>
  </si>
  <si>
    <t>4.2.2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</si>
  <si>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</si>
  <si>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</si>
  <si>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</si>
  <si>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</si>
  <si>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</si>
  <si>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</si>
  <si>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</si>
  <si>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</si>
  <si>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</si>
  <si>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</si>
  <si>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</si>
  <si>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</si>
  <si>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</si>
  <si>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</si>
  <si>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</si>
  <si>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</si>
  <si>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</si>
  <si>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</si>
  <si>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</si>
  <si>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</si>
  <si>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</si>
  <si>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</si>
  <si>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</si>
  <si>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</si>
  <si>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учасн.</t>
  </si>
  <si>
    <t>5.1.2</t>
  </si>
  <si>
    <t>Послуги з харчування (сніданок/обід/вечеря/кава-брейк)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</si>
  <si>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</si>
  <si>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</si>
  <si>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</si>
  <si>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</si>
  <si>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</si>
  <si>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</si>
  <si>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</si>
  <si>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</si>
  <si>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</si>
  <si>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</si>
  <si>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</si>
  <si>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</si>
  <si>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</si>
  <si>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</si>
  <si>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</si>
  <si>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</si>
  <si>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</si>
  <si>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6.1.2</t>
  </si>
  <si>
    <t>6.1.3</t>
  </si>
  <si>
    <t>6.2</t>
  </si>
  <si>
    <t>Носії, накопичувачі</t>
  </si>
  <si>
    <t>6.2.1</t>
  </si>
  <si>
    <t>Найменування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</si>
  <si>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</si>
  <si>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</si>
  <si>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</si>
  <si>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</si>
  <si>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</si>
  <si>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</si>
  <si>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</si>
  <si>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</si>
  <si>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</si>
  <si>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</si>
  <si>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7.2</t>
  </si>
  <si>
    <t>Послуги копірайтера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</si>
  <si>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</si>
  <si>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</si>
  <si>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</si>
  <si>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</si>
  <si>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</si>
  <si>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</si>
  <si>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</si>
  <si>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</si>
  <si>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</si>
  <si>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</si>
  <si>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</si>
  <si>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</si>
  <si>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</si>
  <si>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7.10</t>
  </si>
  <si>
    <t>Інші поліграфічні послуги</t>
  </si>
  <si>
    <t>Всього по статті 7 "Поліграфічні послуги":</t>
  </si>
  <si>
    <t>Видавничі послуги</t>
  </si>
  <si>
    <t>8.1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</si>
  <si>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</si>
  <si>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</si>
  <si>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</si>
  <si>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</si>
  <si>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</si>
  <si>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</si>
  <si>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</si>
  <si>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</si>
  <si>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</si>
  <si>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</si>
  <si>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</si>
  <si>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</si>
  <si>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</si>
  <si>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</si>
  <si>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SMM, SO (SEO)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</si>
  <si>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</si>
  <si>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</si>
  <si>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</si>
  <si>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</si>
  <si>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</si>
  <si>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</si>
  <si>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</si>
  <si>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</si>
  <si>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</si>
  <si>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</si>
  <si>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</si>
  <si>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година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</si>
  <si>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</si>
  <si>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</si>
  <si>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</si>
  <si>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</si>
  <si>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</si>
  <si>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</si>
  <si>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13.1.2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</si>
  <si>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</si>
  <si>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</si>
  <si>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</si>
  <si>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</si>
  <si>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</si>
  <si>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</si>
  <si>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</si>
  <si>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</si>
  <si>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</si>
  <si>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</si>
  <si>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</si>
  <si>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</si>
  <si>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</si>
  <si>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</si>
  <si>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</si>
  <si>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</si>
  <si>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</si>
  <si>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</si>
  <si>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</si>
  <si>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13.4.2</t>
  </si>
  <si>
    <t>13.4.3</t>
  </si>
  <si>
    <t>13.4.4</t>
  </si>
  <si>
    <t>13.4.5</t>
  </si>
  <si>
    <t>13.4.6</t>
  </si>
  <si>
    <t>Соціальні внески за договорами ЦПХ з підрядниками підстатті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</si>
  <si>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</si>
  <si>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</si>
  <si>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</si>
  <si>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</si>
  <si>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</si>
  <si>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</si>
  <si>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Документально підтверджено</t>
  </si>
  <si>
    <t>Сума, грн.</t>
  </si>
  <si>
    <t>Назва контрагента (код ЄДРПОУ) /    Виконавець (ІПН)</t>
  </si>
  <si>
    <t>Сума оплати, грн.</t>
  </si>
  <si>
    <t>Платіжне доручення (номер п/д, дата списання коштів з рахунку)</t>
  </si>
  <si>
    <t>1.5.6</t>
  </si>
  <si>
    <t>13.4.12</t>
  </si>
  <si>
    <t>01.07.2024</t>
  </si>
  <si>
    <t>4.2.3</t>
  </si>
  <si>
    <t>години</t>
  </si>
  <si>
    <t>Бухгалтерські послуги</t>
  </si>
  <si>
    <t>Юридичні послуги</t>
  </si>
  <si>
    <t>Послуги з дизайну та адаптації візуального концепту</t>
  </si>
  <si>
    <t>від "1" липня 2024 року</t>
  </si>
  <si>
    <t>4.5.3</t>
  </si>
  <si>
    <t>Гонорар підряднику ФОП визначено за обсяг послуг. Обсяг послуг надано у повному, попередньо запланованому обсязі.</t>
  </si>
  <si>
    <t>осіб</t>
  </si>
  <si>
    <t>ГРОМАДСЬКА ОРГАНІЗАЦІЯ "ЛІНОЛЕУМ"</t>
  </si>
  <si>
    <t>Міжнародний фестиваль актуальної анімації та медіа-мистецтва LINOLEUM 2024</t>
  </si>
  <si>
    <t>до Договору про надання гранту № 7RCA11-36180</t>
  </si>
  <si>
    <t>Верлінська Анастасія Олегівна, послуги координування проєкту (директорка/ програмна директорка фестивалю LINOLEUM)</t>
  </si>
  <si>
    <t>Кузнєцова Юлія Миколаївна, послуги курування програм експериментальної анімації, відеоарту та української ретпроспективи</t>
  </si>
  <si>
    <t>Малишенко Олекcандр Олегович, послуги курування дитячної програми фестивалю</t>
  </si>
  <si>
    <t>Райтер Ольга Мирославівна, послуги курування конкурсних програм</t>
  </si>
  <si>
    <t>Фесечко Дар`я Володимирівна (творчий псевдонім - Фес Дарина Володимирівна), послуги курування шоу-кейсу комп`ютерних ігор та окремих позаконкурсних програм</t>
  </si>
  <si>
    <t>Калюжна Аліса Миколаївна, послуги піар-менеджерки</t>
  </si>
  <si>
    <t>Послуги з організації та проведення заходу – культурно-мистецького проєкту «Міжнародний фестиваль актуальної анімації та медіа-мистецтва LINOLEUM 2024»</t>
  </si>
  <si>
    <t>Оренда техніки для відеотрансляцій освітньої програми</t>
  </si>
  <si>
    <t>Згідно фіналізованої програми та переліку наявного на локації Unit city обладанння було оптимізовано перелік необхідного обладнання.</t>
  </si>
  <si>
    <t>Базовий комплект обладнання для синхронного перекладу (для 50 осіб)</t>
  </si>
  <si>
    <t>Оренда VR &amp; AR обладнання</t>
  </si>
  <si>
    <t xml:space="preserve">Харчування, 50 осіб протягом проведення Міжнародного фестивалю актуальної анімації та медіа-мистецтва у м. Київ 4-8 вересня 2024 року                </t>
  </si>
  <si>
    <t>Футболки (для волонтерів, членів команди, лекторів, іноземних гостей, технічних працівників на локаціях проєкту тощо)</t>
  </si>
  <si>
    <t>Сувенірна продукція - сумки</t>
  </si>
  <si>
    <t>Виготовлення нагород</t>
  </si>
  <si>
    <t>Друк плакатів А3 формат А3, вертикальний, 4+0, 180 г</t>
  </si>
  <si>
    <t>Виготовлення фотоволу з партнерами фестивалю (3х2,6м)</t>
  </si>
  <si>
    <t>Друк буклетів з розкладом фестивалю формат А5 «програма фестивалю», 4+4, крейдований папір 130 г, на скобу</t>
  </si>
  <si>
    <t>Друк стікерпаків, формат А5, 15 елементів, Самоклеючий водостійкий папір з висічкою, глянцеве ламінування</t>
  </si>
  <si>
    <t>Банер с розкладом фестивалю А0</t>
  </si>
  <si>
    <t xml:space="preserve">Послуги копірайтера </t>
  </si>
  <si>
    <t xml:space="preserve">Верстка і дизайн каталогу Фестивалю для Інтернету </t>
  </si>
  <si>
    <t>дні</t>
  </si>
  <si>
    <t>Відеофіксація з монтажем</t>
  </si>
  <si>
    <t>Фотофіксація, 3 людини</t>
  </si>
  <si>
    <t>Після фіналізації програми фестивалю було прийнято рішення не створювати відео з бекстейджем, в умовах обмеженого фінансування</t>
  </si>
  <si>
    <t>Після фіналізації програми фестивалю було прийнято рішення не створювати каталог, в умовах обмеженого фінансування</t>
  </si>
  <si>
    <t>Реклама в соціальних мережах Facebook, Instagram, Youtube</t>
  </si>
  <si>
    <t>Синхронний переклад</t>
  </si>
  <si>
    <t>Нам вдалось фіналізувати програму фестивалю так, щоб мінімізувати кількість заходів у рамках проєкту, де потрібний був синхронний переклад. Перекладач багато років співпрацює з Фестивалем, тому враховуючи складну ситуацію з фінансуванням та обмеженість у фінансових ресурсах, погодився надати послуги синхронного перекладу на волонтерських началах (безкоштовно).</t>
  </si>
  <si>
    <t>Письмовий переклад</t>
  </si>
  <si>
    <t>лекція</t>
  </si>
  <si>
    <t>Послідовний переклад</t>
  </si>
  <si>
    <t>Монтажер відео (трейлери до програм Фестивалю)</t>
  </si>
  <si>
    <t>Досягнуто домовленостей про невелику знижку, оскільки виникла необхідність для здійснення перерозподілу коштів між статтями витрат, у зв`язку зі зростанням вартості окремих послуг</t>
  </si>
  <si>
    <t>Субтитрування фільмів</t>
  </si>
  <si>
    <t>хв</t>
  </si>
  <si>
    <t>Озвучування фільмів для дітей</t>
  </si>
  <si>
    <t>До моменту підписання договору з підрядником відбулося зростання вартості послуг.</t>
  </si>
  <si>
    <t>Проїзд резидентів-учасників територією України для участі у Фестивалі у м. Києві, 15 осіб</t>
  </si>
  <si>
    <t>В умовах обмеженості фінансових ресурсів було домовлено, що резиденти-учасники понесуть ці витрати за власний рахунок.</t>
  </si>
  <si>
    <t>Проживання резидентів-учасників, 15 осіб у Києві, 4 доби</t>
  </si>
  <si>
    <t>людино-днів</t>
  </si>
  <si>
    <t>Послуги модератора</t>
  </si>
  <si>
    <t>В умовах обмеженості фінансових ресурсів було домовлено, що модератори нададуть послуги на волонтерських началах (безкоштовно).</t>
  </si>
  <si>
    <t>Послуги технічного продюсера</t>
  </si>
  <si>
    <t>Послуги лекторів (українці)</t>
  </si>
  <si>
    <t>В умовах обмеженості фінансових ресурсів було домовлено, що лектори нададуть послуги на волонтерських началах (безкоштовно).</t>
  </si>
  <si>
    <t>В умовах обмеженості фінансових ресурсів було домовлено, що технічний продюсер надасть послуги на волонтерських началах (безкоштовно).</t>
  </si>
  <si>
    <t>Послуги координатора волонтерів</t>
  </si>
  <si>
    <t>Послуги гостьового менеджера</t>
  </si>
  <si>
    <t>В умовах обмеженості фінансових ресурсів було домовлено, що координатор волонтерів надасть послуги на волонтерських началах (безкоштовно).</t>
  </si>
  <si>
    <t>В умовах обмеженості фінансових ресурсів було домовлено, що гостьовий менеджер надасть послуги на волонтерських началах (безкоштовно).</t>
  </si>
  <si>
    <t>Послуги з виготовлення фотозони</t>
  </si>
  <si>
    <t>Переглянуто та спрощено концепт фотоволу, що повпливало на зменшення вартості.</t>
  </si>
  <si>
    <t>Розрахунково-касове обслуговування</t>
  </si>
  <si>
    <t>Сплата ЄСВ з додаткового блага (з нагороди переможцю конкурсу анімаційних фільмів)</t>
  </si>
  <si>
    <t>Сплата ВЗ з додаткового благу (з нагороди переможцю конкурсу анімаційних фільмів)</t>
  </si>
  <si>
    <t xml:space="preserve"> Сплата ПДФО з додаткового благу (з нагороди переможцю конкурсу анімаційних фільмів)</t>
  </si>
  <si>
    <t>Маламуж Олег Анатолійович</t>
  </si>
  <si>
    <t>Станом на 1 липня повна вартість локації для проєкту складала 320 000 грн. Оскільки по факту квитків було продано менше, ніж заплановано, локація пішла на зустріч проєкту та зробила знижку.</t>
  </si>
  <si>
    <t>В умовах обмеженого фінансування частину послуг підрядник погодився надати безоплатно</t>
  </si>
  <si>
    <t>13.4.7</t>
  </si>
  <si>
    <t>13.4.8</t>
  </si>
  <si>
    <t>13.4.9</t>
  </si>
  <si>
    <t>13.4.10</t>
  </si>
  <si>
    <t>13.4.11</t>
  </si>
  <si>
    <t>13.4.11.1</t>
  </si>
  <si>
    <t>13.4.11.2</t>
  </si>
  <si>
    <t>13.4.11.3</t>
  </si>
  <si>
    <t>виконавчий директор</t>
  </si>
  <si>
    <t>Прийнято рішення про виплату нагороди переможцю, оскільки вдалося знайти партнерів, які були готові профінансувати саме цей тип витрат</t>
  </si>
  <si>
    <t>Нагорода переможцю конкурсу анімаційних фільмів</t>
  </si>
  <si>
    <t>31.10.2024</t>
  </si>
  <si>
    <t>за період з 1 липня по 31 жовтня 2024 року</t>
  </si>
  <si>
    <t>Додаток № 1</t>
  </si>
  <si>
    <t>до звіту незалежного аудитора</t>
  </si>
  <si>
    <t>про підтвердження витрат, наведених у</t>
  </si>
  <si>
    <t xml:space="preserve">Звіті про надходження та використання коштів по </t>
  </si>
  <si>
    <t xml:space="preserve">реалізації культурно-мистецького проєкту </t>
  </si>
  <si>
    <t>"Міжнародний фестиваль актуальної анімації та медіа-мистецтва LINOLEUM 2024"</t>
  </si>
  <si>
    <r>
      <t xml:space="preserve">відповідно до Договору про надання гранту № </t>
    </r>
    <r>
      <rPr>
        <sz val="12"/>
        <color theme="5" tint="-0.499984740745262"/>
        <rFont val="Times New Roman"/>
        <family val="1"/>
        <charset val="204"/>
      </rPr>
      <t>7RCA11-36180 від 01.07.2024 року</t>
    </r>
  </si>
  <si>
    <t>Громадська організація "ЛІНОЛЕУМ"</t>
  </si>
  <si>
    <t>Реєстр документів, що підтверджують достовірність витрат та цільового використання коштів</t>
  </si>
  <si>
    <r>
      <t xml:space="preserve">за період </t>
    </r>
    <r>
      <rPr>
        <b/>
        <sz val="12"/>
        <color rgb="FF0000CC"/>
        <rFont val="Times New Roman"/>
        <family val="1"/>
        <charset val="204"/>
      </rPr>
      <t>з 01.07.2024</t>
    </r>
    <r>
      <rPr>
        <b/>
        <sz val="12"/>
        <color theme="1"/>
        <rFont val="Times New Roman"/>
        <family val="1"/>
        <charset val="204"/>
      </rPr>
      <t xml:space="preserve"> року по 31</t>
    </r>
    <r>
      <rPr>
        <b/>
        <sz val="12"/>
        <color rgb="FF0000CC"/>
        <rFont val="Times New Roman"/>
        <family val="1"/>
        <charset val="204"/>
      </rPr>
      <t>.10.2024</t>
    </r>
    <r>
      <rPr>
        <b/>
        <sz val="12"/>
        <color theme="1"/>
        <rFont val="Times New Roman"/>
        <family val="1"/>
        <charset val="204"/>
      </rPr>
      <t xml:space="preserve"> року</t>
    </r>
  </si>
  <si>
    <t>Витрати за даними звіту</t>
  </si>
  <si>
    <t>Розділ/підрозділ/стаття/пункт</t>
  </si>
  <si>
    <t xml:space="preserve">Найменування витрат </t>
  </si>
  <si>
    <t>Договір, додатки до договору (номер та дата)</t>
  </si>
  <si>
    <t>Акт/Видаткова накладна/Акт списання (номер, дата)</t>
  </si>
  <si>
    <t>Розділ ІІ. Витрати</t>
  </si>
  <si>
    <t>Стаття 1. Винагорода членам команди</t>
  </si>
  <si>
    <t>Послуги координування проєкту (директорка/ програмна директорка фестивалю LINOLEUM</t>
  </si>
  <si>
    <t>ФОП Верлінська А.О. ІПН:3265003800</t>
  </si>
  <si>
    <t>Договір № LIN-11075-1.5.1 від 01.07.2024р.</t>
  </si>
  <si>
    <t>Акт від 25.10.2024р.</t>
  </si>
  <si>
    <t>п.№45 від 22.08.2024р.</t>
  </si>
  <si>
    <t>п.№60 від 29.10.2024р.</t>
  </si>
  <si>
    <t>Послуги керування програм експериментальної  анімації, відеоарту та української репроспективи</t>
  </si>
  <si>
    <t>ФОП Кузнєцова Ю.М. ІПН:3233916669</t>
  </si>
  <si>
    <t>Договір № LIN-11368-1.5.2 від 14.07.2024р.</t>
  </si>
  <si>
    <t>Акт від 15.09.2024р.</t>
  </si>
  <si>
    <t>Послуги курування дитячної програми фестивалю</t>
  </si>
  <si>
    <t>ФОП Малишенко О.О. ІПН:3326812257</t>
  </si>
  <si>
    <t>Договір № LIN-11387-1.5.3 від 14.07.2024р.</t>
  </si>
  <si>
    <t>Послуги курування конкурсних програм</t>
  </si>
  <si>
    <t>ФОП Райтер О.М. ІПН:3163005409</t>
  </si>
  <si>
    <t>Договір № LIN-11388-1.5.4 від 14.07.2024р.</t>
  </si>
  <si>
    <t>Послуги курування шоу-кейсу комп`ютерних ігор та окремих позаконкурсних програм</t>
  </si>
  <si>
    <t>ФОП Фесечко Д.В. ІПН:3365505121</t>
  </si>
  <si>
    <t>Договір № LIN-11403-1.5.5 від 14.07.2024р.</t>
  </si>
  <si>
    <t>Послуги піар-менеджерки</t>
  </si>
  <si>
    <t>ФОП Калюжна А.М. ІПН:3227421540</t>
  </si>
  <si>
    <t>Договір № LIN-11246-1.5.6 від 01.07.2024р.</t>
  </si>
  <si>
    <t>Акт від 30.09.2024р.</t>
  </si>
  <si>
    <t>Всього по статті 1</t>
  </si>
  <si>
    <t>Стаття 2. Витрати пов'язані з відрядженнями (для штатних працівників)</t>
  </si>
  <si>
    <t>Всього по статті  2</t>
  </si>
  <si>
    <t>Стаття 3. Обладнання і нематеріальні активи</t>
  </si>
  <si>
    <t>Всього по статті 3</t>
  </si>
  <si>
    <t>Стаття 4. Витрати пов'язані з орендою</t>
  </si>
  <si>
    <t>Послуги з організації та проведення заходу – культурно-мистецького проєкту «Міжнародний фестиваль актуальної анімації та медіа-мистец тва LINOLEUM 2024»</t>
  </si>
  <si>
    <t>ТОВ "ЮНІТ МЕНЕДЖМЕНТ КОМПАНІ"
ЄДРПОУ:42823632</t>
  </si>
  <si>
    <t>Договір № 01-07/24-01-H від 01.07.2024р., Додаткова угода №1 від 08.09.2024р.</t>
  </si>
  <si>
    <t>Акт від 08.09.2024р. (всього витрат = 311021,15 грн.; частково витрати за рахунок Гранту)</t>
  </si>
  <si>
    <t>4.2.</t>
  </si>
  <si>
    <t>Оренда техніки, обладнання та інструменту</t>
  </si>
  <si>
    <t>ФОП Позняк В.О. ІПН:3156016219</t>
  </si>
  <si>
    <t>Договір оренди №LIN- 11294/4.2.2 від 27.08.2024р., Додаток №1 від 27.08.2024р.</t>
  </si>
  <si>
    <t>Акт від 08.09.2024р.</t>
  </si>
  <si>
    <t>п.№48 від 03.09.2024р.</t>
  </si>
  <si>
    <t>Базовий комплект обладнання для синхрон- ного перекладу (50 осіб)</t>
  </si>
  <si>
    <t>ФОП Музальов О.П. ІПН 2790713819</t>
  </si>
  <si>
    <t>Договір оренди № LIN-11247-4.2.3 від 26.08.2024р., Додаток №1 від 26.08.2024р.</t>
  </si>
  <si>
    <t>Всього по статті 4</t>
  </si>
  <si>
    <t>Стаття 5. Витрати учасників проєкту, які приймають  участь у культурних, освітніх та інших заходах та не отримують оплату праці та/або винагороду</t>
  </si>
  <si>
    <t xml:space="preserve">Харчування, 50 осіб протягом проведення Міжнародного фестива- лю актуальної анімації та медіа-мистецтва у м. Київ 4-8 вересня 2024р.                </t>
  </si>
  <si>
    <t>ФОП Шаповал М.Ю. ІПН:3090309190</t>
  </si>
  <si>
    <t>Договір № LIN-11248-5.1.1 від 26.08.2024р., Додаток №1 від 26.08.2024р.</t>
  </si>
  <si>
    <t>п.№47 від 02.09.2024р.</t>
  </si>
  <si>
    <t>Всього по статті 5</t>
  </si>
  <si>
    <t>Стаття 6. Матеріальні витрати</t>
  </si>
  <si>
    <t>Футболки (для волон- терів, членів команди, лекторів, іноземних гостей, технічних працівників на лока- ціях проєкту тощо)</t>
  </si>
  <si>
    <t>ФОП Бишовець Т.В. ІПН:3230713366</t>
  </si>
  <si>
    <t>Договір № LIN-11076 -6.3.1 від 20.08.2024р., Додаток №1 від 20.08.2024р.</t>
  </si>
  <si>
    <t>Акт від 01.09.2024р., Акт списання від 04.09.2024р.</t>
  </si>
  <si>
    <t>п.№44 від 22.08.2024р.</t>
  </si>
  <si>
    <t xml:space="preserve">ФОП Мусатова А.В. ІПН:3194117100 </t>
  </si>
  <si>
    <t>Договір № LIN-11074/ 6.3.2 від 20.08.2024р., Додаток №1 від 20.08.2024р.</t>
  </si>
  <si>
    <t>п.№43 від 22.08.2024р.</t>
  </si>
  <si>
    <t>ФОП Арьков О.В. ІПН:2439812534</t>
  </si>
  <si>
    <t>Договір № LIN-11067- 6.3.3 від 05.08.2024р.</t>
  </si>
  <si>
    <t>п.№42 від 22.08.2024р.</t>
  </si>
  <si>
    <t>Всього по статті 6</t>
  </si>
  <si>
    <t>Стаття 7. Поліграфічні послуги</t>
  </si>
  <si>
    <t>ФОП Ямчинський О.В ІПН:3410603696</t>
  </si>
  <si>
    <t>Договір № LIN-11608/7.1-7.5 від 20.08.2024р., Додаток №1 від 20.08.2024р.</t>
  </si>
  <si>
    <t>Акт від 01.09.2024р.</t>
  </si>
  <si>
    <t>п.№52 від 12.09.2024р.</t>
  </si>
  <si>
    <t>Друк буклетів з розкла- дом фестивалю формат А5 «програма фестива- лю», 4+4, крейдований папір 130 г, на скобу</t>
  </si>
  <si>
    <t xml:space="preserve">ФОП Жаковська Д.В. ІПН:3389713706 </t>
  </si>
  <si>
    <t>Договір № LIN-11407-7.2 від 01.07.2024р.</t>
  </si>
  <si>
    <t>Всього по статті 7</t>
  </si>
  <si>
    <t>Стаття 8. Видавничі послуги</t>
  </si>
  <si>
    <t>Всього по статті 8</t>
  </si>
  <si>
    <t>Стаття 9. Послуги з просування</t>
  </si>
  <si>
    <t>9.3</t>
  </si>
  <si>
    <t>ФОП Гусейнов Наріман Юніс Огли,                ІПН:3270917336</t>
  </si>
  <si>
    <t>Договір № LIN-11126-9.3 від 01.07.2024р.</t>
  </si>
  <si>
    <t>9.4</t>
  </si>
  <si>
    <t>ФОП П'ятенко І.В.                          ІПН:3036918995</t>
  </si>
  <si>
    <t>Договір № LIN-11990/9.4 від 01.07.2024р.</t>
  </si>
  <si>
    <t>Акт від 15.10.2024р.</t>
  </si>
  <si>
    <t>Всього по статті 9</t>
  </si>
  <si>
    <t>Стаття 10. Створення web-ресурсу</t>
  </si>
  <si>
    <t>Всього по статті 10</t>
  </si>
  <si>
    <t>Стаття 11. Придбання методичних, навчальних, інформаційних матеріалів, в т.ч. на електронних носіях інформації</t>
  </si>
  <si>
    <t>Всього по статті 11</t>
  </si>
  <si>
    <t>Стаття 12. Послуги з перекладу</t>
  </si>
  <si>
    <t>12.2</t>
  </si>
  <si>
    <t>ФОП Перун Є.Т. ІПН:3731108541</t>
  </si>
  <si>
    <t>Договір № LIN-11249-12.2 від 01.07.2024р.</t>
  </si>
  <si>
    <t>п.№46 від 29.08.2024р.</t>
  </si>
  <si>
    <t>Всього по статті 12</t>
  </si>
  <si>
    <t>Стаття 13. Інші прямі витрати</t>
  </si>
  <si>
    <t>13.1.</t>
  </si>
  <si>
    <t>ФОП Кавратко Г.М. ІПН:2805402629</t>
  </si>
  <si>
    <t>Договір № LIN-12488/ 13.1.1 від 01.07.2024р.</t>
  </si>
  <si>
    <t>ФОП Молодов С.А. ІПН:3142817733</t>
  </si>
  <si>
    <t>Договір № LIN-12489/ 13.1.2 від 01.07.2024р.</t>
  </si>
  <si>
    <t>13.2.</t>
  </si>
  <si>
    <t>Послуги комп'ютерної обробки, монтаж, зведення</t>
  </si>
  <si>
    <t>Послуги з монтажу</t>
  </si>
  <si>
    <t xml:space="preserve">ТОВ "Анімаград" ЄДРПОУ:38343250 </t>
  </si>
  <si>
    <t>Договір № LIN-12724/ 13.2.1-2  від 01.07.2024р., Додаток №1 від 01.07.2024р.</t>
  </si>
  <si>
    <t>Акт від 01.10.2024р.</t>
  </si>
  <si>
    <t xml:space="preserve">ФОП Гелун Ю.В. ІПН:2759215957 </t>
  </si>
  <si>
    <t>Договір № LIN-12712/ 13.2.1 від 01.07.2024р. Додатокова угода №1 від 01.07.2024р.</t>
  </si>
  <si>
    <t>Акт від 31.08.2024р.</t>
  </si>
  <si>
    <t>Послуги зі зведення звуку</t>
  </si>
  <si>
    <t>ФОП Мельник Д.В. ІПН:2719112670</t>
  </si>
  <si>
    <t>Договір № LIN-12711/ 13.2.2  від 01.07.2024р., Додаток №1 від 01.07.2024р.</t>
  </si>
  <si>
    <t>Послуги кольорокорекції</t>
  </si>
  <si>
    <t>ФОП Шевчук О.Г. ІПН:2399800756</t>
  </si>
  <si>
    <t>Договір № LIN-12710/ 13.2.3 від 01.07.2024р., Додаток №1 від 01.07.2024р.</t>
  </si>
  <si>
    <t>13.4.</t>
  </si>
  <si>
    <t>ФОП Пушечнікова Д.С                     ІПН:3327016680</t>
  </si>
  <si>
    <t>Договір № LIN-12707/ 13.4.1 від 01.07.2024р.,Додаток №1 від 01.07.2024р.</t>
  </si>
  <si>
    <t>Акт від 20.08.2024р.</t>
  </si>
  <si>
    <t>ФГУ ПО АТ "Державний Ощадний банк України" м.Київ,                                                ЄДРПОУ:09322277</t>
  </si>
  <si>
    <t xml:space="preserve">Договір на розрахунково-касове обслуговування </t>
  </si>
  <si>
    <t xml:space="preserve">РКО згідно тарифів банку </t>
  </si>
  <si>
    <t>п.№1887770511 від 20.08.2024р.</t>
  </si>
  <si>
    <t>п.№1892283511 від 20.08.2024р.</t>
  </si>
  <si>
    <t>п.№2993699811 від 01.09.2024р.</t>
  </si>
  <si>
    <t>п.№2981847411 від 01.09.2024р.</t>
  </si>
  <si>
    <t>п.№298329361 від 01.10.2024р.</t>
  </si>
  <si>
    <t>Всього по статті 13</t>
  </si>
  <si>
    <t>Всього по розділу ІІ "Витрати" за рахунок коштів Українського культурного фонду</t>
  </si>
  <si>
    <t xml:space="preserve">За рахунок коштів Співфінансування </t>
  </si>
  <si>
    <t>ФОП Кавилін О.П. ІПН:3143121117</t>
  </si>
  <si>
    <t>Договір № LIN-11420/ 4.2.1 від 03.09.2024р., Додаток №1 від 03.09.2024р.</t>
  </si>
  <si>
    <t>п.№51 від 10.09.2024р.</t>
  </si>
  <si>
    <t>п.№97 від 20.09.2024р.</t>
  </si>
  <si>
    <t>9.1</t>
  </si>
  <si>
    <t>ФОП Шаламов Р.В. ІПН:3225316533</t>
  </si>
  <si>
    <t>Договір № LIN-11421/9.1 від 03.09.2024р.</t>
  </si>
  <si>
    <t>п.№96 від 20.09.2024р.</t>
  </si>
  <si>
    <t>12.3</t>
  </si>
  <si>
    <t>ФОП Водяницька Т.С. ІПН:3196815009</t>
  </si>
  <si>
    <t>Договір № LIN-11469/ 12.3 від 01.09.2024р., Додаток №1 від 01.09.2024р.</t>
  </si>
  <si>
    <t>п.№50 від 09.09.2024р.</t>
  </si>
  <si>
    <t>АФ ТОВ                                       "Де Корт і Стіман"                             ЄДРПОУ:24595721</t>
  </si>
  <si>
    <t>Договір №14-10/24 від 14.10.2024р.</t>
  </si>
  <si>
    <t>Акт від 31.10.2024р.</t>
  </si>
  <si>
    <t>ФОП Хоменко О.В. ІПН:3385005658</t>
  </si>
  <si>
    <t>Договір №LIN-11422/7.1 -7.5 від 23.08.2024р., Додаток №1 "Специфікація" від 23.08.2024р.</t>
  </si>
  <si>
    <t>Акт від 09.09.2024р.</t>
  </si>
  <si>
    <t>п.№49 від 09.09.2024р.</t>
  </si>
  <si>
    <t xml:space="preserve">ФО Паламарчук Г.М. (громадянка України) ІПН:3656905308 </t>
  </si>
  <si>
    <t>Наказ №LIN-03(2024) від 13.09.2024р.</t>
  </si>
  <si>
    <t>По наказу нарахованно 30'325,00грн., виплаче- но нагороду за мінусом ПДФО та В/збір</t>
  </si>
  <si>
    <t>п.№56 від 15.10.2024р.</t>
  </si>
  <si>
    <t>Сплата ЄСВ з додатко вого блага (нагорода переможцю конкурсу анімаційних фільмів)</t>
  </si>
  <si>
    <t>Нараховано ЄСВ на нагороду переможця згідно законодавства України 22%</t>
  </si>
  <si>
    <t>п.№102 від 15.10.2024р.</t>
  </si>
  <si>
    <t>Сплата ВЗ з додатко вого блага (нагорода переможцю конкурсу анімаційних фільмів)</t>
  </si>
  <si>
    <t>Утримано В/збір у джерела виплати згідно законодавства України 1,5%</t>
  </si>
  <si>
    <t>п.№104 від 15.10.2024р.</t>
  </si>
  <si>
    <t>Сплата ПДФО з додатко вого блага (нагорода переможцю конкурсу анімаційних фільмів)</t>
  </si>
  <si>
    <t>Утримано ПДФО у джерела виплати згідно законодавства України 18%</t>
  </si>
  <si>
    <t>п.№103 від 15.10.2024р.</t>
  </si>
  <si>
    <t xml:space="preserve">Всього по розділу ІІ "Витрати" за рахунок коштів Співфінансування </t>
  </si>
  <si>
    <t>За рахунок коштів Реінвестицій</t>
  </si>
  <si>
    <t>Акт від 08.09.2024р. (всього витрат = 311021,15 грн.; частково витрати за рахунок Реінвестиції)</t>
  </si>
  <si>
    <t>Акт зарахування зустрічних однорідних вимог від 09.09.2024р.</t>
  </si>
  <si>
    <t>Всього по розділу ІІ "Витрати" за рахунок коштів Реінвестицій</t>
  </si>
  <si>
    <t xml:space="preserve">Всього по розділу ІІ "Витрати" згідно звіту про використання суми Гранту загальна сума витрат по проекту </t>
  </si>
  <si>
    <t>Директор,</t>
  </si>
  <si>
    <t>Аудитор, сертифікат серії А № 002998</t>
  </si>
  <si>
    <t>Карпенко І.О.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</si>
</sst>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5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5" tint="-0.499984740745262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CC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EEAF6"/>
        <bgColor rgb="FFECECEC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1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43"/>
    <xf numFmtId="0" fontId="6" fillId="0" borderId="43"/>
  </cellStyleXfs>
  <cellXfs count="55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49" fontId="2" fillId="0" borderId="0" xfId="0" applyNumberFormat="1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10" fontId="7" fillId="0" borderId="0" xfId="0" applyNumberFormat="1" applyFont="1"/>
    <xf numFmtId="4" fontId="7" fillId="0" borderId="0" xfId="0" applyNumberFormat="1" applyFont="1"/>
    <xf numFmtId="10" fontId="2" fillId="0" borderId="0" xfId="0" applyNumberFormat="1" applyFont="1"/>
    <xf numFmtId="4" fontId="2" fillId="0" borderId="0" xfId="0" applyNumberFormat="1" applyFont="1"/>
    <xf numFmtId="10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14" fontId="5" fillId="0" borderId="0" xfId="0" applyNumberFormat="1" applyFont="1"/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10" fontId="9" fillId="0" borderId="11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 wrapText="1"/>
    </xf>
    <xf numFmtId="10" fontId="10" fillId="0" borderId="10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10" fontId="9" fillId="0" borderId="22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10" fontId="9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10" fontId="9" fillId="0" borderId="26" xfId="0" applyNumberFormat="1" applyFont="1" applyBorder="1" applyAlignment="1">
      <alignment horizontal="center" vertical="center"/>
    </xf>
    <xf numFmtId="10" fontId="14" fillId="0" borderId="24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10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10" fontId="9" fillId="0" borderId="30" xfId="0" applyNumberFormat="1" applyFont="1" applyBorder="1" applyAlignment="1">
      <alignment horizontal="center" vertical="center"/>
    </xf>
    <xf numFmtId="10" fontId="14" fillId="0" borderId="28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4" fontId="9" fillId="0" borderId="17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10" fontId="9" fillId="0" borderId="18" xfId="0" applyNumberFormat="1" applyFont="1" applyBorder="1" applyAlignment="1">
      <alignment horizontal="center" vertical="center"/>
    </xf>
    <xf numFmtId="10" fontId="9" fillId="0" borderId="16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31" xfId="0" applyFont="1" applyBorder="1"/>
    <xf numFmtId="10" fontId="13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/>
    <xf numFmtId="4" fontId="2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wrapText="1"/>
    </xf>
    <xf numFmtId="4" fontId="18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" fontId="3" fillId="2" borderId="39" xfId="0" applyNumberFormat="1" applyFont="1" applyFill="1" applyBorder="1" applyAlignment="1">
      <alignment horizontal="center" vertical="center" wrapText="1"/>
    </xf>
    <xf numFmtId="4" fontId="3" fillId="2" borderId="40" xfId="0" applyNumberFormat="1" applyFont="1" applyFill="1" applyBorder="1" applyAlignment="1">
      <alignment horizontal="center" vertical="center" wrapText="1"/>
    </xf>
    <xf numFmtId="4" fontId="3" fillId="2" borderId="41" xfId="0" applyNumberFormat="1" applyFont="1" applyFill="1" applyBorder="1" applyAlignment="1">
      <alignment horizontal="center" vertical="center" wrapText="1"/>
    </xf>
    <xf numFmtId="164" fontId="3" fillId="2" borderId="42" xfId="0" applyNumberFormat="1" applyFont="1" applyFill="1" applyBorder="1" applyAlignment="1">
      <alignment horizontal="center" vertical="center" wrapText="1"/>
    </xf>
    <xf numFmtId="164" fontId="3" fillId="2" borderId="43" xfId="0" applyNumberFormat="1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 wrapText="1"/>
    </xf>
    <xf numFmtId="3" fontId="3" fillId="3" borderId="39" xfId="0" applyNumberFormat="1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19" fillId="4" borderId="44" xfId="0" applyFont="1" applyFill="1" applyBorder="1" applyAlignment="1">
      <alignment vertical="center"/>
    </xf>
    <xf numFmtId="0" fontId="19" fillId="4" borderId="45" xfId="0" applyFont="1" applyFill="1" applyBorder="1" applyAlignment="1">
      <alignment horizontal="center" vertical="center"/>
    </xf>
    <xf numFmtId="0" fontId="19" fillId="4" borderId="46" xfId="0" applyFont="1" applyFill="1" applyBorder="1" applyAlignment="1">
      <alignment vertical="center" wrapText="1"/>
    </xf>
    <xf numFmtId="0" fontId="5" fillId="4" borderId="46" xfId="0" applyFont="1" applyFill="1" applyBorder="1" applyAlignment="1">
      <alignment horizontal="center" vertical="center"/>
    </xf>
    <xf numFmtId="4" fontId="5" fillId="4" borderId="46" xfId="0" applyNumberFormat="1" applyFont="1" applyFill="1" applyBorder="1" applyAlignment="1">
      <alignment horizontal="right" vertical="center"/>
    </xf>
    <xf numFmtId="4" fontId="20" fillId="4" borderId="46" xfId="0" applyNumberFormat="1" applyFont="1" applyFill="1" applyBorder="1" applyAlignment="1">
      <alignment horizontal="right" vertical="center"/>
    </xf>
    <xf numFmtId="0" fontId="5" fillId="4" borderId="41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5" borderId="47" xfId="0" applyFont="1" applyFill="1" applyBorder="1" applyAlignment="1">
      <alignment vertical="center"/>
    </xf>
    <xf numFmtId="0" fontId="3" fillId="5" borderId="40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vertical="center"/>
    </xf>
    <xf numFmtId="0" fontId="2" fillId="5" borderId="45" xfId="0" applyFont="1" applyFill="1" applyBorder="1" applyAlignment="1">
      <alignment horizontal="center" vertical="center"/>
    </xf>
    <xf numFmtId="4" fontId="2" fillId="5" borderId="45" xfId="0" applyNumberFormat="1" applyFont="1" applyFill="1" applyBorder="1" applyAlignment="1">
      <alignment horizontal="right" vertical="center"/>
    </xf>
    <xf numFmtId="4" fontId="16" fillId="5" borderId="45" xfId="0" applyNumberFormat="1" applyFont="1" applyFill="1" applyBorder="1" applyAlignment="1">
      <alignment horizontal="right" vertical="center"/>
    </xf>
    <xf numFmtId="0" fontId="2" fillId="5" borderId="48" xfId="0" applyFont="1" applyFill="1" applyBorder="1" applyAlignment="1">
      <alignment vertical="center"/>
    </xf>
    <xf numFmtId="165" fontId="3" fillId="6" borderId="49" xfId="0" applyNumberFormat="1" applyFont="1" applyFill="1" applyBorder="1" applyAlignment="1">
      <alignment vertical="top"/>
    </xf>
    <xf numFmtId="49" fontId="3" fillId="6" borderId="50" xfId="0" applyNumberFormat="1" applyFont="1" applyFill="1" applyBorder="1" applyAlignment="1">
      <alignment horizontal="center" vertical="top"/>
    </xf>
    <xf numFmtId="0" fontId="21" fillId="6" borderId="51" xfId="0" applyFont="1" applyFill="1" applyBorder="1" applyAlignment="1">
      <alignment vertical="top" wrapText="1"/>
    </xf>
    <xf numFmtId="0" fontId="3" fillId="6" borderId="52" xfId="0" applyFont="1" applyFill="1" applyBorder="1" applyAlignment="1">
      <alignment horizontal="center" vertical="top"/>
    </xf>
    <xf numFmtId="4" fontId="3" fillId="6" borderId="53" xfId="0" applyNumberFormat="1" applyFont="1" applyFill="1" applyBorder="1" applyAlignment="1">
      <alignment horizontal="right" vertical="top"/>
    </xf>
    <xf numFmtId="4" fontId="3" fillId="6" borderId="54" xfId="0" applyNumberFormat="1" applyFont="1" applyFill="1" applyBorder="1" applyAlignment="1">
      <alignment horizontal="right" vertical="top"/>
    </xf>
    <xf numFmtId="4" fontId="3" fillId="6" borderId="55" xfId="0" applyNumberFormat="1" applyFont="1" applyFill="1" applyBorder="1" applyAlignment="1">
      <alignment horizontal="right" vertical="top"/>
    </xf>
    <xf numFmtId="4" fontId="16" fillId="6" borderId="56" xfId="0" applyNumberFormat="1" applyFont="1" applyFill="1" applyBorder="1" applyAlignment="1">
      <alignment horizontal="right" vertical="top"/>
    </xf>
    <xf numFmtId="10" fontId="16" fillId="6" borderId="56" xfId="0" applyNumberFormat="1" applyFont="1" applyFill="1" applyBorder="1" applyAlignment="1">
      <alignment horizontal="right" vertical="top"/>
    </xf>
    <xf numFmtId="0" fontId="3" fillId="6" borderId="55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165" fontId="3" fillId="0" borderId="57" xfId="0" applyNumberFormat="1" applyFont="1" applyBorder="1" applyAlignment="1">
      <alignment vertical="top"/>
    </xf>
    <xf numFmtId="49" fontId="4" fillId="0" borderId="23" xfId="0" applyNumberFormat="1" applyFont="1" applyBorder="1" applyAlignment="1">
      <alignment horizontal="center" vertical="top"/>
    </xf>
    <xf numFmtId="0" fontId="6" fillId="0" borderId="58" xfId="0" applyFont="1" applyBorder="1" applyAlignment="1">
      <alignment vertical="top" wrapText="1"/>
    </xf>
    <xf numFmtId="0" fontId="2" fillId="0" borderId="57" xfId="0" applyFont="1" applyBorder="1" applyAlignment="1">
      <alignment horizontal="center" vertical="top"/>
    </xf>
    <xf numFmtId="4" fontId="2" fillId="0" borderId="24" xfId="0" applyNumberFormat="1" applyFont="1" applyBorder="1" applyAlignment="1">
      <alignment horizontal="right" vertical="top"/>
    </xf>
    <xf numFmtId="4" fontId="2" fillId="0" borderId="26" xfId="0" applyNumberFormat="1" applyFont="1" applyBorder="1" applyAlignment="1">
      <alignment horizontal="right" vertical="top"/>
    </xf>
    <xf numFmtId="4" fontId="2" fillId="0" borderId="25" xfId="0" applyNumberFormat="1" applyFont="1" applyBorder="1" applyAlignment="1">
      <alignment horizontal="right" vertical="top"/>
    </xf>
    <xf numFmtId="4" fontId="16" fillId="0" borderId="59" xfId="0" applyNumberFormat="1" applyFont="1" applyBorder="1" applyAlignment="1">
      <alignment horizontal="right" vertical="top"/>
    </xf>
    <xf numFmtId="4" fontId="16" fillId="0" borderId="60" xfId="0" applyNumberFormat="1" applyFont="1" applyBorder="1" applyAlignment="1">
      <alignment horizontal="right" vertical="top"/>
    </xf>
    <xf numFmtId="10" fontId="16" fillId="0" borderId="60" xfId="0" applyNumberFormat="1" applyFont="1" applyBorder="1" applyAlignment="1">
      <alignment horizontal="right" vertical="top"/>
    </xf>
    <xf numFmtId="0" fontId="2" fillId="0" borderId="25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165" fontId="3" fillId="0" borderId="61" xfId="0" applyNumberFormat="1" applyFont="1" applyBorder="1" applyAlignment="1">
      <alignment vertical="top"/>
    </xf>
    <xf numFmtId="49" fontId="4" fillId="0" borderId="27" xfId="0" applyNumberFormat="1" applyFont="1" applyBorder="1" applyAlignment="1">
      <alignment horizontal="center" vertical="top"/>
    </xf>
    <xf numFmtId="0" fontId="2" fillId="0" borderId="61" xfId="0" applyFont="1" applyBorder="1" applyAlignment="1">
      <alignment horizontal="center" vertical="top"/>
    </xf>
    <xf numFmtId="4" fontId="2" fillId="0" borderId="62" xfId="0" applyNumberFormat="1" applyFont="1" applyBorder="1" applyAlignment="1">
      <alignment horizontal="right" vertical="top"/>
    </xf>
    <xf numFmtId="4" fontId="2" fillId="0" borderId="63" xfId="0" applyNumberFormat="1" applyFont="1" applyBorder="1" applyAlignment="1">
      <alignment horizontal="right" vertical="top"/>
    </xf>
    <xf numFmtId="4" fontId="2" fillId="0" borderId="64" xfId="0" applyNumberFormat="1" applyFont="1" applyBorder="1" applyAlignment="1">
      <alignment horizontal="right" vertical="top"/>
    </xf>
    <xf numFmtId="4" fontId="16" fillId="0" borderId="65" xfId="0" applyNumberFormat="1" applyFont="1" applyBorder="1" applyAlignment="1">
      <alignment horizontal="right" vertical="top"/>
    </xf>
    <xf numFmtId="0" fontId="2" fillId="0" borderId="64" xfId="0" applyFont="1" applyBorder="1" applyAlignment="1">
      <alignment vertical="top" wrapText="1"/>
    </xf>
    <xf numFmtId="0" fontId="21" fillId="6" borderId="66" xfId="0" applyFont="1" applyFill="1" applyBorder="1" applyAlignment="1">
      <alignment vertical="top" wrapText="1"/>
    </xf>
    <xf numFmtId="0" fontId="3" fillId="6" borderId="49" xfId="0" applyFont="1" applyFill="1" applyBorder="1" applyAlignment="1">
      <alignment horizontal="center" vertical="top"/>
    </xf>
    <xf numFmtId="4" fontId="3" fillId="6" borderId="67" xfId="0" applyNumberFormat="1" applyFont="1" applyFill="1" applyBorder="1" applyAlignment="1">
      <alignment horizontal="right" vertical="top"/>
    </xf>
    <xf numFmtId="4" fontId="3" fillId="6" borderId="68" xfId="0" applyNumberFormat="1" applyFont="1" applyFill="1" applyBorder="1" applyAlignment="1">
      <alignment horizontal="right" vertical="top"/>
    </xf>
    <xf numFmtId="4" fontId="3" fillId="6" borderId="69" xfId="0" applyNumberFormat="1" applyFont="1" applyFill="1" applyBorder="1" applyAlignment="1">
      <alignment horizontal="right" vertical="top"/>
    </xf>
    <xf numFmtId="4" fontId="2" fillId="6" borderId="69" xfId="0" applyNumberFormat="1" applyFont="1" applyFill="1" applyBorder="1" applyAlignment="1">
      <alignment horizontal="right" vertical="top"/>
    </xf>
    <xf numFmtId="0" fontId="3" fillId="6" borderId="69" xfId="0" applyFont="1" applyFill="1" applyBorder="1" applyAlignment="1">
      <alignment vertical="top" wrapText="1"/>
    </xf>
    <xf numFmtId="165" fontId="3" fillId="0" borderId="70" xfId="0" applyNumberFormat="1" applyFont="1" applyBorder="1" applyAlignment="1">
      <alignment vertical="top"/>
    </xf>
    <xf numFmtId="0" fontId="2" fillId="0" borderId="70" xfId="0" applyFont="1" applyBorder="1" applyAlignment="1">
      <alignment horizontal="center" vertical="top"/>
    </xf>
    <xf numFmtId="4" fontId="2" fillId="0" borderId="28" xfId="0" applyNumberFormat="1" applyFont="1" applyBorder="1" applyAlignment="1">
      <alignment horizontal="right" vertical="top"/>
    </xf>
    <xf numFmtId="4" fontId="2" fillId="0" borderId="30" xfId="0" applyNumberFormat="1" applyFont="1" applyBorder="1" applyAlignment="1">
      <alignment horizontal="right" vertical="top"/>
    </xf>
    <xf numFmtId="4" fontId="2" fillId="0" borderId="29" xfId="0" applyNumberFormat="1" applyFont="1" applyBorder="1" applyAlignment="1">
      <alignment horizontal="right" vertical="top"/>
    </xf>
    <xf numFmtId="0" fontId="2" fillId="0" borderId="29" xfId="0" applyFont="1" applyBorder="1" applyAlignment="1">
      <alignment vertical="top" wrapText="1"/>
    </xf>
    <xf numFmtId="0" fontId="22" fillId="6" borderId="66" xfId="0" applyFont="1" applyFill="1" applyBorder="1" applyAlignment="1">
      <alignment vertical="top" wrapText="1"/>
    </xf>
    <xf numFmtId="49" fontId="4" fillId="0" borderId="71" xfId="0" applyNumberFormat="1" applyFont="1" applyBorder="1" applyAlignment="1">
      <alignment horizontal="center" vertical="top"/>
    </xf>
    <xf numFmtId="49" fontId="4" fillId="6" borderId="50" xfId="0" applyNumberFormat="1" applyFont="1" applyFill="1" applyBorder="1" applyAlignment="1">
      <alignment horizontal="center" vertical="top"/>
    </xf>
    <xf numFmtId="165" fontId="3" fillId="0" borderId="72" xfId="0" applyNumberFormat="1" applyFont="1" applyBorder="1" applyAlignment="1">
      <alignment vertical="top"/>
    </xf>
    <xf numFmtId="49" fontId="4" fillId="0" borderId="19" xfId="0" applyNumberFormat="1" applyFont="1" applyBorder="1" applyAlignment="1">
      <alignment horizontal="center" vertical="top"/>
    </xf>
    <xf numFmtId="0" fontId="2" fillId="0" borderId="72" xfId="0" applyFont="1" applyBorder="1" applyAlignment="1">
      <alignment horizontal="center" vertical="top"/>
    </xf>
    <xf numFmtId="4" fontId="2" fillId="0" borderId="20" xfId="0" applyNumberFormat="1" applyFont="1" applyBorder="1" applyAlignment="1">
      <alignment horizontal="right" vertical="top"/>
    </xf>
    <xf numFmtId="4" fontId="2" fillId="0" borderId="22" xfId="0" applyNumberFormat="1" applyFont="1" applyBorder="1" applyAlignment="1">
      <alignment horizontal="right" vertical="top"/>
    </xf>
    <xf numFmtId="4" fontId="2" fillId="0" borderId="21" xfId="0" applyNumberFormat="1" applyFont="1" applyBorder="1" applyAlignment="1">
      <alignment horizontal="right" vertical="top"/>
    </xf>
    <xf numFmtId="0" fontId="2" fillId="0" borderId="21" xfId="0" applyFont="1" applyBorder="1" applyAlignment="1">
      <alignment vertical="top" wrapText="1"/>
    </xf>
    <xf numFmtId="0" fontId="2" fillId="0" borderId="73" xfId="0" applyFont="1" applyBorder="1" applyAlignment="1">
      <alignment vertical="top" wrapText="1"/>
    </xf>
    <xf numFmtId="0" fontId="6" fillId="0" borderId="73" xfId="0" applyFont="1" applyBorder="1" applyAlignment="1">
      <alignment vertical="top" wrapText="1"/>
    </xf>
    <xf numFmtId="4" fontId="16" fillId="0" borderId="74" xfId="0" applyNumberFormat="1" applyFont="1" applyBorder="1" applyAlignment="1">
      <alignment horizontal="right" vertical="top"/>
    </xf>
    <xf numFmtId="165" fontId="21" fillId="7" borderId="44" xfId="0" applyNumberFormat="1" applyFont="1" applyFill="1" applyBorder="1" applyAlignment="1">
      <alignment vertical="center"/>
    </xf>
    <xf numFmtId="165" fontId="3" fillId="7" borderId="45" xfId="0" applyNumberFormat="1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vertical="center" wrapText="1"/>
    </xf>
    <xf numFmtId="0" fontId="3" fillId="7" borderId="48" xfId="0" applyFont="1" applyFill="1" applyBorder="1" applyAlignment="1">
      <alignment horizontal="center" vertical="center"/>
    </xf>
    <xf numFmtId="4" fontId="3" fillId="2" borderId="46" xfId="0" applyNumberFormat="1" applyFont="1" applyFill="1" applyBorder="1" applyAlignment="1">
      <alignment horizontal="right" vertical="center"/>
    </xf>
    <xf numFmtId="4" fontId="3" fillId="7" borderId="18" xfId="0" applyNumberFormat="1" applyFont="1" applyFill="1" applyBorder="1" applyAlignment="1">
      <alignment horizontal="right" vertical="center"/>
    </xf>
    <xf numFmtId="4" fontId="3" fillId="7" borderId="75" xfId="0" applyNumberFormat="1" applyFont="1" applyFill="1" applyBorder="1" applyAlignment="1">
      <alignment horizontal="right" vertical="center"/>
    </xf>
    <xf numFmtId="4" fontId="3" fillId="7" borderId="76" xfId="0" applyNumberFormat="1" applyFont="1" applyFill="1" applyBorder="1" applyAlignment="1">
      <alignment horizontal="right" vertical="center"/>
    </xf>
    <xf numFmtId="4" fontId="3" fillId="7" borderId="77" xfId="0" applyNumberFormat="1" applyFont="1" applyFill="1" applyBorder="1" applyAlignment="1">
      <alignment horizontal="right" vertical="center"/>
    </xf>
    <xf numFmtId="4" fontId="3" fillId="7" borderId="15" xfId="0" applyNumberFormat="1" applyFont="1" applyFill="1" applyBorder="1" applyAlignment="1">
      <alignment horizontal="right" vertical="center"/>
    </xf>
    <xf numFmtId="4" fontId="3" fillId="7" borderId="41" xfId="0" applyNumberFormat="1" applyFont="1" applyFill="1" applyBorder="1" applyAlignment="1">
      <alignment horizontal="right" vertical="center"/>
    </xf>
    <xf numFmtId="0" fontId="3" fillId="7" borderId="40" xfId="0" applyFont="1" applyFill="1" applyBorder="1" applyAlignment="1">
      <alignment vertical="center" wrapText="1"/>
    </xf>
    <xf numFmtId="0" fontId="3" fillId="5" borderId="78" xfId="0" applyFont="1" applyFill="1" applyBorder="1" applyAlignment="1">
      <alignment vertical="center"/>
    </xf>
    <xf numFmtId="0" fontId="4" fillId="5" borderId="79" xfId="0" applyFont="1" applyFill="1" applyBorder="1" applyAlignment="1">
      <alignment horizontal="center" vertical="center"/>
    </xf>
    <xf numFmtId="0" fontId="3" fillId="5" borderId="80" xfId="0" applyFont="1" applyFill="1" applyBorder="1" applyAlignment="1">
      <alignment vertical="center"/>
    </xf>
    <xf numFmtId="0" fontId="2" fillId="5" borderId="80" xfId="0" applyFont="1" applyFill="1" applyBorder="1" applyAlignment="1">
      <alignment horizontal="center" vertical="center"/>
    </xf>
    <xf numFmtId="4" fontId="16" fillId="5" borderId="81" xfId="0" applyNumberFormat="1" applyFont="1" applyFill="1" applyBorder="1" applyAlignment="1">
      <alignment horizontal="right" vertical="top"/>
    </xf>
    <xf numFmtId="4" fontId="3" fillId="6" borderId="82" xfId="0" applyNumberFormat="1" applyFont="1" applyFill="1" applyBorder="1" applyAlignment="1">
      <alignment horizontal="right" vertical="top"/>
    </xf>
    <xf numFmtId="4" fontId="3" fillId="6" borderId="83" xfId="0" applyNumberFormat="1" applyFont="1" applyFill="1" applyBorder="1" applyAlignment="1">
      <alignment horizontal="right" vertical="top"/>
    </xf>
    <xf numFmtId="0" fontId="4" fillId="0" borderId="0" xfId="0" applyFont="1" applyAlignment="1">
      <alignment vertical="top"/>
    </xf>
    <xf numFmtId="4" fontId="16" fillId="6" borderId="68" xfId="0" applyNumberFormat="1" applyFont="1" applyFill="1" applyBorder="1" applyAlignment="1">
      <alignment horizontal="right" vertical="top"/>
    </xf>
    <xf numFmtId="0" fontId="2" fillId="0" borderId="58" xfId="0" applyFont="1" applyBorder="1" applyAlignment="1">
      <alignment vertical="top" wrapText="1"/>
    </xf>
    <xf numFmtId="0" fontId="6" fillId="0" borderId="84" xfId="0" applyFont="1" applyBorder="1" applyAlignment="1">
      <alignment vertical="top" wrapText="1"/>
    </xf>
    <xf numFmtId="4" fontId="3" fillId="7" borderId="85" xfId="0" applyNumberFormat="1" applyFont="1" applyFill="1" applyBorder="1" applyAlignment="1">
      <alignment horizontal="right" vertical="center"/>
    </xf>
    <xf numFmtId="4" fontId="3" fillId="7" borderId="86" xfId="0" applyNumberFormat="1" applyFont="1" applyFill="1" applyBorder="1" applyAlignment="1">
      <alignment horizontal="right" vertical="center"/>
    </xf>
    <xf numFmtId="4" fontId="16" fillId="7" borderId="41" xfId="0" applyNumberFormat="1" applyFont="1" applyFill="1" applyBorder="1" applyAlignment="1">
      <alignment horizontal="right" vertical="center"/>
    </xf>
    <xf numFmtId="4" fontId="16" fillId="7" borderId="89" xfId="0" applyNumberFormat="1" applyFont="1" applyFill="1" applyBorder="1" applyAlignment="1">
      <alignment horizontal="right" vertical="center"/>
    </xf>
    <xf numFmtId="4" fontId="16" fillId="7" borderId="26" xfId="0" applyNumberFormat="1" applyFont="1" applyFill="1" applyBorder="1" applyAlignment="1">
      <alignment horizontal="right" vertical="center"/>
    </xf>
    <xf numFmtId="4" fontId="16" fillId="7" borderId="90" xfId="0" applyNumberFormat="1" applyFont="1" applyFill="1" applyBorder="1" applyAlignment="1">
      <alignment horizontal="right" vertical="center"/>
    </xf>
    <xf numFmtId="4" fontId="16" fillId="5" borderId="91" xfId="0" applyNumberFormat="1" applyFont="1" applyFill="1" applyBorder="1" applyAlignment="1">
      <alignment horizontal="right" vertical="top"/>
    </xf>
    <xf numFmtId="0" fontId="22" fillId="6" borderId="51" xfId="0" applyFont="1" applyFill="1" applyBorder="1" applyAlignment="1">
      <alignment vertical="top" wrapText="1"/>
    </xf>
    <xf numFmtId="4" fontId="16" fillId="6" borderId="24" xfId="0" applyNumberFormat="1" applyFont="1" applyFill="1" applyBorder="1" applyAlignment="1">
      <alignment horizontal="right" vertical="top"/>
    </xf>
    <xf numFmtId="0" fontId="6" fillId="0" borderId="57" xfId="0" applyFont="1" applyBorder="1" applyAlignment="1">
      <alignment horizontal="center" vertical="top" wrapText="1"/>
    </xf>
    <xf numFmtId="4" fontId="2" fillId="0" borderId="24" xfId="0" applyNumberFormat="1" applyFont="1" applyBorder="1" applyAlignment="1">
      <alignment horizontal="right" vertical="top" wrapText="1"/>
    </xf>
    <xf numFmtId="4" fontId="2" fillId="0" borderId="26" xfId="0" applyNumberFormat="1" applyFont="1" applyBorder="1" applyAlignment="1">
      <alignment horizontal="right" vertical="top" wrapText="1"/>
    </xf>
    <xf numFmtId="4" fontId="2" fillId="0" borderId="25" xfId="0" applyNumberFormat="1" applyFont="1" applyBorder="1" applyAlignment="1">
      <alignment horizontal="right" vertical="top" wrapText="1"/>
    </xf>
    <xf numFmtId="4" fontId="2" fillId="0" borderId="62" xfId="0" applyNumberFormat="1" applyFont="1" applyBorder="1" applyAlignment="1">
      <alignment horizontal="right" vertical="top" wrapText="1"/>
    </xf>
    <xf numFmtId="4" fontId="2" fillId="0" borderId="63" xfId="0" applyNumberFormat="1" applyFont="1" applyBorder="1" applyAlignment="1">
      <alignment horizontal="right" vertical="top" wrapText="1"/>
    </xf>
    <xf numFmtId="4" fontId="2" fillId="0" borderId="64" xfId="0" applyNumberFormat="1" applyFont="1" applyBorder="1" applyAlignment="1">
      <alignment horizontal="right" vertical="top" wrapText="1"/>
    </xf>
    <xf numFmtId="0" fontId="22" fillId="6" borderId="46" xfId="0" applyFont="1" applyFill="1" applyBorder="1" applyAlignment="1">
      <alignment vertical="top" wrapText="1"/>
    </xf>
    <xf numFmtId="49" fontId="4" fillId="0" borderId="57" xfId="0" applyNumberFormat="1" applyFont="1" applyBorder="1" applyAlignment="1">
      <alignment horizontal="center" vertical="top"/>
    </xf>
    <xf numFmtId="0" fontId="2" fillId="0" borderId="50" xfId="0" applyFont="1" applyBorder="1" applyAlignment="1">
      <alignment vertical="top" wrapText="1"/>
    </xf>
    <xf numFmtId="0" fontId="6" fillId="0" borderId="58" xfId="0" applyFont="1" applyBorder="1" applyAlignment="1">
      <alignment horizontal="center" vertical="top"/>
    </xf>
    <xf numFmtId="0" fontId="2" fillId="0" borderId="23" xfId="0" applyFont="1" applyBorder="1" applyAlignment="1">
      <alignment vertical="top" wrapText="1"/>
    </xf>
    <xf numFmtId="0" fontId="2" fillId="0" borderId="71" xfId="0" applyFont="1" applyBorder="1" applyAlignment="1">
      <alignment vertical="top" wrapText="1"/>
    </xf>
    <xf numFmtId="0" fontId="2" fillId="0" borderId="58" xfId="0" applyFont="1" applyBorder="1" applyAlignment="1">
      <alignment horizontal="left" vertical="top" wrapText="1"/>
    </xf>
    <xf numFmtId="0" fontId="6" fillId="0" borderId="57" xfId="0" applyFont="1" applyBorder="1" applyAlignment="1">
      <alignment horizontal="center" vertical="top"/>
    </xf>
    <xf numFmtId="0" fontId="2" fillId="0" borderId="73" xfId="0" applyFont="1" applyBorder="1" applyAlignment="1">
      <alignment horizontal="left" vertical="top" wrapText="1"/>
    </xf>
    <xf numFmtId="0" fontId="6" fillId="0" borderId="61" xfId="0" applyFont="1" applyBorder="1" applyAlignment="1">
      <alignment horizontal="center" vertical="top"/>
    </xf>
    <xf numFmtId="0" fontId="3" fillId="7" borderId="80" xfId="0" applyFont="1" applyFill="1" applyBorder="1" applyAlignment="1">
      <alignment vertical="center" wrapText="1"/>
    </xf>
    <xf numFmtId="4" fontId="16" fillId="7" borderId="46" xfId="0" applyNumberFormat="1" applyFont="1" applyFill="1" applyBorder="1" applyAlignment="1">
      <alignment horizontal="right" vertical="center"/>
    </xf>
    <xf numFmtId="4" fontId="16" fillId="7" borderId="15" xfId="0" applyNumberFormat="1" applyFont="1" applyFill="1" applyBorder="1" applyAlignment="1">
      <alignment horizontal="right" vertical="top"/>
    </xf>
    <xf numFmtId="0" fontId="3" fillId="5" borderId="44" xfId="0" applyFont="1" applyFill="1" applyBorder="1" applyAlignment="1">
      <alignment vertical="center"/>
    </xf>
    <xf numFmtId="0" fontId="4" fillId="5" borderId="15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vertical="center"/>
    </xf>
    <xf numFmtId="4" fontId="16" fillId="5" borderId="56" xfId="0" applyNumberFormat="1" applyFont="1" applyFill="1" applyBorder="1" applyAlignment="1">
      <alignment horizontal="right" vertical="top"/>
    </xf>
    <xf numFmtId="4" fontId="16" fillId="6" borderId="92" xfId="0" applyNumberFormat="1" applyFont="1" applyFill="1" applyBorder="1" applyAlignment="1">
      <alignment horizontal="right" vertical="top"/>
    </xf>
    <xf numFmtId="0" fontId="6" fillId="0" borderId="93" xfId="0" applyFont="1" applyBorder="1" applyAlignment="1">
      <alignment vertical="top" wrapText="1"/>
    </xf>
    <xf numFmtId="0" fontId="3" fillId="6" borderId="15" xfId="0" applyFont="1" applyFill="1" applyBorder="1" applyAlignment="1">
      <alignment horizontal="center" vertical="top"/>
    </xf>
    <xf numFmtId="4" fontId="3" fillId="6" borderId="92" xfId="0" applyNumberFormat="1" applyFont="1" applyFill="1" applyBorder="1" applyAlignment="1">
      <alignment horizontal="right" vertical="top"/>
    </xf>
    <xf numFmtId="0" fontId="6" fillId="0" borderId="72" xfId="0" applyFont="1" applyBorder="1" applyAlignment="1">
      <alignment horizontal="center" vertical="top"/>
    </xf>
    <xf numFmtId="0" fontId="21" fillId="6" borderId="50" xfId="0" applyFont="1" applyFill="1" applyBorder="1" applyAlignment="1">
      <alignment vertical="top" wrapText="1"/>
    </xf>
    <xf numFmtId="0" fontId="3" fillId="6" borderId="66" xfId="0" applyFont="1" applyFill="1" applyBorder="1" applyAlignment="1">
      <alignment horizontal="center" vertical="top"/>
    </xf>
    <xf numFmtId="0" fontId="2" fillId="0" borderId="27" xfId="0" applyFont="1" applyBorder="1" applyAlignment="1">
      <alignment vertical="top" wrapText="1"/>
    </xf>
    <xf numFmtId="0" fontId="22" fillId="6" borderId="43" xfId="0" applyFont="1" applyFill="1" applyBorder="1" applyAlignment="1">
      <alignment horizontal="left" vertical="top" wrapText="1"/>
    </xf>
    <xf numFmtId="0" fontId="2" fillId="0" borderId="58" xfId="0" applyFont="1" applyBorder="1" applyAlignment="1">
      <alignment horizontal="center" vertical="top"/>
    </xf>
    <xf numFmtId="0" fontId="22" fillId="6" borderId="51" xfId="0" applyFont="1" applyFill="1" applyBorder="1" applyAlignment="1">
      <alignment horizontal="left" vertical="top" wrapText="1"/>
    </xf>
    <xf numFmtId="0" fontId="22" fillId="6" borderId="46" xfId="0" applyFont="1" applyFill="1" applyBorder="1" applyAlignment="1">
      <alignment horizontal="left" vertical="top" wrapText="1"/>
    </xf>
    <xf numFmtId="0" fontId="2" fillId="8" borderId="94" xfId="0" applyFont="1" applyFill="1" applyBorder="1" applyAlignment="1">
      <alignment horizontal="center" vertical="top"/>
    </xf>
    <xf numFmtId="4" fontId="2" fillId="8" borderId="95" xfId="0" applyNumberFormat="1" applyFont="1" applyFill="1" applyBorder="1" applyAlignment="1">
      <alignment horizontal="right" vertical="top"/>
    </xf>
    <xf numFmtId="4" fontId="2" fillId="8" borderId="96" xfId="0" applyNumberFormat="1" applyFont="1" applyFill="1" applyBorder="1" applyAlignment="1">
      <alignment horizontal="right" vertical="top"/>
    </xf>
    <xf numFmtId="4" fontId="2" fillId="8" borderId="25" xfId="0" applyNumberFormat="1" applyFont="1" applyFill="1" applyBorder="1" applyAlignment="1">
      <alignment horizontal="right" vertical="top"/>
    </xf>
    <xf numFmtId="4" fontId="16" fillId="8" borderId="59" xfId="0" applyNumberFormat="1" applyFont="1" applyFill="1" applyBorder="1" applyAlignment="1">
      <alignment horizontal="right" vertical="top"/>
    </xf>
    <xf numFmtId="4" fontId="16" fillId="8" borderId="60" xfId="0" applyNumberFormat="1" applyFont="1" applyFill="1" applyBorder="1" applyAlignment="1">
      <alignment horizontal="right" vertical="top"/>
    </xf>
    <xf numFmtId="10" fontId="16" fillId="8" borderId="60" xfId="0" applyNumberFormat="1" applyFont="1" applyFill="1" applyBorder="1" applyAlignment="1">
      <alignment horizontal="right" vertical="top"/>
    </xf>
    <xf numFmtId="0" fontId="2" fillId="8" borderId="43" xfId="0" applyFont="1" applyFill="1" applyBorder="1" applyAlignment="1">
      <alignment vertical="top"/>
    </xf>
    <xf numFmtId="4" fontId="16" fillId="7" borderId="15" xfId="0" applyNumberFormat="1" applyFont="1" applyFill="1" applyBorder="1" applyAlignment="1">
      <alignment horizontal="right" vertical="center"/>
    </xf>
    <xf numFmtId="4" fontId="16" fillId="7" borderId="48" xfId="0" applyNumberFormat="1" applyFont="1" applyFill="1" applyBorder="1" applyAlignment="1">
      <alignment horizontal="right" vertical="center"/>
    </xf>
    <xf numFmtId="0" fontId="3" fillId="7" borderId="15" xfId="0" applyFont="1" applyFill="1" applyBorder="1" applyAlignment="1">
      <alignment vertical="center" wrapText="1"/>
    </xf>
    <xf numFmtId="4" fontId="16" fillId="5" borderId="43" xfId="0" applyNumberFormat="1" applyFont="1" applyFill="1" applyBorder="1" applyAlignment="1">
      <alignment horizontal="right" vertical="center"/>
    </xf>
    <xf numFmtId="0" fontId="2" fillId="5" borderId="42" xfId="0" applyFont="1" applyFill="1" applyBorder="1" applyAlignment="1">
      <alignment vertical="center"/>
    </xf>
    <xf numFmtId="4" fontId="2" fillId="0" borderId="93" xfId="0" applyNumberFormat="1" applyFont="1" applyBorder="1" applyAlignment="1">
      <alignment horizontal="right" vertical="top"/>
    </xf>
    <xf numFmtId="4" fontId="16" fillId="0" borderId="67" xfId="0" applyNumberFormat="1" applyFont="1" applyBorder="1" applyAlignment="1">
      <alignment horizontal="right" vertical="top"/>
    </xf>
    <xf numFmtId="4" fontId="16" fillId="0" borderId="97" xfId="0" applyNumberFormat="1" applyFont="1" applyBorder="1" applyAlignment="1">
      <alignment horizontal="right" vertical="top"/>
    </xf>
    <xf numFmtId="10" fontId="16" fillId="0" borderId="97" xfId="0" applyNumberFormat="1" applyFont="1" applyBorder="1" applyAlignment="1">
      <alignment horizontal="right" vertical="top"/>
    </xf>
    <xf numFmtId="0" fontId="2" fillId="0" borderId="69" xfId="0" applyFont="1" applyBorder="1" applyAlignment="1">
      <alignment vertical="top" wrapText="1"/>
    </xf>
    <xf numFmtId="4" fontId="16" fillId="0" borderId="24" xfId="0" applyNumberFormat="1" applyFont="1" applyBorder="1" applyAlignment="1">
      <alignment horizontal="right" vertical="top"/>
    </xf>
    <xf numFmtId="0" fontId="6" fillId="0" borderId="98" xfId="0" applyFont="1" applyBorder="1" applyAlignment="1">
      <alignment vertical="top" wrapText="1"/>
    </xf>
    <xf numFmtId="4" fontId="2" fillId="0" borderId="99" xfId="0" applyNumberFormat="1" applyFont="1" applyBorder="1" applyAlignment="1">
      <alignment horizontal="right" vertical="top"/>
    </xf>
    <xf numFmtId="4" fontId="16" fillId="0" borderId="28" xfId="0" applyNumberFormat="1" applyFont="1" applyBorder="1" applyAlignment="1">
      <alignment horizontal="right" vertical="top"/>
    </xf>
    <xf numFmtId="4" fontId="16" fillId="0" borderId="100" xfId="0" applyNumberFormat="1" applyFont="1" applyBorder="1" applyAlignment="1">
      <alignment horizontal="right" vertical="top"/>
    </xf>
    <xf numFmtId="10" fontId="16" fillId="0" borderId="100" xfId="0" applyNumberFormat="1" applyFont="1" applyBorder="1" applyAlignment="1">
      <alignment horizontal="right" vertical="top"/>
    </xf>
    <xf numFmtId="165" fontId="3" fillId="7" borderId="46" xfId="0" applyNumberFormat="1" applyFont="1" applyFill="1" applyBorder="1" applyAlignment="1">
      <alignment horizontal="center" vertical="center"/>
    </xf>
    <xf numFmtId="0" fontId="4" fillId="5" borderId="80" xfId="0" applyFont="1" applyFill="1" applyBorder="1" applyAlignment="1">
      <alignment vertical="center"/>
    </xf>
    <xf numFmtId="4" fontId="6" fillId="0" borderId="24" xfId="0" applyNumberFormat="1" applyFont="1" applyBorder="1" applyAlignment="1">
      <alignment horizontal="right" vertical="top"/>
    </xf>
    <xf numFmtId="4" fontId="6" fillId="0" borderId="26" xfId="0" applyNumberFormat="1" applyFont="1" applyBorder="1" applyAlignment="1">
      <alignment horizontal="right" vertical="top"/>
    </xf>
    <xf numFmtId="4" fontId="16" fillId="0" borderId="62" xfId="0" applyNumberFormat="1" applyFont="1" applyBorder="1" applyAlignment="1">
      <alignment horizontal="right" vertical="top"/>
    </xf>
    <xf numFmtId="165" fontId="3" fillId="7" borderId="80" xfId="0" applyNumberFormat="1" applyFont="1" applyFill="1" applyBorder="1" applyAlignment="1">
      <alignment horizontal="center" vertical="center"/>
    </xf>
    <xf numFmtId="4" fontId="3" fillId="7" borderId="46" xfId="0" applyNumberFormat="1" applyFont="1" applyFill="1" applyBorder="1" applyAlignment="1">
      <alignment horizontal="right" vertical="center"/>
    </xf>
    <xf numFmtId="4" fontId="16" fillId="5" borderId="80" xfId="0" applyNumberFormat="1" applyFont="1" applyFill="1" applyBorder="1" applyAlignment="1">
      <alignment horizontal="right" vertical="center"/>
    </xf>
    <xf numFmtId="0" fontId="2" fillId="5" borderId="101" xfId="0" applyFont="1" applyFill="1" applyBorder="1" applyAlignment="1">
      <alignment vertical="center"/>
    </xf>
    <xf numFmtId="165" fontId="3" fillId="0" borderId="102" xfId="0" applyNumberFormat="1" applyFont="1" applyBorder="1" applyAlignment="1">
      <alignment vertical="top"/>
    </xf>
    <xf numFmtId="166" fontId="4" fillId="0" borderId="50" xfId="0" applyNumberFormat="1" applyFont="1" applyBorder="1" applyAlignment="1">
      <alignment horizontal="center" vertical="top"/>
    </xf>
    <xf numFmtId="0" fontId="2" fillId="0" borderId="50" xfId="0" applyFont="1" applyBorder="1" applyAlignment="1">
      <alignment horizontal="center" vertical="top"/>
    </xf>
    <xf numFmtId="4" fontId="2" fillId="0" borderId="97" xfId="0" applyNumberFormat="1" applyFont="1" applyBorder="1" applyAlignment="1">
      <alignment horizontal="right" vertical="top"/>
    </xf>
    <xf numFmtId="4" fontId="2" fillId="0" borderId="68" xfId="0" applyNumberFormat="1" applyFont="1" applyBorder="1" applyAlignment="1">
      <alignment horizontal="right" vertical="top"/>
    </xf>
    <xf numFmtId="4" fontId="2" fillId="0" borderId="69" xfId="0" applyNumberFormat="1" applyFont="1" applyBorder="1" applyAlignment="1">
      <alignment horizontal="right" vertical="top"/>
    </xf>
    <xf numFmtId="4" fontId="2" fillId="0" borderId="67" xfId="0" applyNumberFormat="1" applyFont="1" applyBorder="1" applyAlignment="1">
      <alignment horizontal="right" vertical="top"/>
    </xf>
    <xf numFmtId="166" fontId="4" fillId="0" borderId="23" xfId="0" applyNumberFormat="1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4" fontId="2" fillId="0" borderId="59" xfId="0" applyNumberFormat="1" applyFont="1" applyBorder="1" applyAlignment="1">
      <alignment horizontal="right" vertical="top"/>
    </xf>
    <xf numFmtId="10" fontId="16" fillId="0" borderId="74" xfId="0" applyNumberFormat="1" applyFont="1" applyBorder="1" applyAlignment="1">
      <alignment horizontal="right" vertical="top"/>
    </xf>
    <xf numFmtId="0" fontId="2" fillId="0" borderId="31" xfId="0" applyFont="1" applyBorder="1" applyAlignment="1">
      <alignment vertical="top" wrapText="1"/>
    </xf>
    <xf numFmtId="4" fontId="2" fillId="0" borderId="60" xfId="0" applyNumberFormat="1" applyFont="1" applyBorder="1" applyAlignment="1">
      <alignment horizontal="right" vertical="top"/>
    </xf>
    <xf numFmtId="4" fontId="2" fillId="0" borderId="104" xfId="0" applyNumberFormat="1" applyFont="1" applyBorder="1" applyAlignment="1">
      <alignment horizontal="right" vertical="top"/>
    </xf>
    <xf numFmtId="4" fontId="16" fillId="0" borderId="50" xfId="0" applyNumberFormat="1" applyFont="1" applyBorder="1" applyAlignment="1">
      <alignment horizontal="right" vertical="top"/>
    </xf>
    <xf numFmtId="166" fontId="4" fillId="0" borderId="27" xfId="0" applyNumberFormat="1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4" fontId="2" fillId="0" borderId="65" xfId="0" applyNumberFormat="1" applyFont="1" applyBorder="1" applyAlignment="1">
      <alignment horizontal="right" vertical="top"/>
    </xf>
    <xf numFmtId="4" fontId="16" fillId="0" borderId="27" xfId="0" applyNumberFormat="1" applyFont="1" applyBorder="1" applyAlignment="1">
      <alignment horizontal="right" vertical="top"/>
    </xf>
    <xf numFmtId="166" fontId="4" fillId="0" borderId="71" xfId="0" applyNumberFormat="1" applyFont="1" applyBorder="1" applyAlignment="1">
      <alignment horizontal="center" vertical="top"/>
    </xf>
    <xf numFmtId="0" fontId="2" fillId="0" borderId="71" xfId="0" applyFont="1" applyBorder="1" applyAlignment="1">
      <alignment horizontal="center" vertical="top"/>
    </xf>
    <xf numFmtId="165" fontId="3" fillId="0" borderId="23" xfId="0" applyNumberFormat="1" applyFont="1" applyBorder="1" applyAlignment="1">
      <alignment vertical="top"/>
    </xf>
    <xf numFmtId="165" fontId="3" fillId="0" borderId="27" xfId="0" applyNumberFormat="1" applyFont="1" applyBorder="1" applyAlignment="1">
      <alignment vertical="top"/>
    </xf>
    <xf numFmtId="4" fontId="16" fillId="0" borderId="71" xfId="0" applyNumberFormat="1" applyFont="1" applyBorder="1" applyAlignment="1">
      <alignment horizontal="right" vertical="top"/>
    </xf>
    <xf numFmtId="0" fontId="2" fillId="5" borderId="46" xfId="0" applyFont="1" applyFill="1" applyBorder="1" applyAlignment="1">
      <alignment horizontal="center" vertical="center"/>
    </xf>
    <xf numFmtId="166" fontId="4" fillId="0" borderId="19" xfId="0" applyNumberFormat="1" applyFont="1" applyBorder="1" applyAlignment="1">
      <alignment horizontal="center" vertical="top"/>
    </xf>
    <xf numFmtId="0" fontId="2" fillId="0" borderId="102" xfId="0" applyFont="1" applyBorder="1" applyAlignment="1">
      <alignment vertical="top" wrapText="1"/>
    </xf>
    <xf numFmtId="0" fontId="2" fillId="0" borderId="107" xfId="0" applyFont="1" applyBorder="1" applyAlignment="1">
      <alignment vertical="top" wrapText="1"/>
    </xf>
    <xf numFmtId="4" fontId="16" fillId="0" borderId="23" xfId="0" applyNumberFormat="1" applyFont="1" applyBorder="1" applyAlignment="1">
      <alignment horizontal="right" vertical="top"/>
    </xf>
    <xf numFmtId="0" fontId="2" fillId="0" borderId="108" xfId="0" applyFont="1" applyBorder="1" applyAlignment="1">
      <alignment vertical="top" wrapText="1"/>
    </xf>
    <xf numFmtId="0" fontId="2" fillId="0" borderId="87" xfId="0" applyFont="1" applyBorder="1" applyAlignment="1">
      <alignment vertical="top" wrapText="1"/>
    </xf>
    <xf numFmtId="0" fontId="3" fillId="7" borderId="101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22" fillId="6" borderId="109" xfId="0" applyFont="1" applyFill="1" applyBorder="1" applyAlignment="1">
      <alignment horizontal="left" vertical="top" wrapText="1"/>
    </xf>
    <xf numFmtId="4" fontId="3" fillId="6" borderId="110" xfId="0" applyNumberFormat="1" applyFont="1" applyFill="1" applyBorder="1" applyAlignment="1">
      <alignment horizontal="right" vertical="top"/>
    </xf>
    <xf numFmtId="4" fontId="3" fillId="6" borderId="50" xfId="0" applyNumberFormat="1" applyFont="1" applyFill="1" applyBorder="1" applyAlignment="1">
      <alignment horizontal="right" vertical="top"/>
    </xf>
    <xf numFmtId="0" fontId="2" fillId="0" borderId="60" xfId="0" applyFont="1" applyBorder="1" applyAlignment="1">
      <alignment vertical="top" wrapText="1"/>
    </xf>
    <xf numFmtId="0" fontId="2" fillId="0" borderId="59" xfId="0" applyFont="1" applyBorder="1" applyAlignment="1">
      <alignment vertical="top" wrapText="1"/>
    </xf>
    <xf numFmtId="4" fontId="2" fillId="0" borderId="98" xfId="0" applyNumberFormat="1" applyFont="1" applyBorder="1" applyAlignment="1">
      <alignment horizontal="right" vertical="top"/>
    </xf>
    <xf numFmtId="165" fontId="3" fillId="6" borderId="52" xfId="0" applyNumberFormat="1" applyFont="1" applyFill="1" applyBorder="1" applyAlignment="1">
      <alignment vertical="top"/>
    </xf>
    <xf numFmtId="49" fontId="4" fillId="6" borderId="111" xfId="0" applyNumberFormat="1" applyFont="1" applyFill="1" applyBorder="1" applyAlignment="1">
      <alignment horizontal="center" vertical="top"/>
    </xf>
    <xf numFmtId="0" fontId="22" fillId="6" borderId="66" xfId="0" applyFont="1" applyFill="1" applyBorder="1" applyAlignment="1">
      <alignment horizontal="left" vertical="top" wrapText="1"/>
    </xf>
    <xf numFmtId="0" fontId="3" fillId="6" borderId="109" xfId="0" applyFont="1" applyFill="1" applyBorder="1" applyAlignment="1">
      <alignment vertical="top" wrapText="1"/>
    </xf>
    <xf numFmtId="0" fontId="21" fillId="6" borderId="46" xfId="0" applyFont="1" applyFill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71" xfId="0" applyFont="1" applyBorder="1" applyAlignment="1">
      <alignment horizontal="left" vertical="top" wrapText="1"/>
    </xf>
    <xf numFmtId="0" fontId="2" fillId="0" borderId="84" xfId="0" applyFont="1" applyBorder="1" applyAlignment="1">
      <alignment horizontal="center" vertical="top"/>
    </xf>
    <xf numFmtId="165" fontId="21" fillId="7" borderId="39" xfId="0" applyNumberFormat="1" applyFont="1" applyFill="1" applyBorder="1" applyAlignment="1">
      <alignment vertical="center"/>
    </xf>
    <xf numFmtId="165" fontId="3" fillId="7" borderId="43" xfId="0" applyNumberFormat="1" applyFont="1" applyFill="1" applyBorder="1" applyAlignment="1">
      <alignment horizontal="center" vertical="center"/>
    </xf>
    <xf numFmtId="0" fontId="3" fillId="7" borderId="43" xfId="0" applyFont="1" applyFill="1" applyBorder="1" applyAlignment="1">
      <alignment vertical="center" wrapText="1"/>
    </xf>
    <xf numFmtId="0" fontId="3" fillId="7" borderId="41" xfId="0" applyFont="1" applyFill="1" applyBorder="1" applyAlignment="1">
      <alignment horizontal="center" vertical="center"/>
    </xf>
    <xf numFmtId="4" fontId="3" fillId="7" borderId="17" xfId="0" applyNumberFormat="1" applyFont="1" applyFill="1" applyBorder="1" applyAlignment="1">
      <alignment horizontal="right" vertical="center"/>
    </xf>
    <xf numFmtId="165" fontId="3" fillId="4" borderId="44" xfId="0" applyNumberFormat="1" applyFont="1" applyFill="1" applyBorder="1" applyAlignment="1">
      <alignment vertical="center"/>
    </xf>
    <xf numFmtId="165" fontId="3" fillId="4" borderId="45" xfId="0" applyNumberFormat="1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vertical="center" wrapText="1"/>
    </xf>
    <xf numFmtId="0" fontId="3" fillId="4" borderId="45" xfId="0" applyFont="1" applyFill="1" applyBorder="1" applyAlignment="1">
      <alignment horizontal="center" vertical="center"/>
    </xf>
    <xf numFmtId="4" fontId="3" fillId="4" borderId="44" xfId="0" applyNumberFormat="1" applyFont="1" applyFill="1" applyBorder="1" applyAlignment="1">
      <alignment horizontal="right" vertical="center"/>
    </xf>
    <xf numFmtId="4" fontId="3" fillId="4" borderId="48" xfId="0" applyNumberFormat="1" applyFont="1" applyFill="1" applyBorder="1" applyAlignment="1">
      <alignment horizontal="right" vertical="center"/>
    </xf>
    <xf numFmtId="4" fontId="3" fillId="4" borderId="101" xfId="0" applyNumberFormat="1" applyFont="1" applyFill="1" applyBorder="1" applyAlignment="1">
      <alignment horizontal="right" vertical="center"/>
    </xf>
    <xf numFmtId="10" fontId="16" fillId="4" borderId="56" xfId="0" applyNumberFormat="1" applyFont="1" applyFill="1" applyBorder="1" applyAlignment="1">
      <alignment horizontal="right" vertical="top"/>
    </xf>
    <xf numFmtId="0" fontId="3" fillId="4" borderId="79" xfId="0" applyFont="1" applyFill="1" applyBorder="1" applyAlignment="1">
      <alignment vertical="center" wrapText="1"/>
    </xf>
    <xf numFmtId="4" fontId="16" fillId="0" borderId="0" xfId="0" applyNumberFormat="1" applyFont="1" applyAlignment="1">
      <alignment horizontal="right" vertical="center"/>
    </xf>
    <xf numFmtId="0" fontId="3" fillId="4" borderId="48" xfId="0" applyFont="1" applyFill="1" applyBorder="1" applyAlignment="1">
      <alignment horizontal="center" vertical="center"/>
    </xf>
    <xf numFmtId="4" fontId="3" fillId="4" borderId="16" xfId="0" applyNumberFormat="1" applyFont="1" applyFill="1" applyBorder="1" applyAlignment="1">
      <alignment horizontal="right" vertical="center"/>
    </xf>
    <xf numFmtId="4" fontId="16" fillId="4" borderId="16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31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23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4" fontId="27" fillId="0" borderId="0" xfId="0" applyNumberFormat="1" applyFont="1" applyAlignment="1">
      <alignment horizontal="left"/>
    </xf>
    <xf numFmtId="4" fontId="28" fillId="0" borderId="0" xfId="0" applyNumberFormat="1" applyFont="1" applyAlignment="1">
      <alignment horizontal="right"/>
    </xf>
    <xf numFmtId="4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center" wrapText="1"/>
    </xf>
    <xf numFmtId="4" fontId="18" fillId="0" borderId="0" xfId="0" applyNumberFormat="1" applyFont="1" applyAlignment="1">
      <alignment horizontal="right"/>
    </xf>
    <xf numFmtId="0" fontId="31" fillId="0" borderId="0" xfId="0" applyFont="1" applyAlignment="1">
      <alignment wrapText="1"/>
    </xf>
    <xf numFmtId="0" fontId="32" fillId="0" borderId="0" xfId="0" applyFont="1"/>
    <xf numFmtId="4" fontId="33" fillId="0" borderId="0" xfId="0" applyNumberFormat="1" applyFont="1" applyAlignment="1">
      <alignment horizontal="right"/>
    </xf>
    <xf numFmtId="0" fontId="2" fillId="0" borderId="111" xfId="0" applyFont="1" applyBorder="1" applyAlignment="1">
      <alignment horizontal="left" vertical="top" wrapText="1"/>
    </xf>
    <xf numFmtId="0" fontId="34" fillId="0" borderId="113" xfId="0" applyFont="1" applyBorder="1" applyAlignment="1">
      <alignment vertical="top" wrapText="1"/>
    </xf>
    <xf numFmtId="10" fontId="14" fillId="0" borderId="2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49" fontId="3" fillId="0" borderId="0" xfId="0" applyNumberFormat="1" applyFont="1" applyAlignment="1">
      <alignment horizontal="left" vertical="top"/>
    </xf>
    <xf numFmtId="4" fontId="2" fillId="0" borderId="114" xfId="0" applyNumberFormat="1" applyFont="1" applyBorder="1" applyAlignment="1">
      <alignment horizontal="right" vertical="top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95" xfId="0" applyNumberFormat="1" applyFont="1" applyBorder="1" applyAlignment="1">
      <alignment horizontal="right" vertical="top"/>
    </xf>
    <xf numFmtId="4" fontId="2" fillId="0" borderId="96" xfId="0" applyNumberFormat="1" applyFont="1" applyBorder="1" applyAlignment="1">
      <alignment horizontal="right" vertical="top"/>
    </xf>
    <xf numFmtId="0" fontId="2" fillId="0" borderId="50" xfId="0" applyFont="1" applyBorder="1" applyAlignment="1">
      <alignment vertical="top"/>
    </xf>
    <xf numFmtId="0" fontId="2" fillId="0" borderId="23" xfId="0" applyFont="1" applyBorder="1" applyAlignment="1">
      <alignment vertical="top"/>
    </xf>
    <xf numFmtId="0" fontId="2" fillId="0" borderId="50" xfId="0" applyFont="1" applyBorder="1" applyAlignment="1">
      <alignment horizontal="left" vertical="top"/>
    </xf>
    <xf numFmtId="0" fontId="2" fillId="0" borderId="15" xfId="0" applyFont="1" applyBorder="1" applyAlignment="1">
      <alignment vertical="top" wrapText="1"/>
    </xf>
    <xf numFmtId="0" fontId="2" fillId="0" borderId="115" xfId="0" applyFont="1" applyBorder="1" applyAlignment="1">
      <alignment vertical="top" wrapText="1"/>
    </xf>
    <xf numFmtId="0" fontId="2" fillId="0" borderId="55" xfId="0" applyFont="1" applyBorder="1" applyAlignment="1">
      <alignment vertical="top" wrapText="1"/>
    </xf>
    <xf numFmtId="0" fontId="2" fillId="0" borderId="94" xfId="0" applyFont="1" applyBorder="1" applyAlignment="1">
      <alignment horizontal="center" vertical="top"/>
    </xf>
    <xf numFmtId="0" fontId="2" fillId="0" borderId="113" xfId="0" applyFont="1" applyBorder="1" applyAlignment="1">
      <alignment vertical="top" wrapText="1"/>
    </xf>
    <xf numFmtId="0" fontId="2" fillId="0" borderId="27" xfId="0" applyFont="1" applyBorder="1" applyAlignment="1">
      <alignment horizontal="left" vertical="top" wrapText="1"/>
    </xf>
    <xf numFmtId="4" fontId="2" fillId="0" borderId="116" xfId="0" applyNumberFormat="1" applyFont="1" applyBorder="1" applyAlignment="1">
      <alignment horizontal="right" vertical="top"/>
    </xf>
    <xf numFmtId="4" fontId="2" fillId="0" borderId="113" xfId="0" applyNumberFormat="1" applyFont="1" applyBorder="1" applyAlignment="1">
      <alignment horizontal="right" vertical="top"/>
    </xf>
    <xf numFmtId="0" fontId="2" fillId="0" borderId="103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0" fillId="0" borderId="0" xfId="0"/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8" xfId="0" applyFont="1" applyBorder="1"/>
    <xf numFmtId="0" fontId="12" fillId="0" borderId="9" xfId="0" applyFont="1" applyBorder="1"/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13" xfId="0" applyFont="1" applyBorder="1"/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/>
    <xf numFmtId="10" fontId="13" fillId="0" borderId="12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center"/>
    </xf>
    <xf numFmtId="0" fontId="12" fillId="0" borderId="31" xfId="0" applyFont="1" applyBorder="1"/>
    <xf numFmtId="4" fontId="3" fillId="0" borderId="51" xfId="0" applyNumberFormat="1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4" fontId="3" fillId="2" borderId="4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2" fillId="0" borderId="36" xfId="0" applyFont="1" applyBorder="1"/>
    <xf numFmtId="0" fontId="3" fillId="2" borderId="32" xfId="0" applyFont="1" applyFill="1" applyBorder="1" applyAlignment="1">
      <alignment horizontal="center" vertical="center"/>
    </xf>
    <xf numFmtId="0" fontId="12" fillId="0" borderId="34" xfId="0" applyFont="1" applyBorder="1"/>
    <xf numFmtId="0" fontId="12" fillId="0" borderId="37" xfId="0" applyFont="1" applyBorder="1"/>
    <xf numFmtId="0" fontId="3" fillId="2" borderId="33" xfId="0" applyFont="1" applyFill="1" applyBorder="1" applyAlignment="1">
      <alignment horizontal="center" vertical="center" wrapText="1"/>
    </xf>
    <xf numFmtId="0" fontId="12" fillId="0" borderId="35" xfId="0" applyFont="1" applyBorder="1"/>
    <xf numFmtId="0" fontId="12" fillId="0" borderId="38" xfId="0" applyFont="1" applyBorder="1"/>
    <xf numFmtId="165" fontId="21" fillId="7" borderId="105" xfId="0" applyNumberFormat="1" applyFont="1" applyFill="1" applyBorder="1" applyAlignment="1">
      <alignment horizontal="left" vertical="center" wrapText="1"/>
    </xf>
    <xf numFmtId="0" fontId="12" fillId="0" borderId="106" xfId="0" applyFont="1" applyBorder="1"/>
    <xf numFmtId="0" fontId="12" fillId="0" borderId="90" xfId="0" applyFont="1" applyBorder="1"/>
    <xf numFmtId="165" fontId="2" fillId="0" borderId="0" xfId="0" applyNumberFormat="1" applyFont="1" applyAlignment="1">
      <alignment horizontal="center" vertical="center"/>
    </xf>
    <xf numFmtId="165" fontId="4" fillId="4" borderId="4" xfId="0" applyNumberFormat="1" applyFont="1" applyFill="1" applyBorder="1" applyAlignment="1">
      <alignment horizontal="left" vertical="center"/>
    </xf>
    <xf numFmtId="0" fontId="12" fillId="0" borderId="112" xfId="0" applyFont="1" applyBorder="1"/>
    <xf numFmtId="4" fontId="3" fillId="2" borderId="4" xfId="0" applyNumberFormat="1" applyFont="1" applyFill="1" applyBorder="1" applyAlignment="1">
      <alignment horizontal="center" vertical="center" wrapText="1"/>
    </xf>
    <xf numFmtId="4" fontId="6" fillId="0" borderId="61" xfId="0" applyNumberFormat="1" applyFont="1" applyBorder="1" applyAlignment="1">
      <alignment horizontal="right" vertical="center"/>
    </xf>
    <xf numFmtId="0" fontId="12" fillId="0" borderId="73" xfId="0" applyFont="1" applyBorder="1"/>
    <xf numFmtId="0" fontId="12" fillId="0" borderId="87" xfId="0" applyFont="1" applyBorder="1"/>
    <xf numFmtId="0" fontId="12" fillId="0" borderId="88" xfId="0" applyFont="1" applyBorder="1"/>
    <xf numFmtId="165" fontId="21" fillId="7" borderId="4" xfId="0" applyNumberFormat="1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6" fillId="0" borderId="43" xfId="1" applyFont="1" applyAlignment="1">
      <alignment horizontal="right" vertical="top"/>
    </xf>
    <xf numFmtId="0" fontId="37" fillId="0" borderId="43" xfId="1" applyFont="1" applyAlignment="1">
      <alignment horizontal="left" vertical="top" wrapText="1"/>
    </xf>
    <xf numFmtId="4" fontId="37" fillId="0" borderId="43" xfId="1" applyNumberFormat="1" applyFont="1" applyAlignment="1">
      <alignment horizontal="right" vertical="top"/>
    </xf>
    <xf numFmtId="0" fontId="37" fillId="0" borderId="43" xfId="1" applyFont="1" applyAlignment="1">
      <alignment vertical="top"/>
    </xf>
    <xf numFmtId="0" fontId="38" fillId="0" borderId="43" xfId="1" applyFont="1" applyAlignment="1">
      <alignment horizontal="right" vertical="top"/>
    </xf>
    <xf numFmtId="0" fontId="39" fillId="0" borderId="43" xfId="1" applyFont="1" applyAlignment="1">
      <alignment horizontal="right" vertical="top"/>
    </xf>
    <xf numFmtId="4" fontId="37" fillId="0" borderId="43" xfId="1" applyNumberFormat="1" applyFont="1" applyAlignment="1">
      <alignment vertical="center" wrapText="1"/>
    </xf>
    <xf numFmtId="0" fontId="7" fillId="0" borderId="43" xfId="1" applyFont="1" applyAlignment="1">
      <alignment horizontal="right" vertical="top"/>
    </xf>
    <xf numFmtId="0" fontId="40" fillId="0" borderId="43" xfId="1" applyFont="1" applyAlignment="1">
      <alignment horizontal="right" vertical="top"/>
    </xf>
    <xf numFmtId="0" fontId="41" fillId="0" borderId="43" xfId="1" applyFont="1" applyAlignment="1">
      <alignment horizontal="left" vertical="top" wrapText="1"/>
    </xf>
    <xf numFmtId="4" fontId="37" fillId="0" borderId="43" xfId="1" applyNumberFormat="1" applyFont="1" applyAlignment="1">
      <alignment horizontal="left" vertical="top" wrapText="1"/>
    </xf>
    <xf numFmtId="0" fontId="39" fillId="0" borderId="43" xfId="1" applyFont="1" applyAlignment="1">
      <alignment horizontal="left" vertical="top"/>
    </xf>
    <xf numFmtId="0" fontId="36" fillId="0" borderId="43" xfId="1" applyFont="1" applyAlignment="1">
      <alignment vertical="top"/>
    </xf>
    <xf numFmtId="4" fontId="36" fillId="0" borderId="43" xfId="1" applyNumberFormat="1" applyFont="1" applyAlignment="1">
      <alignment horizontal="right" vertical="top"/>
    </xf>
    <xf numFmtId="0" fontId="36" fillId="0" borderId="43" xfId="1" applyFont="1" applyAlignment="1">
      <alignment horizontal="left" vertical="top"/>
    </xf>
    <xf numFmtId="4" fontId="7" fillId="0" borderId="43" xfId="1" applyNumberFormat="1" applyFont="1" applyAlignment="1">
      <alignment vertical="top" wrapText="1"/>
    </xf>
    <xf numFmtId="0" fontId="7" fillId="0" borderId="43" xfId="1" applyFont="1" applyAlignment="1">
      <alignment vertical="top"/>
    </xf>
    <xf numFmtId="0" fontId="37" fillId="0" borderId="117" xfId="1" applyFont="1" applyBorder="1" applyAlignment="1">
      <alignment horizontal="center" vertical="center"/>
    </xf>
    <xf numFmtId="0" fontId="37" fillId="0" borderId="118" xfId="1" applyFont="1" applyBorder="1" applyAlignment="1">
      <alignment horizontal="center" vertical="center"/>
    </xf>
    <xf numFmtId="0" fontId="37" fillId="0" borderId="119" xfId="1" applyFont="1" applyBorder="1" applyAlignment="1">
      <alignment horizontal="center" vertical="center"/>
    </xf>
    <xf numFmtId="0" fontId="37" fillId="0" borderId="113" xfId="1" applyFont="1" applyBorder="1" applyAlignment="1">
      <alignment horizontal="center" vertical="center" wrapText="1"/>
    </xf>
    <xf numFmtId="0" fontId="43" fillId="0" borderId="117" xfId="1" applyFont="1" applyBorder="1" applyAlignment="1">
      <alignment horizontal="center" vertical="center" wrapText="1"/>
    </xf>
    <xf numFmtId="0" fontId="43" fillId="0" borderId="118" xfId="1" applyFont="1" applyBorder="1" applyAlignment="1">
      <alignment horizontal="center" vertical="center" wrapText="1"/>
    </xf>
    <xf numFmtId="0" fontId="43" fillId="0" borderId="119" xfId="1" applyFont="1" applyBorder="1" applyAlignment="1">
      <alignment horizontal="center" vertical="center" wrapText="1"/>
    </xf>
    <xf numFmtId="4" fontId="43" fillId="0" borderId="113" xfId="1" applyNumberFormat="1" applyFont="1" applyBorder="1" applyAlignment="1">
      <alignment horizontal="right" vertical="top" wrapText="1"/>
    </xf>
    <xf numFmtId="0" fontId="43" fillId="0" borderId="113" xfId="1" applyFont="1" applyBorder="1" applyAlignment="1">
      <alignment vertical="top" wrapText="1"/>
    </xf>
    <xf numFmtId="0" fontId="43" fillId="0" borderId="113" xfId="1" applyFont="1" applyBorder="1" applyAlignment="1">
      <alignment horizontal="right" vertical="top" wrapText="1"/>
    </xf>
    <xf numFmtId="0" fontId="44" fillId="0" borderId="113" xfId="1" applyFont="1" applyBorder="1" applyAlignment="1">
      <alignment horizontal="left" vertical="top" wrapText="1"/>
    </xf>
    <xf numFmtId="49" fontId="37" fillId="9" borderId="113" xfId="1" applyNumberFormat="1" applyFont="1" applyFill="1" applyBorder="1" applyAlignment="1">
      <alignment horizontal="right" vertical="top"/>
    </xf>
    <xf numFmtId="0" fontId="45" fillId="9" borderId="117" xfId="1" applyFont="1" applyFill="1" applyBorder="1" applyAlignment="1">
      <alignment horizontal="left"/>
    </xf>
    <xf numFmtId="0" fontId="45" fillId="9" borderId="118" xfId="1" applyFont="1" applyFill="1" applyBorder="1" applyAlignment="1">
      <alignment horizontal="left"/>
    </xf>
    <xf numFmtId="0" fontId="45" fillId="9" borderId="119" xfId="1" applyFont="1" applyFill="1" applyBorder="1" applyAlignment="1">
      <alignment horizontal="left"/>
    </xf>
    <xf numFmtId="49" fontId="46" fillId="10" borderId="113" xfId="1" applyNumberFormat="1" applyFont="1" applyFill="1" applyBorder="1" applyAlignment="1">
      <alignment horizontal="right" vertical="top"/>
    </xf>
    <xf numFmtId="0" fontId="47" fillId="11" borderId="113" xfId="1" applyFont="1" applyFill="1" applyBorder="1" applyAlignment="1">
      <alignment horizontal="left" vertical="top" wrapText="1"/>
    </xf>
    <xf numFmtId="4" fontId="46" fillId="10" borderId="113" xfId="1" applyNumberFormat="1" applyFont="1" applyFill="1" applyBorder="1" applyAlignment="1">
      <alignment horizontal="right" vertical="top"/>
    </xf>
    <xf numFmtId="0" fontId="46" fillId="10" borderId="113" xfId="1" applyFont="1" applyFill="1" applyBorder="1" applyAlignment="1">
      <alignment vertical="top"/>
    </xf>
    <xf numFmtId="0" fontId="48" fillId="10" borderId="113" xfId="1" applyFont="1" applyFill="1" applyBorder="1" applyAlignment="1">
      <alignment horizontal="left" vertical="top" wrapText="1"/>
    </xf>
    <xf numFmtId="49" fontId="37" fillId="0" borderId="120" xfId="1" applyNumberFormat="1" applyFont="1" applyBorder="1" applyAlignment="1">
      <alignment horizontal="right" vertical="top" wrapText="1"/>
    </xf>
    <xf numFmtId="14" fontId="37" fillId="12" borderId="120" xfId="1" applyNumberFormat="1" applyFont="1" applyFill="1" applyBorder="1" applyAlignment="1">
      <alignment horizontal="left" vertical="top" wrapText="1"/>
    </xf>
    <xf numFmtId="4" fontId="37" fillId="12" borderId="120" xfId="1" applyNumberFormat="1" applyFont="1" applyFill="1" applyBorder="1" applyAlignment="1">
      <alignment horizontal="right" vertical="top" wrapText="1"/>
    </xf>
    <xf numFmtId="0" fontId="37" fillId="0" borderId="120" xfId="1" applyFont="1" applyBorder="1" applyAlignment="1">
      <alignment vertical="top" wrapText="1"/>
    </xf>
    <xf numFmtId="14" fontId="37" fillId="12" borderId="120" xfId="1" applyNumberFormat="1" applyFont="1" applyFill="1" applyBorder="1" applyAlignment="1">
      <alignment vertical="top" wrapText="1"/>
    </xf>
    <xf numFmtId="4" fontId="37" fillId="0" borderId="113" xfId="1" applyNumberFormat="1" applyFont="1" applyBorder="1" applyAlignment="1">
      <alignment vertical="top"/>
    </xf>
    <xf numFmtId="0" fontId="48" fillId="0" borderId="113" xfId="1" applyFont="1" applyBorder="1" applyAlignment="1">
      <alignment horizontal="left" vertical="top" wrapText="1"/>
    </xf>
    <xf numFmtId="0" fontId="1" fillId="0" borderId="121" xfId="1" applyBorder="1" applyAlignment="1">
      <alignment horizontal="right" vertical="top" wrapText="1"/>
    </xf>
    <xf numFmtId="0" fontId="1" fillId="0" borderId="121" xfId="1" applyBorder="1" applyAlignment="1">
      <alignment horizontal="left" vertical="top" wrapText="1"/>
    </xf>
    <xf numFmtId="0" fontId="1" fillId="0" borderId="121" xfId="1" applyBorder="1" applyAlignment="1">
      <alignment vertical="top" wrapText="1"/>
    </xf>
    <xf numFmtId="49" fontId="37" fillId="0" borderId="113" xfId="1" applyNumberFormat="1" applyFont="1" applyBorder="1" applyAlignment="1">
      <alignment horizontal="right" vertical="top" wrapText="1"/>
    </xf>
    <xf numFmtId="14" fontId="37" fillId="12" borderId="113" xfId="1" applyNumberFormat="1" applyFont="1" applyFill="1" applyBorder="1" applyAlignment="1">
      <alignment horizontal="left" vertical="top" wrapText="1"/>
    </xf>
    <xf numFmtId="4" fontId="37" fillId="12" borderId="113" xfId="1" applyNumberFormat="1" applyFont="1" applyFill="1" applyBorder="1" applyAlignment="1">
      <alignment horizontal="right" vertical="top" wrapText="1"/>
    </xf>
    <xf numFmtId="0" fontId="37" fillId="12" borderId="113" xfId="1" applyFont="1" applyFill="1" applyBorder="1" applyAlignment="1">
      <alignment vertical="top" wrapText="1"/>
    </xf>
    <xf numFmtId="14" fontId="37" fillId="12" borderId="113" xfId="1" applyNumberFormat="1" applyFont="1" applyFill="1" applyBorder="1" applyAlignment="1">
      <alignment vertical="top" wrapText="1"/>
    </xf>
    <xf numFmtId="0" fontId="37" fillId="0" borderId="122" xfId="1" applyFont="1" applyBorder="1" applyAlignment="1">
      <alignment vertical="top" wrapText="1"/>
    </xf>
    <xf numFmtId="4" fontId="49" fillId="0" borderId="113" xfId="1" applyNumberFormat="1" applyFont="1" applyBorder="1" applyAlignment="1">
      <alignment horizontal="right" vertical="top" wrapText="1"/>
    </xf>
    <xf numFmtId="0" fontId="49" fillId="0" borderId="113" xfId="1" applyFont="1" applyBorder="1" applyAlignment="1">
      <alignment horizontal="left" vertical="top" wrapText="1"/>
    </xf>
    <xf numFmtId="49" fontId="37" fillId="0" borderId="120" xfId="1" applyNumberFormat="1" applyFont="1" applyBorder="1" applyAlignment="1">
      <alignment horizontal="right" vertical="top" wrapText="1"/>
    </xf>
    <xf numFmtId="49" fontId="45" fillId="0" borderId="117" xfId="1" applyNumberFormat="1" applyFont="1" applyBorder="1" applyAlignment="1">
      <alignment horizontal="left"/>
    </xf>
    <xf numFmtId="49" fontId="45" fillId="0" borderId="119" xfId="1" applyNumberFormat="1" applyFont="1" applyBorder="1" applyAlignment="1">
      <alignment horizontal="left"/>
    </xf>
    <xf numFmtId="4" fontId="45" fillId="0" borderId="113" xfId="1" applyNumberFormat="1" applyFont="1" applyBorder="1" applyAlignment="1">
      <alignment horizontal="right" vertical="top"/>
    </xf>
    <xf numFmtId="4" fontId="45" fillId="0" borderId="113" xfId="1" applyNumberFormat="1" applyFont="1" applyBorder="1" applyAlignment="1">
      <alignment vertical="top"/>
    </xf>
    <xf numFmtId="4" fontId="46" fillId="0" borderId="113" xfId="1" applyNumberFormat="1" applyFont="1" applyBorder="1" applyAlignment="1">
      <alignment horizontal="right" vertical="top"/>
    </xf>
    <xf numFmtId="4" fontId="41" fillId="0" borderId="113" xfId="1" applyNumberFormat="1" applyFont="1" applyBorder="1" applyAlignment="1">
      <alignment horizontal="left" vertical="top" wrapText="1"/>
    </xf>
    <xf numFmtId="4" fontId="50" fillId="0" borderId="113" xfId="1" applyNumberFormat="1" applyFont="1" applyBorder="1" applyAlignment="1">
      <alignment horizontal="left" vertical="top" wrapText="1"/>
    </xf>
    <xf numFmtId="49" fontId="37" fillId="12" borderId="113" xfId="1" applyNumberFormat="1" applyFont="1" applyFill="1" applyBorder="1" applyAlignment="1">
      <alignment horizontal="right" vertical="top" wrapText="1"/>
    </xf>
    <xf numFmtId="4" fontId="37" fillId="12" borderId="113" xfId="1" applyNumberFormat="1" applyFont="1" applyFill="1" applyBorder="1" applyAlignment="1">
      <alignment horizontal="right" vertical="top"/>
    </xf>
    <xf numFmtId="4" fontId="48" fillId="12" borderId="113" xfId="1" applyNumberFormat="1" applyFont="1" applyFill="1" applyBorder="1" applyAlignment="1">
      <alignment horizontal="right" vertical="top"/>
    </xf>
    <xf numFmtId="49" fontId="37" fillId="12" borderId="113" xfId="1" applyNumberFormat="1" applyFont="1" applyFill="1" applyBorder="1" applyAlignment="1">
      <alignment horizontal="left" vertical="top" wrapText="1"/>
    </xf>
    <xf numFmtId="4" fontId="48" fillId="0" borderId="113" xfId="1" applyNumberFormat="1" applyFont="1" applyBorder="1" applyAlignment="1">
      <alignment horizontal="left" vertical="top" wrapText="1"/>
    </xf>
    <xf numFmtId="0" fontId="45" fillId="9" borderId="117" xfId="1" applyFont="1" applyFill="1" applyBorder="1" applyAlignment="1">
      <alignment horizontal="left" vertical="center" wrapText="1"/>
    </xf>
    <xf numFmtId="0" fontId="45" fillId="9" borderId="118" xfId="1" applyFont="1" applyFill="1" applyBorder="1" applyAlignment="1">
      <alignment horizontal="left" vertical="center" wrapText="1"/>
    </xf>
    <xf numFmtId="0" fontId="45" fillId="9" borderId="119" xfId="1" applyFont="1" applyFill="1" applyBorder="1" applyAlignment="1">
      <alignment horizontal="left" vertical="center" wrapText="1"/>
    </xf>
    <xf numFmtId="4" fontId="37" fillId="0" borderId="113" xfId="1" applyNumberFormat="1" applyFont="1" applyBorder="1" applyAlignment="1">
      <alignment horizontal="right" vertical="top"/>
    </xf>
    <xf numFmtId="0" fontId="37" fillId="0" borderId="113" xfId="1" applyFont="1" applyBorder="1" applyAlignment="1">
      <alignment vertical="top" wrapText="1"/>
    </xf>
    <xf numFmtId="0" fontId="37" fillId="0" borderId="123" xfId="1" applyFont="1" applyBorder="1" applyAlignment="1">
      <alignment vertical="top" wrapText="1"/>
    </xf>
    <xf numFmtId="4" fontId="48" fillId="12" borderId="113" xfId="1" applyNumberFormat="1" applyFont="1" applyFill="1" applyBorder="1" applyAlignment="1">
      <alignment vertical="top"/>
    </xf>
    <xf numFmtId="0" fontId="37" fillId="0" borderId="121" xfId="1" applyFont="1" applyBorder="1" applyAlignment="1">
      <alignment vertical="top" wrapText="1"/>
    </xf>
    <xf numFmtId="4" fontId="37" fillId="0" borderId="113" xfId="1" applyNumberFormat="1" applyFont="1" applyBorder="1" applyAlignment="1">
      <alignment vertical="top" wrapText="1"/>
    </xf>
    <xf numFmtId="49" fontId="37" fillId="9" borderId="120" xfId="1" applyNumberFormat="1" applyFont="1" applyFill="1" applyBorder="1" applyAlignment="1">
      <alignment horizontal="right" vertical="top"/>
    </xf>
    <xf numFmtId="0" fontId="37" fillId="0" borderId="26" xfId="1" applyFont="1" applyBorder="1" applyAlignment="1">
      <alignment vertical="top" wrapText="1"/>
    </xf>
    <xf numFmtId="4" fontId="48" fillId="0" borderId="113" xfId="1" applyNumberFormat="1" applyFont="1" applyBorder="1" applyAlignment="1">
      <alignment vertical="top" wrapText="1"/>
    </xf>
    <xf numFmtId="4" fontId="37" fillId="12" borderId="121" xfId="1" applyNumberFormat="1" applyFont="1" applyFill="1" applyBorder="1" applyAlignment="1">
      <alignment horizontal="right" vertical="top"/>
    </xf>
    <xf numFmtId="4" fontId="48" fillId="0" borderId="54" xfId="1" applyNumberFormat="1" applyFont="1" applyBorder="1" applyAlignment="1">
      <alignment vertical="top" wrapText="1"/>
    </xf>
    <xf numFmtId="0" fontId="48" fillId="0" borderId="121" xfId="1" applyFont="1" applyBorder="1" applyAlignment="1">
      <alignment horizontal="left" vertical="top" wrapText="1"/>
    </xf>
    <xf numFmtId="49" fontId="51" fillId="0" borderId="120" xfId="2" applyNumberFormat="1" applyFont="1" applyBorder="1" applyAlignment="1">
      <alignment horizontal="right" vertical="top"/>
    </xf>
    <xf numFmtId="4" fontId="37" fillId="0" borderId="120" xfId="1" applyNumberFormat="1" applyFont="1" applyBorder="1" applyAlignment="1">
      <alignment horizontal="right" vertical="top"/>
    </xf>
    <xf numFmtId="49" fontId="51" fillId="0" borderId="120" xfId="2" applyNumberFormat="1" applyFont="1" applyBorder="1" applyAlignment="1">
      <alignment horizontal="right" vertical="top"/>
    </xf>
    <xf numFmtId="4" fontId="37" fillId="0" borderId="120" xfId="1" applyNumberFormat="1" applyFont="1" applyBorder="1" applyAlignment="1">
      <alignment horizontal="right" vertical="top"/>
    </xf>
    <xf numFmtId="4" fontId="48" fillId="0" borderId="113" xfId="1" applyNumberFormat="1" applyFont="1" applyBorder="1" applyAlignment="1">
      <alignment horizontal="right" vertical="top"/>
    </xf>
    <xf numFmtId="49" fontId="51" fillId="0" borderId="121" xfId="2" applyNumberFormat="1" applyFont="1" applyBorder="1" applyAlignment="1">
      <alignment horizontal="right" vertical="top"/>
    </xf>
    <xf numFmtId="14" fontId="37" fillId="12" borderId="121" xfId="1" applyNumberFormat="1" applyFont="1" applyFill="1" applyBorder="1" applyAlignment="1">
      <alignment horizontal="left" vertical="top" wrapText="1"/>
    </xf>
    <xf numFmtId="4" fontId="37" fillId="0" borderId="121" xfId="1" applyNumberFormat="1" applyFont="1" applyBorder="1" applyAlignment="1">
      <alignment horizontal="right" vertical="top"/>
    </xf>
    <xf numFmtId="4" fontId="52" fillId="0" borderId="120" xfId="1" applyNumberFormat="1" applyFont="1" applyBorder="1" applyAlignment="1">
      <alignment horizontal="right" vertical="top" wrapText="1"/>
    </xf>
    <xf numFmtId="0" fontId="52" fillId="0" borderId="120" xfId="1" applyFont="1" applyBorder="1" applyAlignment="1">
      <alignment horizontal="left" vertical="top" wrapText="1"/>
    </xf>
    <xf numFmtId="4" fontId="37" fillId="0" borderId="113" xfId="1" applyNumberFormat="1" applyFont="1" applyBorder="1" applyAlignment="1">
      <alignment horizontal="right" vertical="top" wrapText="1"/>
    </xf>
    <xf numFmtId="0" fontId="52" fillId="0" borderId="120" xfId="1" applyFont="1" applyBorder="1" applyAlignment="1">
      <alignment horizontal="left" vertical="top" wrapText="1"/>
    </xf>
    <xf numFmtId="4" fontId="37" fillId="0" borderId="120" xfId="1" applyNumberFormat="1" applyFont="1" applyBorder="1" applyAlignment="1">
      <alignment horizontal="right" vertical="top" wrapText="1"/>
    </xf>
    <xf numFmtId="0" fontId="53" fillId="0" borderId="120" xfId="1" applyFont="1" applyBorder="1" applyAlignment="1">
      <alignment vertical="top" wrapText="1"/>
    </xf>
    <xf numFmtId="49" fontId="51" fillId="0" borderId="123" xfId="2" applyNumberFormat="1" applyFont="1" applyBorder="1" applyAlignment="1">
      <alignment horizontal="right" vertical="top"/>
    </xf>
    <xf numFmtId="0" fontId="52" fillId="0" borderId="123" xfId="1" applyFont="1" applyBorder="1" applyAlignment="1">
      <alignment horizontal="left" vertical="top" wrapText="1"/>
    </xf>
    <xf numFmtId="4" fontId="37" fillId="0" borderId="123" xfId="1" applyNumberFormat="1" applyFont="1" applyBorder="1" applyAlignment="1">
      <alignment horizontal="right" vertical="top" wrapText="1"/>
    </xf>
    <xf numFmtId="0" fontId="53" fillId="0" borderId="123" xfId="1" applyFont="1" applyBorder="1" applyAlignment="1">
      <alignment vertical="top" wrapText="1"/>
    </xf>
    <xf numFmtId="4" fontId="37" fillId="0" borderId="123" xfId="1" applyNumberFormat="1" applyFont="1" applyBorder="1" applyAlignment="1">
      <alignment horizontal="right" vertical="top"/>
    </xf>
    <xf numFmtId="4" fontId="48" fillId="0" borderId="113" xfId="1" applyNumberFormat="1" applyFont="1" applyBorder="1" applyAlignment="1">
      <alignment horizontal="right" vertical="top" wrapText="1"/>
    </xf>
    <xf numFmtId="49" fontId="43" fillId="13" borderId="117" xfId="1" applyNumberFormat="1" applyFont="1" applyFill="1" applyBorder="1" applyAlignment="1">
      <alignment horizontal="left" vertical="center" wrapText="1"/>
    </xf>
    <xf numFmtId="49" fontId="43" fillId="13" borderId="119" xfId="1" applyNumberFormat="1" applyFont="1" applyFill="1" applyBorder="1" applyAlignment="1">
      <alignment horizontal="left" vertical="center" wrapText="1"/>
    </xf>
    <xf numFmtId="4" fontId="45" fillId="13" borderId="113" xfId="1" applyNumberFormat="1" applyFont="1" applyFill="1" applyBorder="1" applyAlignment="1">
      <alignment horizontal="right" vertical="top"/>
    </xf>
    <xf numFmtId="4" fontId="45" fillId="13" borderId="113" xfId="1" applyNumberFormat="1" applyFont="1" applyFill="1" applyBorder="1" applyAlignment="1">
      <alignment vertical="top"/>
    </xf>
    <xf numFmtId="4" fontId="46" fillId="13" borderId="113" xfId="1" applyNumberFormat="1" applyFont="1" applyFill="1" applyBorder="1" applyAlignment="1">
      <alignment horizontal="right" vertical="top"/>
    </xf>
    <xf numFmtId="0" fontId="41" fillId="13" borderId="113" xfId="1" applyFont="1" applyFill="1" applyBorder="1" applyAlignment="1">
      <alignment horizontal="left" vertical="top" wrapText="1"/>
    </xf>
    <xf numFmtId="0" fontId="54" fillId="0" borderId="117" xfId="1" applyFont="1" applyBorder="1" applyAlignment="1">
      <alignment horizontal="center" vertical="center" wrapText="1"/>
    </xf>
    <xf numFmtId="0" fontId="54" fillId="0" borderId="118" xfId="1" applyFont="1" applyBorder="1" applyAlignment="1">
      <alignment horizontal="center" vertical="center" wrapText="1"/>
    </xf>
    <xf numFmtId="0" fontId="54" fillId="0" borderId="119" xfId="1" applyFont="1" applyBorder="1" applyAlignment="1">
      <alignment horizontal="center" vertical="center" wrapText="1"/>
    </xf>
    <xf numFmtId="49" fontId="45" fillId="10" borderId="113" xfId="1" applyNumberFormat="1" applyFont="1" applyFill="1" applyBorder="1" applyAlignment="1">
      <alignment horizontal="right" vertical="top"/>
    </xf>
    <xf numFmtId="0" fontId="55" fillId="11" borderId="113" xfId="1" applyFont="1" applyFill="1" applyBorder="1" applyAlignment="1">
      <alignment horizontal="left" vertical="top" wrapText="1"/>
    </xf>
    <xf numFmtId="4" fontId="45" fillId="10" borderId="113" xfId="1" applyNumberFormat="1" applyFont="1" applyFill="1" applyBorder="1" applyAlignment="1">
      <alignment horizontal="right" vertical="top"/>
    </xf>
    <xf numFmtId="4" fontId="45" fillId="10" borderId="113" xfId="1" applyNumberFormat="1" applyFont="1" applyFill="1" applyBorder="1" applyAlignment="1">
      <alignment vertical="top"/>
    </xf>
    <xf numFmtId="4" fontId="46" fillId="10" borderId="113" xfId="1" applyNumberFormat="1" applyFont="1" applyFill="1" applyBorder="1" applyAlignment="1">
      <alignment horizontal="left" vertical="top" wrapText="1"/>
    </xf>
    <xf numFmtId="49" fontId="37" fillId="0" borderId="113" xfId="1" applyNumberFormat="1" applyFont="1" applyBorder="1" applyAlignment="1">
      <alignment horizontal="right" vertical="top"/>
    </xf>
    <xf numFmtId="0" fontId="37" fillId="0" borderId="113" xfId="1" applyFont="1" applyBorder="1" applyAlignment="1">
      <alignment horizontal="left" vertical="top" wrapText="1"/>
    </xf>
    <xf numFmtId="4" fontId="37" fillId="0" borderId="113" xfId="1" applyNumberFormat="1" applyFont="1" applyBorder="1" applyAlignment="1">
      <alignment horizontal="right" vertical="top"/>
    </xf>
    <xf numFmtId="0" fontId="37" fillId="0" borderId="113" xfId="1" applyFont="1" applyBorder="1" applyAlignment="1">
      <alignment vertical="top" wrapText="1"/>
    </xf>
    <xf numFmtId="0" fontId="45" fillId="9" borderId="124" xfId="1" applyFont="1" applyFill="1" applyBorder="1" applyAlignment="1">
      <alignment horizontal="left"/>
    </xf>
    <xf numFmtId="0" fontId="45" fillId="9" borderId="125" xfId="1" applyFont="1" applyFill="1" applyBorder="1" applyAlignment="1">
      <alignment horizontal="left"/>
    </xf>
    <xf numFmtId="0" fontId="45" fillId="9" borderId="126" xfId="1" applyFont="1" applyFill="1" applyBorder="1" applyAlignment="1">
      <alignment horizontal="left"/>
    </xf>
    <xf numFmtId="49" fontId="37" fillId="0" borderId="113" xfId="1" applyNumberFormat="1" applyFont="1" applyBorder="1" applyAlignment="1">
      <alignment horizontal="right" vertical="top"/>
    </xf>
    <xf numFmtId="0" fontId="37" fillId="0" borderId="113" xfId="1" applyFont="1" applyBorder="1" applyAlignment="1">
      <alignment horizontal="left" vertical="top" wrapText="1"/>
    </xf>
    <xf numFmtId="49" fontId="51" fillId="0" borderId="113" xfId="1" applyNumberFormat="1" applyFont="1" applyBorder="1" applyAlignment="1">
      <alignment horizontal="right" vertical="top"/>
    </xf>
    <xf numFmtId="4" fontId="37" fillId="0" borderId="119" xfId="1" applyNumberFormat="1" applyFont="1" applyBorder="1" applyAlignment="1">
      <alignment horizontal="right" vertical="top"/>
    </xf>
    <xf numFmtId="4" fontId="48" fillId="0" borderId="119" xfId="1" applyNumberFormat="1" applyFont="1" applyBorder="1" applyAlignment="1">
      <alignment horizontal="right" vertical="top"/>
    </xf>
    <xf numFmtId="4" fontId="48" fillId="0" borderId="119" xfId="1" applyNumberFormat="1" applyFont="1" applyBorder="1" applyAlignment="1">
      <alignment horizontal="left" vertical="top" wrapText="1"/>
    </xf>
    <xf numFmtId="4" fontId="37" fillId="0" borderId="118" xfId="1" applyNumberFormat="1" applyFont="1" applyBorder="1" applyAlignment="1">
      <alignment horizontal="right" vertical="top"/>
    </xf>
    <xf numFmtId="4" fontId="52" fillId="0" borderId="113" xfId="1" applyNumberFormat="1" applyFont="1" applyBorder="1" applyAlignment="1">
      <alignment horizontal="right" vertical="top" wrapText="1"/>
    </xf>
    <xf numFmtId="4" fontId="37" fillId="0" borderId="43" xfId="1" applyNumberFormat="1" applyFont="1" applyAlignment="1">
      <alignment vertical="top" wrapText="1"/>
    </xf>
    <xf numFmtId="4" fontId="45" fillId="0" borderId="113" xfId="1" applyNumberFormat="1" applyFont="1" applyBorder="1" applyAlignment="1">
      <alignment vertical="top" wrapText="1"/>
    </xf>
    <xf numFmtId="4" fontId="46" fillId="13" borderId="113" xfId="1" applyNumberFormat="1" applyFont="1" applyFill="1" applyBorder="1" applyAlignment="1">
      <alignment horizontal="left" vertical="top" wrapText="1"/>
    </xf>
    <xf numFmtId="0" fontId="48" fillId="13" borderId="113" xfId="1" applyFont="1" applyFill="1" applyBorder="1" applyAlignment="1">
      <alignment horizontal="left" vertical="top" wrapText="1"/>
    </xf>
    <xf numFmtId="0" fontId="37" fillId="0" borderId="43" xfId="1" applyFont="1" applyAlignment="1">
      <alignment horizontal="left" vertical="top"/>
    </xf>
    <xf numFmtId="4" fontId="38" fillId="0" borderId="43" xfId="1" applyNumberFormat="1" applyFont="1" applyAlignment="1">
      <alignment horizontal="right" vertical="top"/>
    </xf>
    <xf numFmtId="0" fontId="7" fillId="0" borderId="43" xfId="1" applyFont="1" applyAlignment="1">
      <alignment horizontal="justify" vertical="center"/>
    </xf>
    <xf numFmtId="0" fontId="36" fillId="0" borderId="127" xfId="1" applyFont="1" applyBorder="1" applyAlignment="1">
      <alignment vertical="top"/>
    </xf>
    <xf numFmtId="4" fontId="41" fillId="0" borderId="43" xfId="1" applyNumberFormat="1" applyFont="1" applyAlignment="1">
      <alignment horizontal="left" vertical="top" wrapText="1"/>
    </xf>
    <xf numFmtId="0" fontId="1" fillId="0" borderId="43" xfId="1"/>
  </cellXfs>
  <cellStyles count="3">
    <cellStyle name="Звичайний" xfId="0" builtinId="0"/>
    <cellStyle name="Звичайний 2" xfId="1" xr:uid="{D9293260-18E3-4861-9D6C-D3C6AB454027}"/>
    <cellStyle name="Обычный 2" xfId="2" xr:uid="{BBC99750-CB5B-4B0D-A940-35AB85B883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A29" zoomScale="60" zoomScaleNormal="60" workbookViewId="0">
      <selection activeCell="C36" sqref="C36"/>
    </sheetView>
  </sheetViews>
  <sheetFormatPr defaultColWidth="14.453125" defaultRowHeight="15" customHeight="1" x14ac:dyDescent="0.35"/>
  <cols>
    <col min="1" max="1" width="16" customWidth="1"/>
    <col min="2" max="2" width="18" customWidth="1"/>
    <col min="3" max="3" width="20.453125" customWidth="1"/>
    <col min="4" max="4" width="21.54296875" customWidth="1"/>
    <col min="5" max="8" width="20.453125" customWidth="1"/>
    <col min="9" max="9" width="12.453125" customWidth="1"/>
    <col min="10" max="10" width="20.453125" customWidth="1"/>
    <col min="11" max="11" width="12.453125" customWidth="1"/>
    <col min="12" max="12" width="20.453125" customWidth="1"/>
    <col min="13" max="13" width="12.453125" customWidth="1"/>
    <col min="14" max="14" width="20.453125" customWidth="1"/>
    <col min="15" max="23" width="4.81640625" customWidth="1"/>
    <col min="24" max="26" width="9.453125" customWidth="1"/>
    <col min="27" max="31" width="11" customWidth="1"/>
  </cols>
  <sheetData>
    <row r="1" spans="1:31" ht="15" customHeight="1" x14ac:dyDescent="0.35">
      <c r="A1" s="375" t="s">
        <v>0</v>
      </c>
      <c r="B1" s="370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5">
      <c r="A2" s="3"/>
      <c r="B2" s="1"/>
      <c r="C2" s="1"/>
      <c r="D2" s="2"/>
      <c r="E2" s="1"/>
      <c r="F2" s="1"/>
      <c r="G2" s="1"/>
      <c r="H2" s="375" t="s">
        <v>329</v>
      </c>
      <c r="I2" s="370"/>
      <c r="J2" s="37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5">
      <c r="A3" s="3"/>
      <c r="B3" s="1"/>
      <c r="C3" s="1"/>
      <c r="D3" s="2"/>
      <c r="E3" s="1"/>
      <c r="F3" s="1"/>
      <c r="G3" s="1"/>
      <c r="H3" s="375" t="s">
        <v>323</v>
      </c>
      <c r="I3" s="370"/>
      <c r="J3" s="37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5" x14ac:dyDescent="0.3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5" x14ac:dyDescent="0.3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5" x14ac:dyDescent="0.3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5">
      <c r="A10" s="4" t="s">
        <v>2</v>
      </c>
      <c r="B10" s="1"/>
      <c r="C10" s="1" t="s">
        <v>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5">
      <c r="A11" s="3" t="s">
        <v>4</v>
      </c>
      <c r="B11" s="1"/>
      <c r="C11" s="1" t="s">
        <v>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5">
      <c r="A12" s="3" t="s">
        <v>6</v>
      </c>
      <c r="B12" s="1"/>
      <c r="C12" s="1" t="s">
        <v>327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5">
      <c r="A13" s="3" t="s">
        <v>7</v>
      </c>
      <c r="B13" s="1"/>
      <c r="C13" s="1" t="s">
        <v>328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5">
      <c r="A14" s="3" t="s">
        <v>8</v>
      </c>
      <c r="B14" s="1"/>
      <c r="C14" s="6" t="s">
        <v>317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5">
      <c r="A15" s="3" t="s">
        <v>9</v>
      </c>
      <c r="B15" s="1"/>
      <c r="C15" s="6" t="s">
        <v>403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5">
      <c r="E17" s="7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31" ht="15.5" x14ac:dyDescent="0.35">
      <c r="A18" s="9"/>
      <c r="B18" s="376" t="s">
        <v>10</v>
      </c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10"/>
      <c r="P18" s="11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15.5" x14ac:dyDescent="0.35">
      <c r="A19" s="9"/>
      <c r="B19" s="376" t="s">
        <v>11</v>
      </c>
      <c r="C19" s="370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10"/>
      <c r="P19" s="11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ht="15.5" x14ac:dyDescent="0.35">
      <c r="A20" s="9"/>
      <c r="B20" s="377" t="s">
        <v>404</v>
      </c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10"/>
      <c r="P20" s="11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ht="15.75" customHeight="1" x14ac:dyDescent="0.35">
      <c r="A21" s="9"/>
      <c r="B21" s="3"/>
      <c r="C21" s="1"/>
      <c r="D21" s="12"/>
      <c r="E21" s="12"/>
      <c r="F21" s="12"/>
      <c r="G21" s="12"/>
      <c r="H21" s="12"/>
      <c r="I21" s="12"/>
      <c r="J21" s="13"/>
      <c r="K21" s="12"/>
      <c r="L21" s="13"/>
      <c r="M21" s="12"/>
      <c r="N21" s="13"/>
      <c r="O21" s="10"/>
      <c r="P21" s="11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ht="15.75" customHeight="1" x14ac:dyDescent="0.35">
      <c r="A22" s="5"/>
      <c r="B22" s="5"/>
      <c r="C22" s="5"/>
      <c r="D22" s="14"/>
      <c r="E22" s="14"/>
      <c r="F22" s="14"/>
      <c r="G22" s="14"/>
      <c r="H22" s="14"/>
      <c r="I22" s="14"/>
      <c r="J22" s="15"/>
      <c r="K22" s="14"/>
      <c r="L22" s="15"/>
      <c r="M22" s="14"/>
      <c r="N22" s="15"/>
      <c r="O22" s="14"/>
      <c r="P22" s="1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5">
      <c r="A23" s="378"/>
      <c r="B23" s="371" t="s">
        <v>12</v>
      </c>
      <c r="C23" s="372"/>
      <c r="D23" s="381" t="s">
        <v>13</v>
      </c>
      <c r="E23" s="382"/>
      <c r="F23" s="382"/>
      <c r="G23" s="382"/>
      <c r="H23" s="382"/>
      <c r="I23" s="382"/>
      <c r="J23" s="383"/>
      <c r="K23" s="371" t="s">
        <v>14</v>
      </c>
      <c r="L23" s="372"/>
      <c r="M23" s="371" t="s">
        <v>15</v>
      </c>
      <c r="N23" s="372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ht="135" customHeight="1" x14ac:dyDescent="0.35">
      <c r="A24" s="379"/>
      <c r="B24" s="373"/>
      <c r="C24" s="374"/>
      <c r="D24" s="17" t="s">
        <v>16</v>
      </c>
      <c r="E24" s="18" t="s">
        <v>17</v>
      </c>
      <c r="F24" s="18" t="s">
        <v>18</v>
      </c>
      <c r="G24" s="18" t="s">
        <v>19</v>
      </c>
      <c r="H24" s="18" t="s">
        <v>20</v>
      </c>
      <c r="I24" s="384" t="s">
        <v>21</v>
      </c>
      <c r="J24" s="374"/>
      <c r="K24" s="373"/>
      <c r="L24" s="374"/>
      <c r="M24" s="373"/>
      <c r="N24" s="374"/>
      <c r="O24" s="5"/>
      <c r="P24" s="5"/>
      <c r="Q24" s="19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5">
      <c r="A25" s="380"/>
      <c r="B25" s="20" t="s">
        <v>22</v>
      </c>
      <c r="C25" s="21" t="s">
        <v>23</v>
      </c>
      <c r="D25" s="20" t="s">
        <v>23</v>
      </c>
      <c r="E25" s="22" t="s">
        <v>23</v>
      </c>
      <c r="F25" s="22" t="s">
        <v>23</v>
      </c>
      <c r="G25" s="22" t="s">
        <v>23</v>
      </c>
      <c r="H25" s="22" t="s">
        <v>23</v>
      </c>
      <c r="I25" s="22" t="s">
        <v>22</v>
      </c>
      <c r="J25" s="23" t="s">
        <v>24</v>
      </c>
      <c r="K25" s="20" t="s">
        <v>22</v>
      </c>
      <c r="L25" s="21" t="s">
        <v>23</v>
      </c>
      <c r="M25" s="24" t="s">
        <v>22</v>
      </c>
      <c r="N25" s="25" t="s">
        <v>23</v>
      </c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31" ht="30" customHeight="1" x14ac:dyDescent="0.35">
      <c r="A26" s="27" t="s">
        <v>25</v>
      </c>
      <c r="B26" s="28" t="s">
        <v>26</v>
      </c>
      <c r="C26" s="29" t="s">
        <v>27</v>
      </c>
      <c r="D26" s="28" t="s">
        <v>28</v>
      </c>
      <c r="E26" s="30" t="s">
        <v>29</v>
      </c>
      <c r="F26" s="30" t="s">
        <v>30</v>
      </c>
      <c r="G26" s="30" t="s">
        <v>31</v>
      </c>
      <c r="H26" s="30" t="s">
        <v>32</v>
      </c>
      <c r="I26" s="30" t="s">
        <v>33</v>
      </c>
      <c r="J26" s="29" t="s">
        <v>34</v>
      </c>
      <c r="K26" s="28" t="s">
        <v>35</v>
      </c>
      <c r="L26" s="29" t="s">
        <v>36</v>
      </c>
      <c r="M26" s="28" t="s">
        <v>37</v>
      </c>
      <c r="N26" s="29" t="s">
        <v>38</v>
      </c>
      <c r="O26" s="31"/>
      <c r="P26" s="31"/>
      <c r="Q26" s="32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ht="30" customHeight="1" x14ac:dyDescent="0.35">
      <c r="A27" s="33" t="s">
        <v>39</v>
      </c>
      <c r="B27" s="34">
        <f>C27/N27</f>
        <v>0.56243671954100571</v>
      </c>
      <c r="C27" s="35">
        <v>999900</v>
      </c>
      <c r="D27" s="36">
        <v>0</v>
      </c>
      <c r="E27" s="37">
        <v>0</v>
      </c>
      <c r="F27" s="37">
        <v>0</v>
      </c>
      <c r="G27" s="37">
        <f>'Кошторис  витрат'!M210</f>
        <v>653000</v>
      </c>
      <c r="H27" s="37">
        <v>0</v>
      </c>
      <c r="I27" s="38">
        <f>J27/N27</f>
        <v>0.36730790865114188</v>
      </c>
      <c r="J27" s="35">
        <f t="shared" ref="J27:J29" si="0">D27+E27+F27+G27+H27</f>
        <v>653000</v>
      </c>
      <c r="K27" s="34">
        <f t="shared" ref="K27:K29" si="1">L27/N27</f>
        <v>7.0255371807852407E-2</v>
      </c>
      <c r="L27" s="35">
        <f>'Кошторис  витрат'!S210</f>
        <v>124900</v>
      </c>
      <c r="M27" s="349">
        <v>1</v>
      </c>
      <c r="N27" s="39">
        <f>C27+J27+L27</f>
        <v>1777800</v>
      </c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ht="30" customHeight="1" x14ac:dyDescent="0.35">
      <c r="A28" s="40" t="s">
        <v>40</v>
      </c>
      <c r="B28" s="41">
        <f>C28/N28</f>
        <v>0.74175586647548719</v>
      </c>
      <c r="C28" s="42">
        <f>'Кошторис  витрат'!J210</f>
        <v>999900</v>
      </c>
      <c r="D28" s="43">
        <v>0</v>
      </c>
      <c r="E28" s="44">
        <v>0</v>
      </c>
      <c r="F28" s="44">
        <v>0</v>
      </c>
      <c r="G28" s="44">
        <f>'Кошторис  витрат'!P210</f>
        <v>161996.5</v>
      </c>
      <c r="H28" s="44">
        <f>H27</f>
        <v>0</v>
      </c>
      <c r="I28" s="45">
        <f>J28/N28</f>
        <v>0.12017387161065733</v>
      </c>
      <c r="J28" s="42">
        <f t="shared" si="0"/>
        <v>161996.5</v>
      </c>
      <c r="K28" s="41">
        <f t="shared" si="1"/>
        <v>0.13807026191385552</v>
      </c>
      <c r="L28" s="42">
        <f>'Кошторис  витрат'!V210</f>
        <v>186121.15</v>
      </c>
      <c r="M28" s="46">
        <v>1</v>
      </c>
      <c r="N28" s="47">
        <f>C28+J28+L28</f>
        <v>1348017.65</v>
      </c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ht="30" customHeight="1" thickBot="1" x14ac:dyDescent="0.4">
      <c r="A29" s="48" t="s">
        <v>41</v>
      </c>
      <c r="B29" s="49">
        <f>C29/C27</f>
        <v>0.29999969996999704</v>
      </c>
      <c r="C29" s="50">
        <v>299969.7</v>
      </c>
      <c r="D29" s="51">
        <v>0</v>
      </c>
      <c r="E29" s="52">
        <v>0</v>
      </c>
      <c r="F29" s="52">
        <v>0</v>
      </c>
      <c r="G29" s="52">
        <f>G28</f>
        <v>161996.5</v>
      </c>
      <c r="H29" s="52">
        <f>H28</f>
        <v>0</v>
      </c>
      <c r="I29" s="53">
        <f>J29/J27</f>
        <v>0.24808039816232771</v>
      </c>
      <c r="J29" s="50">
        <f t="shared" si="0"/>
        <v>161996.5</v>
      </c>
      <c r="K29" s="49">
        <f t="shared" si="1"/>
        <v>0.28718528451450254</v>
      </c>
      <c r="L29" s="50">
        <f>L28</f>
        <v>186121.15</v>
      </c>
      <c r="M29" s="54">
        <f>(N29*M28)/N28</f>
        <v>0.48077067091814413</v>
      </c>
      <c r="N29" s="55">
        <f>C29+J29+L29</f>
        <v>648087.35</v>
      </c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ht="30" customHeight="1" thickBot="1" x14ac:dyDescent="0.4">
      <c r="A30" s="56" t="s">
        <v>42</v>
      </c>
      <c r="B30" s="49">
        <f>C30/C27</f>
        <v>0.70000030003000302</v>
      </c>
      <c r="C30" s="57">
        <f t="shared" ref="C30:L30" si="2">C28-C29</f>
        <v>699930.3</v>
      </c>
      <c r="D30" s="58">
        <f t="shared" si="2"/>
        <v>0</v>
      </c>
      <c r="E30" s="59">
        <f t="shared" si="2"/>
        <v>0</v>
      </c>
      <c r="F30" s="59">
        <f t="shared" si="2"/>
        <v>0</v>
      </c>
      <c r="G30" s="59">
        <v>0</v>
      </c>
      <c r="H30" s="59">
        <f t="shared" si="2"/>
        <v>0</v>
      </c>
      <c r="I30" s="60">
        <f>0</f>
        <v>0</v>
      </c>
      <c r="J30" s="57">
        <f t="shared" si="2"/>
        <v>0</v>
      </c>
      <c r="K30" s="61">
        <v>0</v>
      </c>
      <c r="L30" s="57">
        <f t="shared" si="2"/>
        <v>0</v>
      </c>
      <c r="M30" s="62">
        <f>M28-M29</f>
        <v>0.51922932908185593</v>
      </c>
      <c r="N30" s="63">
        <f>N28-N29</f>
        <v>699930.29999999993</v>
      </c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ht="15.75" customHeight="1" x14ac:dyDescent="0.35">
      <c r="A31" s="3"/>
      <c r="B31" s="3"/>
      <c r="C31" s="3"/>
      <c r="D31" s="1"/>
      <c r="E31" s="1"/>
      <c r="F31" s="1"/>
      <c r="G31" s="1"/>
      <c r="H31" s="1"/>
      <c r="I31" s="1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5">
      <c r="A32" s="64"/>
      <c r="B32" s="64" t="s">
        <v>43</v>
      </c>
      <c r="C32" s="385" t="s">
        <v>400</v>
      </c>
      <c r="D32" s="386"/>
      <c r="E32" s="386"/>
      <c r="F32" s="64"/>
      <c r="G32" s="65"/>
      <c r="H32" s="65"/>
      <c r="I32" s="66"/>
      <c r="J32" s="385" t="s">
        <v>389</v>
      </c>
      <c r="K32" s="386"/>
      <c r="L32" s="386"/>
      <c r="M32" s="386"/>
      <c r="N32" s="386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15.75" customHeight="1" x14ac:dyDescent="0.35">
      <c r="A33" s="5"/>
      <c r="B33" s="5"/>
      <c r="C33" s="5"/>
      <c r="D33" s="67" t="s">
        <v>44</v>
      </c>
      <c r="E33" s="5"/>
      <c r="F33" s="68"/>
      <c r="G33" s="369" t="s">
        <v>45</v>
      </c>
      <c r="H33" s="370"/>
      <c r="I33" s="14"/>
      <c r="J33" s="369" t="s">
        <v>46</v>
      </c>
      <c r="K33" s="370"/>
      <c r="L33" s="370"/>
      <c r="M33" s="370"/>
      <c r="N33" s="370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5">
      <c r="A34" s="1"/>
      <c r="B34" s="1"/>
      <c r="C34" s="1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/>
    <row r="235" spans="1:26" ht="15.75" customHeight="1" x14ac:dyDescent="0.35"/>
    <row r="236" spans="1:26" ht="15.75" customHeight="1" x14ac:dyDescent="0.35"/>
    <row r="237" spans="1:26" ht="15.75" customHeight="1" x14ac:dyDescent="0.35"/>
    <row r="238" spans="1:26" ht="15.75" customHeight="1" x14ac:dyDescent="0.35"/>
    <row r="239" spans="1:26" ht="15.75" customHeight="1" x14ac:dyDescent="0.35"/>
    <row r="240" spans="1:26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32"/>
  <sheetViews>
    <sheetView topLeftCell="A205" zoomScale="50" zoomScaleNormal="50" workbookViewId="0">
      <selection activeCell="C6" sqref="C6"/>
    </sheetView>
  </sheetViews>
  <sheetFormatPr defaultColWidth="14.453125" defaultRowHeight="15" customHeight="1" outlineLevelCol="1" x14ac:dyDescent="0.35"/>
  <cols>
    <col min="1" max="1" width="13.26953125" customWidth="1"/>
    <col min="2" max="2" width="10.26953125" customWidth="1"/>
    <col min="3" max="3" width="49" customWidth="1"/>
    <col min="4" max="4" width="12.7265625" customWidth="1"/>
    <col min="5" max="5" width="11.81640625" customWidth="1"/>
    <col min="6" max="6" width="13" customWidth="1"/>
    <col min="7" max="7" width="17.7265625" customWidth="1"/>
    <col min="8" max="8" width="11.81640625" customWidth="1"/>
    <col min="9" max="9" width="13" customWidth="1"/>
    <col min="10" max="10" width="17.7265625" customWidth="1"/>
    <col min="11" max="11" width="11.81640625" customWidth="1" outlineLevel="1"/>
    <col min="12" max="12" width="13" customWidth="1" outlineLevel="1"/>
    <col min="13" max="13" width="17.7265625" customWidth="1" outlineLevel="1"/>
    <col min="14" max="14" width="12.08984375" customWidth="1" outlineLevel="1"/>
    <col min="15" max="15" width="13" customWidth="1" outlineLevel="1"/>
    <col min="16" max="16" width="16.7265625" customWidth="1" outlineLevel="1"/>
    <col min="17" max="17" width="12.08984375" customWidth="1" outlineLevel="1"/>
    <col min="18" max="18" width="13" customWidth="1" outlineLevel="1"/>
    <col min="19" max="19" width="16.7265625" customWidth="1" outlineLevel="1"/>
    <col min="20" max="20" width="12.08984375" customWidth="1" outlineLevel="1"/>
    <col min="21" max="21" width="13" customWidth="1" outlineLevel="1"/>
    <col min="22" max="22" width="16.7265625" customWidth="1" outlineLevel="1"/>
    <col min="23" max="24" width="16.7265625" customWidth="1"/>
    <col min="25" max="25" width="11" customWidth="1"/>
    <col min="26" max="26" width="11.81640625" customWidth="1"/>
    <col min="27" max="27" width="80.81640625" customWidth="1"/>
    <col min="28" max="28" width="29.08984375" customWidth="1"/>
    <col min="29" max="33" width="5.08984375" customWidth="1"/>
  </cols>
  <sheetData>
    <row r="1" spans="1:33" ht="18" customHeight="1" x14ac:dyDescent="0.35">
      <c r="A1" s="390" t="s">
        <v>47</v>
      </c>
      <c r="B1" s="370"/>
      <c r="C1" s="370"/>
      <c r="D1" s="370"/>
      <c r="E1" s="370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0"/>
      <c r="X1" s="70"/>
      <c r="Y1" s="70"/>
      <c r="Z1" s="70"/>
      <c r="AA1" s="2"/>
      <c r="AB1" s="1"/>
      <c r="AC1" s="1"/>
      <c r="AD1" s="1"/>
      <c r="AE1" s="1"/>
      <c r="AF1" s="1"/>
      <c r="AG1" s="1"/>
    </row>
    <row r="2" spans="1:33" ht="18" customHeight="1" x14ac:dyDescent="0.35">
      <c r="A2" s="116" t="str">
        <f>Фінансування!A12</f>
        <v>Назва Грантоотримувача:</v>
      </c>
      <c r="B2" s="350"/>
      <c r="C2" s="116" t="str">
        <f>Фінансування!C12</f>
        <v>ГРОМАДСЬКА ОРГАНІЗАЦІЯ "ЛІНОЛЕУМ"</v>
      </c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4"/>
      <c r="X2" s="74"/>
      <c r="Y2" s="74"/>
      <c r="Z2" s="74"/>
      <c r="AA2" s="8"/>
      <c r="AB2" s="1"/>
      <c r="AC2" s="1"/>
      <c r="AD2" s="1"/>
      <c r="AE2" s="1"/>
      <c r="AF2" s="1"/>
      <c r="AG2" s="1"/>
    </row>
    <row r="3" spans="1:33" ht="30.5" customHeight="1" x14ac:dyDescent="0.35">
      <c r="A3" s="116" t="str">
        <f>Фінансування!A13</f>
        <v>Назва проєкту:</v>
      </c>
      <c r="B3" s="350"/>
      <c r="C3" s="351" t="str">
        <f>Фінансування!C13</f>
        <v>Міжнародний фестиваль актуальної анімації та медіа-мистецтва LINOLEUM 2024</v>
      </c>
      <c r="D3" s="72"/>
      <c r="E3" s="73"/>
      <c r="F3" s="73"/>
      <c r="G3" s="73"/>
      <c r="H3" s="73"/>
      <c r="I3" s="73"/>
      <c r="J3" s="73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76"/>
      <c r="Y3" s="76"/>
      <c r="Z3" s="76"/>
      <c r="AA3" s="8"/>
      <c r="AB3" s="1"/>
      <c r="AC3" s="1"/>
      <c r="AD3" s="1"/>
      <c r="AE3" s="1"/>
      <c r="AF3" s="1"/>
      <c r="AG3" s="1"/>
    </row>
    <row r="4" spans="1:33" ht="18" customHeight="1" x14ac:dyDescent="0.35">
      <c r="A4" s="116" t="str">
        <f>Фінансування!A14</f>
        <v>Дата початку проєкту:</v>
      </c>
      <c r="B4" s="129"/>
      <c r="C4" s="352" t="s">
        <v>317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5">
      <c r="A5" s="116" t="str">
        <f>Фінансування!A15</f>
        <v>Дата завершення проєкту:</v>
      </c>
      <c r="B5" s="129"/>
      <c r="C5" s="352" t="s">
        <v>403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thickBot="1" x14ac:dyDescent="0.4">
      <c r="A6" s="3"/>
      <c r="B6" s="71"/>
      <c r="C6" s="77"/>
      <c r="D6" s="72"/>
      <c r="E6" s="78"/>
      <c r="F6" s="78"/>
      <c r="G6" s="78"/>
      <c r="H6" s="78"/>
      <c r="I6" s="78"/>
      <c r="J6" s="78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80"/>
      <c r="X6" s="80"/>
      <c r="Y6" s="80"/>
      <c r="Z6" s="80"/>
      <c r="AA6" s="81"/>
      <c r="AB6" s="1"/>
      <c r="AC6" s="1"/>
      <c r="AD6" s="1"/>
      <c r="AE6" s="1"/>
      <c r="AF6" s="1"/>
      <c r="AG6" s="1"/>
    </row>
    <row r="7" spans="1:33" ht="26.25" customHeight="1" thickBot="1" x14ac:dyDescent="0.4">
      <c r="A7" s="391" t="s">
        <v>48</v>
      </c>
      <c r="B7" s="393" t="s">
        <v>49</v>
      </c>
      <c r="C7" s="396" t="s">
        <v>50</v>
      </c>
      <c r="D7" s="396" t="s">
        <v>51</v>
      </c>
      <c r="E7" s="389" t="s">
        <v>52</v>
      </c>
      <c r="F7" s="382"/>
      <c r="G7" s="382"/>
      <c r="H7" s="382"/>
      <c r="I7" s="382"/>
      <c r="J7" s="383"/>
      <c r="K7" s="389" t="s">
        <v>53</v>
      </c>
      <c r="L7" s="382"/>
      <c r="M7" s="382"/>
      <c r="N7" s="382"/>
      <c r="O7" s="382"/>
      <c r="P7" s="383"/>
      <c r="Q7" s="389" t="s">
        <v>54</v>
      </c>
      <c r="R7" s="382"/>
      <c r="S7" s="382"/>
      <c r="T7" s="382"/>
      <c r="U7" s="382"/>
      <c r="V7" s="383"/>
      <c r="W7" s="411" t="s">
        <v>55</v>
      </c>
      <c r="X7" s="382"/>
      <c r="Y7" s="382"/>
      <c r="Z7" s="383"/>
      <c r="AA7" s="412" t="s">
        <v>56</v>
      </c>
      <c r="AB7" s="1"/>
      <c r="AC7" s="1"/>
      <c r="AD7" s="1"/>
      <c r="AE7" s="1"/>
      <c r="AF7" s="1"/>
      <c r="AG7" s="1"/>
    </row>
    <row r="8" spans="1:33" ht="42" customHeight="1" thickBot="1" x14ac:dyDescent="0.4">
      <c r="A8" s="379"/>
      <c r="B8" s="394"/>
      <c r="C8" s="397"/>
      <c r="D8" s="397"/>
      <c r="E8" s="405" t="s">
        <v>57</v>
      </c>
      <c r="F8" s="382"/>
      <c r="G8" s="383"/>
      <c r="H8" s="405" t="s">
        <v>58</v>
      </c>
      <c r="I8" s="382"/>
      <c r="J8" s="383"/>
      <c r="K8" s="405" t="s">
        <v>57</v>
      </c>
      <c r="L8" s="382"/>
      <c r="M8" s="383"/>
      <c r="N8" s="405" t="s">
        <v>58</v>
      </c>
      <c r="O8" s="382"/>
      <c r="P8" s="383"/>
      <c r="Q8" s="405" t="s">
        <v>57</v>
      </c>
      <c r="R8" s="382"/>
      <c r="S8" s="383"/>
      <c r="T8" s="405" t="s">
        <v>58</v>
      </c>
      <c r="U8" s="382"/>
      <c r="V8" s="383"/>
      <c r="W8" s="412" t="s">
        <v>59</v>
      </c>
      <c r="X8" s="412" t="s">
        <v>60</v>
      </c>
      <c r="Y8" s="411" t="s">
        <v>61</v>
      </c>
      <c r="Z8" s="383"/>
      <c r="AA8" s="379"/>
      <c r="AB8" s="1"/>
      <c r="AC8" s="1"/>
      <c r="AD8" s="1"/>
      <c r="AE8" s="1"/>
      <c r="AF8" s="1"/>
      <c r="AG8" s="1"/>
    </row>
    <row r="9" spans="1:33" ht="30" customHeight="1" x14ac:dyDescent="0.35">
      <c r="A9" s="392"/>
      <c r="B9" s="395"/>
      <c r="C9" s="398"/>
      <c r="D9" s="398"/>
      <c r="E9" s="82" t="s">
        <v>62</v>
      </c>
      <c r="F9" s="83" t="s">
        <v>63</v>
      </c>
      <c r="G9" s="84" t="s">
        <v>64</v>
      </c>
      <c r="H9" s="82" t="s">
        <v>62</v>
      </c>
      <c r="I9" s="83" t="s">
        <v>63</v>
      </c>
      <c r="J9" s="84" t="s">
        <v>65</v>
      </c>
      <c r="K9" s="82" t="s">
        <v>62</v>
      </c>
      <c r="L9" s="83" t="s">
        <v>66</v>
      </c>
      <c r="M9" s="84" t="s">
        <v>67</v>
      </c>
      <c r="N9" s="82" t="s">
        <v>62</v>
      </c>
      <c r="O9" s="83" t="s">
        <v>66</v>
      </c>
      <c r="P9" s="84" t="s">
        <v>68</v>
      </c>
      <c r="Q9" s="82" t="s">
        <v>62</v>
      </c>
      <c r="R9" s="83" t="s">
        <v>66</v>
      </c>
      <c r="S9" s="84" t="s">
        <v>69</v>
      </c>
      <c r="T9" s="82" t="s">
        <v>62</v>
      </c>
      <c r="U9" s="83" t="s">
        <v>66</v>
      </c>
      <c r="V9" s="84" t="s">
        <v>70</v>
      </c>
      <c r="W9" s="380"/>
      <c r="X9" s="380"/>
      <c r="Y9" s="85" t="s">
        <v>71</v>
      </c>
      <c r="Z9" s="86" t="s">
        <v>22</v>
      </c>
      <c r="AA9" s="380"/>
      <c r="AB9" s="1"/>
      <c r="AC9" s="1"/>
      <c r="AD9" s="1"/>
      <c r="AE9" s="1"/>
      <c r="AF9" s="1"/>
      <c r="AG9" s="1"/>
    </row>
    <row r="10" spans="1:33" ht="24.75" customHeight="1" x14ac:dyDescent="0.35">
      <c r="A10" s="87">
        <v>1</v>
      </c>
      <c r="B10" s="87">
        <v>2</v>
      </c>
      <c r="C10" s="88">
        <v>3</v>
      </c>
      <c r="D10" s="88">
        <v>4</v>
      </c>
      <c r="E10" s="89">
        <v>5</v>
      </c>
      <c r="F10" s="89">
        <v>6</v>
      </c>
      <c r="G10" s="89">
        <v>7</v>
      </c>
      <c r="H10" s="89">
        <v>8</v>
      </c>
      <c r="I10" s="89">
        <v>9</v>
      </c>
      <c r="J10" s="89">
        <v>10</v>
      </c>
      <c r="K10" s="89">
        <v>11</v>
      </c>
      <c r="L10" s="89">
        <v>12</v>
      </c>
      <c r="M10" s="89">
        <v>13</v>
      </c>
      <c r="N10" s="89">
        <v>14</v>
      </c>
      <c r="O10" s="89">
        <v>15</v>
      </c>
      <c r="P10" s="89">
        <v>16</v>
      </c>
      <c r="Q10" s="89">
        <v>17</v>
      </c>
      <c r="R10" s="89">
        <v>18</v>
      </c>
      <c r="S10" s="89">
        <v>19</v>
      </c>
      <c r="T10" s="89">
        <v>20</v>
      </c>
      <c r="U10" s="89">
        <v>21</v>
      </c>
      <c r="V10" s="89">
        <v>22</v>
      </c>
      <c r="W10" s="89">
        <v>23</v>
      </c>
      <c r="X10" s="89">
        <v>24</v>
      </c>
      <c r="Y10" s="89">
        <v>25</v>
      </c>
      <c r="Z10" s="89">
        <v>26</v>
      </c>
      <c r="AA10" s="90">
        <v>27</v>
      </c>
      <c r="AB10" s="1"/>
      <c r="AC10" s="1"/>
      <c r="AD10" s="1"/>
      <c r="AE10" s="1"/>
      <c r="AF10" s="1"/>
      <c r="AG10" s="1"/>
    </row>
    <row r="11" spans="1:33" ht="23.25" customHeight="1" x14ac:dyDescent="0.35">
      <c r="A11" s="91" t="s">
        <v>72</v>
      </c>
      <c r="B11" s="92"/>
      <c r="C11" s="93" t="s">
        <v>73</v>
      </c>
      <c r="D11" s="94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6"/>
      <c r="X11" s="96"/>
      <c r="Y11" s="96"/>
      <c r="Z11" s="96"/>
      <c r="AA11" s="97"/>
      <c r="AB11" s="98"/>
      <c r="AC11" s="98"/>
      <c r="AD11" s="98"/>
      <c r="AE11" s="98"/>
      <c r="AF11" s="98"/>
      <c r="AG11" s="98"/>
    </row>
    <row r="12" spans="1:33" ht="30" customHeight="1" x14ac:dyDescent="0.35">
      <c r="A12" s="99" t="s">
        <v>74</v>
      </c>
      <c r="B12" s="100">
        <v>1</v>
      </c>
      <c r="C12" s="101" t="s">
        <v>75</v>
      </c>
      <c r="D12" s="102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4"/>
      <c r="X12" s="104"/>
      <c r="Y12" s="104"/>
      <c r="Z12" s="104"/>
      <c r="AA12" s="105"/>
      <c r="AB12" s="7"/>
      <c r="AC12" s="8"/>
      <c r="AD12" s="8"/>
      <c r="AE12" s="8"/>
      <c r="AF12" s="8"/>
      <c r="AG12" s="8"/>
    </row>
    <row r="13" spans="1:33" ht="30" customHeight="1" x14ac:dyDescent="0.35">
      <c r="A13" s="106" t="s">
        <v>76</v>
      </c>
      <c r="B13" s="107" t="s">
        <v>77</v>
      </c>
      <c r="C13" s="108" t="s">
        <v>78</v>
      </c>
      <c r="D13" s="109"/>
      <c r="E13" s="110">
        <f>SUM(E16:E18)</f>
        <v>0</v>
      </c>
      <c r="F13" s="111"/>
      <c r="G13" s="112">
        <f t="shared" ref="G13:H13" si="0">SUM(G16:G18)</f>
        <v>0</v>
      </c>
      <c r="H13" s="110">
        <f t="shared" si="0"/>
        <v>0</v>
      </c>
      <c r="I13" s="111"/>
      <c r="J13" s="112">
        <f t="shared" ref="J13:K13" si="1">SUM(J16:J18)</f>
        <v>0</v>
      </c>
      <c r="K13" s="110">
        <f t="shared" si="1"/>
        <v>0</v>
      </c>
      <c r="L13" s="111"/>
      <c r="M13" s="112">
        <f t="shared" ref="M13:N13" si="2">SUM(M16:M18)</f>
        <v>0</v>
      </c>
      <c r="N13" s="110">
        <f t="shared" si="2"/>
        <v>0</v>
      </c>
      <c r="O13" s="111"/>
      <c r="P13" s="112">
        <f t="shared" ref="P13:Q13" si="3">SUM(P16:P18)</f>
        <v>0</v>
      </c>
      <c r="Q13" s="110">
        <f t="shared" si="3"/>
        <v>0</v>
      </c>
      <c r="R13" s="111"/>
      <c r="S13" s="112">
        <f t="shared" ref="S13:T13" si="4">SUM(S16:S18)</f>
        <v>0</v>
      </c>
      <c r="T13" s="110">
        <f t="shared" si="4"/>
        <v>0</v>
      </c>
      <c r="U13" s="111"/>
      <c r="V13" s="112">
        <f t="shared" ref="V13:X13" si="5">SUM(V16:V18)</f>
        <v>0</v>
      </c>
      <c r="W13" s="112">
        <f t="shared" si="5"/>
        <v>0</v>
      </c>
      <c r="X13" s="112">
        <f t="shared" si="5"/>
        <v>0</v>
      </c>
      <c r="Y13" s="113">
        <f t="shared" ref="Y13:Y42" si="6">W13-X13</f>
        <v>0</v>
      </c>
      <c r="Z13" s="114">
        <v>0</v>
      </c>
      <c r="AA13" s="115"/>
      <c r="AB13" s="116"/>
      <c r="AC13" s="116"/>
      <c r="AD13" s="116"/>
      <c r="AE13" s="116"/>
      <c r="AF13" s="116"/>
      <c r="AG13" s="116"/>
    </row>
    <row r="14" spans="1:33" ht="30" customHeight="1" x14ac:dyDescent="0.35">
      <c r="A14" s="117" t="s">
        <v>79</v>
      </c>
      <c r="B14" s="118" t="s">
        <v>80</v>
      </c>
      <c r="C14" s="119" t="s">
        <v>81</v>
      </c>
      <c r="D14" s="120" t="s">
        <v>82</v>
      </c>
      <c r="E14" s="121"/>
      <c r="F14" s="122"/>
      <c r="G14" s="123">
        <f t="shared" ref="G14" si="7">E14*F14</f>
        <v>0</v>
      </c>
      <c r="H14" s="121"/>
      <c r="I14" s="122"/>
      <c r="J14" s="123">
        <f t="shared" ref="J14" si="8">H14*I14</f>
        <v>0</v>
      </c>
      <c r="K14" s="121"/>
      <c r="L14" s="122"/>
      <c r="M14" s="123">
        <f t="shared" ref="M14" si="9">K14*L14</f>
        <v>0</v>
      </c>
      <c r="N14" s="121"/>
      <c r="O14" s="122"/>
      <c r="P14" s="123">
        <f t="shared" ref="P14" si="10">N14*O14</f>
        <v>0</v>
      </c>
      <c r="Q14" s="121"/>
      <c r="R14" s="122"/>
      <c r="S14" s="123">
        <f t="shared" ref="S14" si="11">Q14*R14</f>
        <v>0</v>
      </c>
      <c r="T14" s="121"/>
      <c r="U14" s="122"/>
      <c r="V14" s="123">
        <f t="shared" ref="V14" si="12">T14*U14</f>
        <v>0</v>
      </c>
      <c r="W14" s="124">
        <f t="shared" ref="W14" si="13">G14+M14+S14</f>
        <v>0</v>
      </c>
      <c r="X14" s="125">
        <f t="shared" ref="X14" si="14">J14+P14+V14</f>
        <v>0</v>
      </c>
      <c r="Y14" s="125">
        <f t="shared" ref="Y14" si="15">W14-X14</f>
        <v>0</v>
      </c>
      <c r="Z14" s="126">
        <v>0</v>
      </c>
      <c r="AA14" s="127"/>
      <c r="AB14" s="128"/>
      <c r="AC14" s="129"/>
      <c r="AD14" s="129"/>
      <c r="AE14" s="129"/>
      <c r="AF14" s="129"/>
      <c r="AG14" s="129"/>
    </row>
    <row r="15" spans="1:33" ht="30" customHeight="1" x14ac:dyDescent="0.35">
      <c r="A15" s="117" t="s">
        <v>79</v>
      </c>
      <c r="B15" s="118" t="s">
        <v>83</v>
      </c>
      <c r="C15" s="119" t="s">
        <v>81</v>
      </c>
      <c r="D15" s="120" t="s">
        <v>82</v>
      </c>
      <c r="E15" s="121"/>
      <c r="F15" s="122"/>
      <c r="G15" s="123">
        <f t="shared" ref="G15" si="16">E15*F15</f>
        <v>0</v>
      </c>
      <c r="H15" s="121"/>
      <c r="I15" s="122"/>
      <c r="J15" s="123">
        <f t="shared" ref="J15" si="17">H15*I15</f>
        <v>0</v>
      </c>
      <c r="K15" s="121"/>
      <c r="L15" s="122"/>
      <c r="M15" s="123">
        <f t="shared" ref="M15" si="18">K15*L15</f>
        <v>0</v>
      </c>
      <c r="N15" s="121"/>
      <c r="O15" s="122"/>
      <c r="P15" s="123">
        <f t="shared" ref="P15" si="19">N15*O15</f>
        <v>0</v>
      </c>
      <c r="Q15" s="121"/>
      <c r="R15" s="122"/>
      <c r="S15" s="123">
        <f t="shared" ref="S15" si="20">Q15*R15</f>
        <v>0</v>
      </c>
      <c r="T15" s="121"/>
      <c r="U15" s="122"/>
      <c r="V15" s="123">
        <f t="shared" ref="V15" si="21">T15*U15</f>
        <v>0</v>
      </c>
      <c r="W15" s="124">
        <f t="shared" ref="W15" si="22">G15+M15+S15</f>
        <v>0</v>
      </c>
      <c r="X15" s="125">
        <f t="shared" ref="X15" si="23">J15+P15+V15</f>
        <v>0</v>
      </c>
      <c r="Y15" s="125">
        <f t="shared" ref="Y15" si="24">W15-X15</f>
        <v>0</v>
      </c>
      <c r="Z15" s="126">
        <v>0</v>
      </c>
      <c r="AA15" s="127"/>
      <c r="AB15" s="128"/>
      <c r="AC15" s="129"/>
      <c r="AD15" s="129"/>
      <c r="AE15" s="129"/>
      <c r="AF15" s="129"/>
      <c r="AG15" s="129"/>
    </row>
    <row r="16" spans="1:33" ht="30" customHeight="1" thickBot="1" x14ac:dyDescent="0.4">
      <c r="A16" s="117" t="s">
        <v>79</v>
      </c>
      <c r="B16" s="118" t="s">
        <v>84</v>
      </c>
      <c r="C16" s="119" t="s">
        <v>81</v>
      </c>
      <c r="D16" s="120" t="s">
        <v>82</v>
      </c>
      <c r="E16" s="121"/>
      <c r="F16" s="122"/>
      <c r="G16" s="123">
        <f t="shared" ref="G16:G18" si="25">E16*F16</f>
        <v>0</v>
      </c>
      <c r="H16" s="121"/>
      <c r="I16" s="122"/>
      <c r="J16" s="123">
        <f t="shared" ref="J16:J18" si="26">H16*I16</f>
        <v>0</v>
      </c>
      <c r="K16" s="121"/>
      <c r="L16" s="122"/>
      <c r="M16" s="123">
        <f t="shared" ref="M16:M18" si="27">K16*L16</f>
        <v>0</v>
      </c>
      <c r="N16" s="121"/>
      <c r="O16" s="122"/>
      <c r="P16" s="123">
        <f t="shared" ref="P16:P18" si="28">N16*O16</f>
        <v>0</v>
      </c>
      <c r="Q16" s="121"/>
      <c r="R16" s="122"/>
      <c r="S16" s="123">
        <f t="shared" ref="S16:S18" si="29">Q16*R16</f>
        <v>0</v>
      </c>
      <c r="T16" s="121"/>
      <c r="U16" s="122"/>
      <c r="V16" s="123">
        <f t="shared" ref="V16:V18" si="30">T16*U16</f>
        <v>0</v>
      </c>
      <c r="W16" s="124">
        <f t="shared" ref="W16:W18" si="31">G16+M16+S16</f>
        <v>0</v>
      </c>
      <c r="X16" s="125">
        <f t="shared" ref="X16:X18" si="32">J16+P16+V16</f>
        <v>0</v>
      </c>
      <c r="Y16" s="125">
        <f t="shared" si="6"/>
        <v>0</v>
      </c>
      <c r="Z16" s="126">
        <v>0</v>
      </c>
      <c r="AA16" s="127"/>
      <c r="AB16" s="128"/>
      <c r="AC16" s="129"/>
      <c r="AD16" s="129"/>
      <c r="AE16" s="129"/>
      <c r="AF16" s="129"/>
      <c r="AG16" s="129"/>
    </row>
    <row r="17" spans="1:33" ht="30" hidden="1" customHeight="1" x14ac:dyDescent="0.35">
      <c r="A17" s="117" t="s">
        <v>79</v>
      </c>
      <c r="B17" s="118" t="s">
        <v>83</v>
      </c>
      <c r="C17" s="119" t="s">
        <v>81</v>
      </c>
      <c r="D17" s="120" t="s">
        <v>82</v>
      </c>
      <c r="E17" s="121"/>
      <c r="F17" s="122"/>
      <c r="G17" s="123">
        <f t="shared" si="25"/>
        <v>0</v>
      </c>
      <c r="H17" s="121"/>
      <c r="I17" s="122"/>
      <c r="J17" s="123">
        <f t="shared" si="26"/>
        <v>0</v>
      </c>
      <c r="K17" s="121"/>
      <c r="L17" s="122"/>
      <c r="M17" s="123">
        <f t="shared" si="27"/>
        <v>0</v>
      </c>
      <c r="N17" s="121"/>
      <c r="O17" s="122"/>
      <c r="P17" s="123">
        <f t="shared" si="28"/>
        <v>0</v>
      </c>
      <c r="Q17" s="121"/>
      <c r="R17" s="122"/>
      <c r="S17" s="123">
        <f t="shared" si="29"/>
        <v>0</v>
      </c>
      <c r="T17" s="121"/>
      <c r="U17" s="122"/>
      <c r="V17" s="123">
        <f t="shared" si="30"/>
        <v>0</v>
      </c>
      <c r="W17" s="124">
        <f t="shared" si="31"/>
        <v>0</v>
      </c>
      <c r="X17" s="125">
        <f t="shared" si="32"/>
        <v>0</v>
      </c>
      <c r="Y17" s="125">
        <f t="shared" si="6"/>
        <v>0</v>
      </c>
      <c r="Z17" s="126" t="e">
        <f t="shared" ref="Z17:Z42" si="33">Y17/W17</f>
        <v>#DIV/0!</v>
      </c>
      <c r="AA17" s="127"/>
      <c r="AB17" s="129"/>
      <c r="AC17" s="129"/>
      <c r="AD17" s="129"/>
      <c r="AE17" s="129"/>
      <c r="AF17" s="129"/>
      <c r="AG17" s="129"/>
    </row>
    <row r="18" spans="1:33" ht="30" hidden="1" customHeight="1" x14ac:dyDescent="0.35">
      <c r="A18" s="130" t="s">
        <v>79</v>
      </c>
      <c r="B18" s="131" t="s">
        <v>84</v>
      </c>
      <c r="C18" s="119" t="s">
        <v>81</v>
      </c>
      <c r="D18" s="132" t="s">
        <v>82</v>
      </c>
      <c r="E18" s="133"/>
      <c r="F18" s="134"/>
      <c r="G18" s="135">
        <f t="shared" si="25"/>
        <v>0</v>
      </c>
      <c r="H18" s="133"/>
      <c r="I18" s="134"/>
      <c r="J18" s="135">
        <f t="shared" si="26"/>
        <v>0</v>
      </c>
      <c r="K18" s="133"/>
      <c r="L18" s="134"/>
      <c r="M18" s="135">
        <f t="shared" si="27"/>
        <v>0</v>
      </c>
      <c r="N18" s="133"/>
      <c r="O18" s="134"/>
      <c r="P18" s="135">
        <f t="shared" si="28"/>
        <v>0</v>
      </c>
      <c r="Q18" s="133"/>
      <c r="R18" s="122"/>
      <c r="S18" s="135">
        <f t="shared" si="29"/>
        <v>0</v>
      </c>
      <c r="T18" s="133"/>
      <c r="U18" s="122"/>
      <c r="V18" s="135">
        <f t="shared" si="30"/>
        <v>0</v>
      </c>
      <c r="W18" s="136">
        <f t="shared" si="31"/>
        <v>0</v>
      </c>
      <c r="X18" s="125">
        <f t="shared" si="32"/>
        <v>0</v>
      </c>
      <c r="Y18" s="125">
        <f t="shared" si="6"/>
        <v>0</v>
      </c>
      <c r="Z18" s="126" t="e">
        <f t="shared" si="33"/>
        <v>#DIV/0!</v>
      </c>
      <c r="AA18" s="137"/>
      <c r="AB18" s="129"/>
      <c r="AC18" s="129"/>
      <c r="AD18" s="129"/>
      <c r="AE18" s="129"/>
      <c r="AF18" s="129"/>
      <c r="AG18" s="129"/>
    </row>
    <row r="19" spans="1:33" ht="30" customHeight="1" x14ac:dyDescent="0.35">
      <c r="A19" s="106" t="s">
        <v>76</v>
      </c>
      <c r="B19" s="107" t="s">
        <v>85</v>
      </c>
      <c r="C19" s="138" t="s">
        <v>86</v>
      </c>
      <c r="D19" s="139"/>
      <c r="E19" s="140">
        <f>SUM(E22:E24)</f>
        <v>0</v>
      </c>
      <c r="F19" s="141"/>
      <c r="G19" s="142">
        <f t="shared" ref="G19:H19" si="34">SUM(G22:G24)</f>
        <v>0</v>
      </c>
      <c r="H19" s="140">
        <f t="shared" si="34"/>
        <v>0</v>
      </c>
      <c r="I19" s="141"/>
      <c r="J19" s="142">
        <f t="shared" ref="J19:K19" si="35">SUM(J22:J24)</f>
        <v>0</v>
      </c>
      <c r="K19" s="140">
        <f t="shared" si="35"/>
        <v>0</v>
      </c>
      <c r="L19" s="141"/>
      <c r="M19" s="142">
        <f t="shared" ref="M19:N19" si="36">SUM(M22:M24)</f>
        <v>0</v>
      </c>
      <c r="N19" s="140">
        <f t="shared" si="36"/>
        <v>0</v>
      </c>
      <c r="O19" s="141"/>
      <c r="P19" s="142">
        <f t="shared" ref="P19:Q19" si="37">SUM(P22:P24)</f>
        <v>0</v>
      </c>
      <c r="Q19" s="140">
        <f t="shared" si="37"/>
        <v>0</v>
      </c>
      <c r="R19" s="141"/>
      <c r="S19" s="142">
        <f t="shared" ref="S19:T19" si="38">SUM(S22:S24)</f>
        <v>0</v>
      </c>
      <c r="T19" s="140">
        <f t="shared" si="38"/>
        <v>0</v>
      </c>
      <c r="U19" s="141"/>
      <c r="V19" s="142">
        <f t="shared" ref="V19:X19" si="39">SUM(V22:V24)</f>
        <v>0</v>
      </c>
      <c r="W19" s="142">
        <f t="shared" si="39"/>
        <v>0</v>
      </c>
      <c r="X19" s="143">
        <f t="shared" si="39"/>
        <v>0</v>
      </c>
      <c r="Y19" s="143">
        <f t="shared" si="6"/>
        <v>0</v>
      </c>
      <c r="Z19" s="143">
        <v>0</v>
      </c>
      <c r="AA19" s="144"/>
      <c r="AB19" s="116"/>
      <c r="AC19" s="116"/>
      <c r="AD19" s="116"/>
      <c r="AE19" s="116"/>
      <c r="AF19" s="116"/>
      <c r="AG19" s="116"/>
    </row>
    <row r="20" spans="1:33" ht="30" customHeight="1" x14ac:dyDescent="0.35">
      <c r="A20" s="117" t="s">
        <v>79</v>
      </c>
      <c r="B20" s="118" t="s">
        <v>87</v>
      </c>
      <c r="C20" s="119" t="s">
        <v>81</v>
      </c>
      <c r="D20" s="120" t="s">
        <v>82</v>
      </c>
      <c r="E20" s="121"/>
      <c r="F20" s="122"/>
      <c r="G20" s="123">
        <f t="shared" ref="G20" si="40">E20*F20</f>
        <v>0</v>
      </c>
      <c r="H20" s="121"/>
      <c r="I20" s="122"/>
      <c r="J20" s="123">
        <f t="shared" ref="J20" si="41">H20*I20</f>
        <v>0</v>
      </c>
      <c r="K20" s="121"/>
      <c r="L20" s="122"/>
      <c r="M20" s="123">
        <f t="shared" ref="M20" si="42">K20*L20</f>
        <v>0</v>
      </c>
      <c r="N20" s="121"/>
      <c r="O20" s="122"/>
      <c r="P20" s="123">
        <f t="shared" ref="P20" si="43">N20*O20</f>
        <v>0</v>
      </c>
      <c r="Q20" s="121"/>
      <c r="R20" s="122"/>
      <c r="S20" s="123">
        <f t="shared" ref="S20" si="44">Q20*R20</f>
        <v>0</v>
      </c>
      <c r="T20" s="121"/>
      <c r="U20" s="122"/>
      <c r="V20" s="123">
        <f t="shared" ref="V20" si="45">T20*U20</f>
        <v>0</v>
      </c>
      <c r="W20" s="124">
        <f t="shared" ref="W20" si="46">G20+M20+S20</f>
        <v>0</v>
      </c>
      <c r="X20" s="125">
        <f t="shared" ref="X20" si="47">J20+P20+V20</f>
        <v>0</v>
      </c>
      <c r="Y20" s="125">
        <f t="shared" si="6"/>
        <v>0</v>
      </c>
      <c r="Z20" s="126">
        <v>0</v>
      </c>
      <c r="AA20" s="127"/>
      <c r="AB20" s="129"/>
      <c r="AC20" s="129"/>
      <c r="AD20" s="129"/>
      <c r="AE20" s="129"/>
      <c r="AF20" s="129"/>
      <c r="AG20" s="129"/>
    </row>
    <row r="21" spans="1:33" ht="30" customHeight="1" x14ac:dyDescent="0.35">
      <c r="A21" s="117" t="s">
        <v>79</v>
      </c>
      <c r="B21" s="118" t="s">
        <v>88</v>
      </c>
      <c r="C21" s="119" t="s">
        <v>81</v>
      </c>
      <c r="D21" s="120" t="s">
        <v>82</v>
      </c>
      <c r="E21" s="121"/>
      <c r="F21" s="122"/>
      <c r="G21" s="123">
        <f t="shared" ref="G21" si="48">E21*F21</f>
        <v>0</v>
      </c>
      <c r="H21" s="121"/>
      <c r="I21" s="122"/>
      <c r="J21" s="123">
        <f t="shared" ref="J21" si="49">H21*I21</f>
        <v>0</v>
      </c>
      <c r="K21" s="121"/>
      <c r="L21" s="122"/>
      <c r="M21" s="123">
        <f t="shared" ref="M21" si="50">K21*L21</f>
        <v>0</v>
      </c>
      <c r="N21" s="121"/>
      <c r="O21" s="122"/>
      <c r="P21" s="123">
        <f t="shared" ref="P21" si="51">N21*O21</f>
        <v>0</v>
      </c>
      <c r="Q21" s="121"/>
      <c r="R21" s="122"/>
      <c r="S21" s="123">
        <f t="shared" ref="S21" si="52">Q21*R21</f>
        <v>0</v>
      </c>
      <c r="T21" s="121"/>
      <c r="U21" s="122"/>
      <c r="V21" s="123">
        <f t="shared" ref="V21" si="53">T21*U21</f>
        <v>0</v>
      </c>
      <c r="W21" s="124">
        <f t="shared" ref="W21" si="54">G21+M21+S21</f>
        <v>0</v>
      </c>
      <c r="X21" s="125">
        <f t="shared" ref="X21" si="55">J21+P21+V21</f>
        <v>0</v>
      </c>
      <c r="Y21" s="125">
        <f t="shared" ref="Y21" si="56">W21-X21</f>
        <v>0</v>
      </c>
      <c r="Z21" s="126">
        <v>0</v>
      </c>
      <c r="AA21" s="127"/>
      <c r="AB21" s="129"/>
      <c r="AC21" s="129"/>
      <c r="AD21" s="129"/>
      <c r="AE21" s="129"/>
      <c r="AF21" s="129"/>
      <c r="AG21" s="129"/>
    </row>
    <row r="22" spans="1:33" ht="30" customHeight="1" thickBot="1" x14ac:dyDescent="0.4">
      <c r="A22" s="117" t="s">
        <v>79</v>
      </c>
      <c r="B22" s="118" t="s">
        <v>87</v>
      </c>
      <c r="C22" s="119" t="s">
        <v>81</v>
      </c>
      <c r="D22" s="120" t="s">
        <v>82</v>
      </c>
      <c r="E22" s="121"/>
      <c r="F22" s="122"/>
      <c r="G22" s="123">
        <f t="shared" ref="G22:G24" si="57">E22*F22</f>
        <v>0</v>
      </c>
      <c r="H22" s="121"/>
      <c r="I22" s="122"/>
      <c r="J22" s="123">
        <f t="shared" ref="J22:J24" si="58">H22*I22</f>
        <v>0</v>
      </c>
      <c r="K22" s="121"/>
      <c r="L22" s="122"/>
      <c r="M22" s="123">
        <f t="shared" ref="M22:M24" si="59">K22*L22</f>
        <v>0</v>
      </c>
      <c r="N22" s="121"/>
      <c r="O22" s="122"/>
      <c r="P22" s="123">
        <f t="shared" ref="P22:P24" si="60">N22*O22</f>
        <v>0</v>
      </c>
      <c r="Q22" s="121"/>
      <c r="R22" s="122"/>
      <c r="S22" s="123">
        <f t="shared" ref="S22:S24" si="61">Q22*R22</f>
        <v>0</v>
      </c>
      <c r="T22" s="121"/>
      <c r="U22" s="122"/>
      <c r="V22" s="123">
        <f t="shared" ref="V22:V24" si="62">T22*U22</f>
        <v>0</v>
      </c>
      <c r="W22" s="124">
        <f t="shared" ref="W22:W24" si="63">G22+M22+S22</f>
        <v>0</v>
      </c>
      <c r="X22" s="125">
        <f t="shared" ref="X22:X24" si="64">J22+P22+V22</f>
        <v>0</v>
      </c>
      <c r="Y22" s="125">
        <f t="shared" si="6"/>
        <v>0</v>
      </c>
      <c r="Z22" s="126">
        <v>0</v>
      </c>
      <c r="AA22" s="127"/>
      <c r="AB22" s="129"/>
      <c r="AC22" s="129"/>
      <c r="AD22" s="129"/>
      <c r="AE22" s="129"/>
      <c r="AF22" s="129"/>
      <c r="AG22" s="129"/>
    </row>
    <row r="23" spans="1:33" ht="30" hidden="1" customHeight="1" x14ac:dyDescent="0.35">
      <c r="A23" s="117" t="s">
        <v>79</v>
      </c>
      <c r="B23" s="118" t="s">
        <v>88</v>
      </c>
      <c r="C23" s="119" t="s">
        <v>81</v>
      </c>
      <c r="D23" s="120" t="s">
        <v>82</v>
      </c>
      <c r="E23" s="121"/>
      <c r="F23" s="122"/>
      <c r="G23" s="123">
        <f t="shared" si="57"/>
        <v>0</v>
      </c>
      <c r="H23" s="121"/>
      <c r="I23" s="122"/>
      <c r="J23" s="123">
        <f t="shared" si="58"/>
        <v>0</v>
      </c>
      <c r="K23" s="121"/>
      <c r="L23" s="122"/>
      <c r="M23" s="123">
        <f t="shared" si="59"/>
        <v>0</v>
      </c>
      <c r="N23" s="121"/>
      <c r="O23" s="122"/>
      <c r="P23" s="123">
        <f t="shared" si="60"/>
        <v>0</v>
      </c>
      <c r="Q23" s="121"/>
      <c r="R23" s="122"/>
      <c r="S23" s="123">
        <f t="shared" si="61"/>
        <v>0</v>
      </c>
      <c r="T23" s="121"/>
      <c r="U23" s="122"/>
      <c r="V23" s="123">
        <f t="shared" si="62"/>
        <v>0</v>
      </c>
      <c r="W23" s="124">
        <f t="shared" si="63"/>
        <v>0</v>
      </c>
      <c r="X23" s="125">
        <f t="shared" si="64"/>
        <v>0</v>
      </c>
      <c r="Y23" s="125">
        <f t="shared" si="6"/>
        <v>0</v>
      </c>
      <c r="Z23" s="126" t="e">
        <f t="shared" si="33"/>
        <v>#DIV/0!</v>
      </c>
      <c r="AA23" s="127"/>
      <c r="AB23" s="129"/>
      <c r="AC23" s="129"/>
      <c r="AD23" s="129"/>
      <c r="AE23" s="129"/>
      <c r="AF23" s="129"/>
      <c r="AG23" s="129"/>
    </row>
    <row r="24" spans="1:33" ht="30" hidden="1" customHeight="1" x14ac:dyDescent="0.35">
      <c r="A24" s="145" t="s">
        <v>79</v>
      </c>
      <c r="B24" s="131" t="s">
        <v>89</v>
      </c>
      <c r="C24" s="119" t="s">
        <v>81</v>
      </c>
      <c r="D24" s="146" t="s">
        <v>82</v>
      </c>
      <c r="E24" s="147"/>
      <c r="F24" s="148"/>
      <c r="G24" s="149">
        <f t="shared" si="57"/>
        <v>0</v>
      </c>
      <c r="H24" s="147"/>
      <c r="I24" s="148"/>
      <c r="J24" s="149">
        <f t="shared" si="58"/>
        <v>0</v>
      </c>
      <c r="K24" s="147"/>
      <c r="L24" s="148"/>
      <c r="M24" s="149">
        <f t="shared" si="59"/>
        <v>0</v>
      </c>
      <c r="N24" s="147"/>
      <c r="O24" s="148"/>
      <c r="P24" s="149">
        <f t="shared" si="60"/>
        <v>0</v>
      </c>
      <c r="Q24" s="147"/>
      <c r="R24" s="148"/>
      <c r="S24" s="149">
        <f t="shared" si="61"/>
        <v>0</v>
      </c>
      <c r="T24" s="147"/>
      <c r="U24" s="148"/>
      <c r="V24" s="149">
        <f t="shared" si="62"/>
        <v>0</v>
      </c>
      <c r="W24" s="136">
        <f t="shared" si="63"/>
        <v>0</v>
      </c>
      <c r="X24" s="125">
        <f t="shared" si="64"/>
        <v>0</v>
      </c>
      <c r="Y24" s="125">
        <f t="shared" si="6"/>
        <v>0</v>
      </c>
      <c r="Z24" s="126" t="e">
        <f t="shared" si="33"/>
        <v>#DIV/0!</v>
      </c>
      <c r="AA24" s="150"/>
      <c r="AB24" s="129"/>
      <c r="AC24" s="129"/>
      <c r="AD24" s="129"/>
      <c r="AE24" s="129"/>
      <c r="AF24" s="129"/>
      <c r="AG24" s="129"/>
    </row>
    <row r="25" spans="1:33" ht="30" customHeight="1" x14ac:dyDescent="0.35">
      <c r="A25" s="106" t="s">
        <v>76</v>
      </c>
      <c r="B25" s="107" t="s">
        <v>90</v>
      </c>
      <c r="C25" s="151" t="s">
        <v>91</v>
      </c>
      <c r="D25" s="139"/>
      <c r="E25" s="140">
        <f>SUM(E26:E28)</f>
        <v>0</v>
      </c>
      <c r="F25" s="141"/>
      <c r="G25" s="142">
        <f t="shared" ref="G25:H25" si="65">SUM(G26:G28)</f>
        <v>0</v>
      </c>
      <c r="H25" s="140">
        <f t="shared" si="65"/>
        <v>0</v>
      </c>
      <c r="I25" s="141"/>
      <c r="J25" s="142">
        <f t="shared" ref="J25:K25" si="66">SUM(J26:J28)</f>
        <v>0</v>
      </c>
      <c r="K25" s="140">
        <f t="shared" si="66"/>
        <v>0</v>
      </c>
      <c r="L25" s="141"/>
      <c r="M25" s="142">
        <f t="shared" ref="M25:N25" si="67">SUM(M26:M28)</f>
        <v>0</v>
      </c>
      <c r="N25" s="140">
        <f t="shared" si="67"/>
        <v>0</v>
      </c>
      <c r="O25" s="141"/>
      <c r="P25" s="142">
        <f t="shared" ref="P25:Q25" si="68">SUM(P26:P28)</f>
        <v>0</v>
      </c>
      <c r="Q25" s="140">
        <f t="shared" si="68"/>
        <v>0</v>
      </c>
      <c r="R25" s="141"/>
      <c r="S25" s="142">
        <f t="shared" ref="S25:T25" si="69">SUM(S26:S28)</f>
        <v>0</v>
      </c>
      <c r="T25" s="140">
        <f t="shared" si="69"/>
        <v>0</v>
      </c>
      <c r="U25" s="141"/>
      <c r="V25" s="142">
        <f t="shared" ref="V25:X25" si="70">SUM(V26:V28)</f>
        <v>0</v>
      </c>
      <c r="W25" s="142">
        <f t="shared" si="70"/>
        <v>0</v>
      </c>
      <c r="X25" s="142">
        <f t="shared" si="70"/>
        <v>0</v>
      </c>
      <c r="Y25" s="113">
        <f t="shared" si="6"/>
        <v>0</v>
      </c>
      <c r="Z25" s="114">
        <v>0</v>
      </c>
      <c r="AA25" s="144"/>
      <c r="AB25" s="116"/>
      <c r="AC25" s="116"/>
      <c r="AD25" s="116"/>
      <c r="AE25" s="116"/>
      <c r="AF25" s="116"/>
      <c r="AG25" s="116"/>
    </row>
    <row r="26" spans="1:33" ht="30" customHeight="1" x14ac:dyDescent="0.35">
      <c r="A26" s="117" t="s">
        <v>79</v>
      </c>
      <c r="B26" s="118" t="s">
        <v>92</v>
      </c>
      <c r="C26" s="119" t="s">
        <v>81</v>
      </c>
      <c r="D26" s="120" t="s">
        <v>82</v>
      </c>
      <c r="E26" s="121"/>
      <c r="F26" s="122"/>
      <c r="G26" s="123">
        <f t="shared" ref="G26:G30" si="71">E26*F26</f>
        <v>0</v>
      </c>
      <c r="H26" s="121"/>
      <c r="I26" s="122"/>
      <c r="J26" s="123">
        <f t="shared" ref="J26:J30" si="72">H26*I26</f>
        <v>0</v>
      </c>
      <c r="K26" s="121"/>
      <c r="L26" s="122"/>
      <c r="M26" s="123">
        <f t="shared" ref="M26:M30" si="73">K26*L26</f>
        <v>0</v>
      </c>
      <c r="N26" s="121"/>
      <c r="O26" s="122"/>
      <c r="P26" s="123">
        <f t="shared" ref="P26:P30" si="74">N26*O26</f>
        <v>0</v>
      </c>
      <c r="Q26" s="121"/>
      <c r="R26" s="122"/>
      <c r="S26" s="123">
        <f t="shared" ref="S26:S30" si="75">Q26*R26</f>
        <v>0</v>
      </c>
      <c r="T26" s="121"/>
      <c r="U26" s="122"/>
      <c r="V26" s="123">
        <f t="shared" ref="V26:V30" si="76">T26*U26</f>
        <v>0</v>
      </c>
      <c r="W26" s="124">
        <f t="shared" ref="W26:W30" si="77">G26+M26+S26</f>
        <v>0</v>
      </c>
      <c r="X26" s="125">
        <v>0</v>
      </c>
      <c r="Y26" s="125">
        <f t="shared" si="6"/>
        <v>0</v>
      </c>
      <c r="Z26" s="126">
        <v>0</v>
      </c>
      <c r="AA26" s="127"/>
      <c r="AB26" s="129"/>
      <c r="AC26" s="129"/>
      <c r="AD26" s="129"/>
      <c r="AE26" s="129"/>
      <c r="AF26" s="129"/>
      <c r="AG26" s="129"/>
    </row>
    <row r="27" spans="1:33" ht="30" hidden="1" customHeight="1" x14ac:dyDescent="0.35">
      <c r="A27" s="117" t="s">
        <v>79</v>
      </c>
      <c r="B27" s="118" t="s">
        <v>93</v>
      </c>
      <c r="C27" s="119" t="s">
        <v>94</v>
      </c>
      <c r="D27" s="120" t="s">
        <v>82</v>
      </c>
      <c r="E27" s="121"/>
      <c r="F27" s="122"/>
      <c r="G27" s="123">
        <f t="shared" si="71"/>
        <v>0</v>
      </c>
      <c r="H27" s="121"/>
      <c r="I27" s="122"/>
      <c r="J27" s="123">
        <f t="shared" si="72"/>
        <v>0</v>
      </c>
      <c r="K27" s="121"/>
      <c r="L27" s="122"/>
      <c r="M27" s="123">
        <f t="shared" si="73"/>
        <v>0</v>
      </c>
      <c r="N27" s="121"/>
      <c r="O27" s="122"/>
      <c r="P27" s="123">
        <f t="shared" si="74"/>
        <v>0</v>
      </c>
      <c r="Q27" s="121"/>
      <c r="R27" s="122"/>
      <c r="S27" s="123">
        <f t="shared" si="75"/>
        <v>0</v>
      </c>
      <c r="T27" s="121"/>
      <c r="U27" s="122"/>
      <c r="V27" s="123">
        <f t="shared" si="76"/>
        <v>0</v>
      </c>
      <c r="W27" s="124">
        <f t="shared" si="77"/>
        <v>0</v>
      </c>
      <c r="X27" s="125">
        <f t="shared" ref="X27:X30" si="78">J27+P27+V27</f>
        <v>0</v>
      </c>
      <c r="Y27" s="125">
        <f t="shared" si="6"/>
        <v>0</v>
      </c>
      <c r="Z27" s="126" t="e">
        <f t="shared" si="33"/>
        <v>#DIV/0!</v>
      </c>
      <c r="AA27" s="127"/>
      <c r="AB27" s="129"/>
      <c r="AC27" s="129"/>
      <c r="AD27" s="129"/>
      <c r="AE27" s="129"/>
      <c r="AF27" s="129"/>
      <c r="AG27" s="129"/>
    </row>
    <row r="28" spans="1:33" ht="30" hidden="1" customHeight="1" x14ac:dyDescent="0.35">
      <c r="A28" s="130" t="s">
        <v>79</v>
      </c>
      <c r="B28" s="152" t="s">
        <v>95</v>
      </c>
      <c r="C28" s="119" t="s">
        <v>94</v>
      </c>
      <c r="D28" s="132" t="s">
        <v>82</v>
      </c>
      <c r="E28" s="133"/>
      <c r="F28" s="134"/>
      <c r="G28" s="135">
        <f t="shared" si="71"/>
        <v>0</v>
      </c>
      <c r="H28" s="133"/>
      <c r="I28" s="134"/>
      <c r="J28" s="135">
        <f t="shared" si="72"/>
        <v>0</v>
      </c>
      <c r="K28" s="147"/>
      <c r="L28" s="148"/>
      <c r="M28" s="149">
        <f t="shared" si="73"/>
        <v>0</v>
      </c>
      <c r="N28" s="147"/>
      <c r="O28" s="148"/>
      <c r="P28" s="149">
        <f t="shared" si="74"/>
        <v>0</v>
      </c>
      <c r="Q28" s="147"/>
      <c r="R28" s="148"/>
      <c r="S28" s="149">
        <f t="shared" si="75"/>
        <v>0</v>
      </c>
      <c r="T28" s="147"/>
      <c r="U28" s="148"/>
      <c r="V28" s="149">
        <f t="shared" si="76"/>
        <v>0</v>
      </c>
      <c r="W28" s="136">
        <f t="shared" si="77"/>
        <v>0</v>
      </c>
      <c r="X28" s="125">
        <f t="shared" si="78"/>
        <v>0</v>
      </c>
      <c r="Y28" s="125">
        <f t="shared" si="6"/>
        <v>0</v>
      </c>
      <c r="Z28" s="126" t="e">
        <f t="shared" si="33"/>
        <v>#DIV/0!</v>
      </c>
      <c r="AA28" s="150"/>
      <c r="AB28" s="129"/>
      <c r="AC28" s="129"/>
      <c r="AD28" s="129"/>
      <c r="AE28" s="129"/>
      <c r="AF28" s="129"/>
      <c r="AG28" s="129"/>
    </row>
    <row r="29" spans="1:33" ht="30" customHeight="1" x14ac:dyDescent="0.35">
      <c r="A29" s="117" t="s">
        <v>79</v>
      </c>
      <c r="B29" s="118" t="s">
        <v>93</v>
      </c>
      <c r="C29" s="119" t="s">
        <v>81</v>
      </c>
      <c r="D29" s="120" t="s">
        <v>82</v>
      </c>
      <c r="E29" s="121"/>
      <c r="F29" s="122"/>
      <c r="G29" s="123">
        <f t="shared" ref="G29" si="79">E29*F29</f>
        <v>0</v>
      </c>
      <c r="H29" s="121"/>
      <c r="I29" s="122"/>
      <c r="J29" s="123">
        <f t="shared" ref="J29" si="80">H29*I29</f>
        <v>0</v>
      </c>
      <c r="K29" s="121"/>
      <c r="L29" s="122"/>
      <c r="M29" s="123">
        <f t="shared" ref="M29" si="81">K29*L29</f>
        <v>0</v>
      </c>
      <c r="N29" s="121"/>
      <c r="O29" s="122"/>
      <c r="P29" s="123">
        <f t="shared" ref="P29" si="82">N29*O29</f>
        <v>0</v>
      </c>
      <c r="Q29" s="121"/>
      <c r="R29" s="122"/>
      <c r="S29" s="123">
        <f t="shared" ref="S29" si="83">Q29*R29</f>
        <v>0</v>
      </c>
      <c r="T29" s="121"/>
      <c r="U29" s="122"/>
      <c r="V29" s="123">
        <f t="shared" ref="V29" si="84">T29*U29</f>
        <v>0</v>
      </c>
      <c r="W29" s="124">
        <f t="shared" ref="W29" si="85">G29+M29+S29</f>
        <v>0</v>
      </c>
      <c r="X29" s="125">
        <f t="shared" ref="X29" si="86">J29+P29+V29</f>
        <v>0</v>
      </c>
      <c r="Y29" s="125">
        <f t="shared" si="6"/>
        <v>0</v>
      </c>
      <c r="Z29" s="126">
        <v>0</v>
      </c>
      <c r="AA29" s="127"/>
      <c r="AB29" s="129"/>
      <c r="AC29" s="129"/>
      <c r="AD29" s="129"/>
      <c r="AE29" s="129"/>
      <c r="AF29" s="129"/>
      <c r="AG29" s="129"/>
    </row>
    <row r="30" spans="1:33" ht="30" customHeight="1" thickBot="1" x14ac:dyDescent="0.4">
      <c r="A30" s="117" t="s">
        <v>79</v>
      </c>
      <c r="B30" s="118" t="s">
        <v>95</v>
      </c>
      <c r="C30" s="119" t="s">
        <v>81</v>
      </c>
      <c r="D30" s="120" t="s">
        <v>82</v>
      </c>
      <c r="E30" s="121"/>
      <c r="F30" s="122"/>
      <c r="G30" s="123">
        <f t="shared" si="71"/>
        <v>0</v>
      </c>
      <c r="H30" s="121"/>
      <c r="I30" s="122"/>
      <c r="J30" s="123">
        <f t="shared" si="72"/>
        <v>0</v>
      </c>
      <c r="K30" s="121"/>
      <c r="L30" s="122"/>
      <c r="M30" s="123">
        <f t="shared" si="73"/>
        <v>0</v>
      </c>
      <c r="N30" s="121"/>
      <c r="O30" s="122"/>
      <c r="P30" s="123">
        <f t="shared" si="74"/>
        <v>0</v>
      </c>
      <c r="Q30" s="121"/>
      <c r="R30" s="122"/>
      <c r="S30" s="123">
        <f t="shared" si="75"/>
        <v>0</v>
      </c>
      <c r="T30" s="121"/>
      <c r="U30" s="122"/>
      <c r="V30" s="123">
        <f t="shared" si="76"/>
        <v>0</v>
      </c>
      <c r="W30" s="124">
        <f t="shared" si="77"/>
        <v>0</v>
      </c>
      <c r="X30" s="125">
        <f t="shared" si="78"/>
        <v>0</v>
      </c>
      <c r="Y30" s="125">
        <f t="shared" ref="Y30" si="87">W30-X30</f>
        <v>0</v>
      </c>
      <c r="Z30" s="126">
        <v>0</v>
      </c>
      <c r="AA30" s="127"/>
      <c r="AB30" s="129"/>
      <c r="AC30" s="129"/>
      <c r="AD30" s="129"/>
      <c r="AE30" s="129"/>
      <c r="AF30" s="129"/>
      <c r="AG30" s="129"/>
    </row>
    <row r="31" spans="1:33" ht="30" customHeight="1" x14ac:dyDescent="0.35">
      <c r="A31" s="106" t="s">
        <v>74</v>
      </c>
      <c r="B31" s="153" t="s">
        <v>96</v>
      </c>
      <c r="C31" s="138" t="s">
        <v>97</v>
      </c>
      <c r="D31" s="139"/>
      <c r="E31" s="140">
        <f>SUM(E32:E34)</f>
        <v>0</v>
      </c>
      <c r="F31" s="141"/>
      <c r="G31" s="142">
        <f t="shared" ref="G31:H31" si="88">SUM(G32:G34)</f>
        <v>0</v>
      </c>
      <c r="H31" s="140">
        <f t="shared" si="88"/>
        <v>0</v>
      </c>
      <c r="I31" s="141"/>
      <c r="J31" s="142">
        <f t="shared" ref="J31:K31" si="89">SUM(J32:J34)</f>
        <v>0</v>
      </c>
      <c r="K31" s="140">
        <f t="shared" si="89"/>
        <v>0</v>
      </c>
      <c r="L31" s="141"/>
      <c r="M31" s="142">
        <f t="shared" ref="M31:N31" si="90">SUM(M32:M34)</f>
        <v>0</v>
      </c>
      <c r="N31" s="140">
        <f t="shared" si="90"/>
        <v>0</v>
      </c>
      <c r="O31" s="141"/>
      <c r="P31" s="142">
        <f t="shared" ref="P31:Q31" si="91">SUM(P32:P34)</f>
        <v>0</v>
      </c>
      <c r="Q31" s="140">
        <f t="shared" si="91"/>
        <v>0</v>
      </c>
      <c r="R31" s="141"/>
      <c r="S31" s="142">
        <f t="shared" ref="S31:T31" si="92">SUM(S32:S34)</f>
        <v>0</v>
      </c>
      <c r="T31" s="140">
        <f t="shared" si="92"/>
        <v>0</v>
      </c>
      <c r="U31" s="141"/>
      <c r="V31" s="142">
        <f t="shared" ref="V31:X31" si="93">SUM(V32:V34)</f>
        <v>0</v>
      </c>
      <c r="W31" s="142">
        <f t="shared" si="93"/>
        <v>0</v>
      </c>
      <c r="X31" s="142">
        <f t="shared" si="93"/>
        <v>0</v>
      </c>
      <c r="Y31" s="113">
        <f t="shared" si="6"/>
        <v>0</v>
      </c>
      <c r="Z31" s="114">
        <v>0</v>
      </c>
      <c r="AA31" s="144"/>
      <c r="AB31" s="8"/>
      <c r="AC31" s="8"/>
      <c r="AD31" s="8"/>
      <c r="AE31" s="8"/>
      <c r="AF31" s="8"/>
      <c r="AG31" s="8"/>
    </row>
    <row r="32" spans="1:33" ht="30" customHeight="1" x14ac:dyDescent="0.35">
      <c r="A32" s="154" t="s">
        <v>79</v>
      </c>
      <c r="B32" s="155" t="s">
        <v>98</v>
      </c>
      <c r="C32" s="119" t="s">
        <v>99</v>
      </c>
      <c r="D32" s="156"/>
      <c r="E32" s="157">
        <f>G13</f>
        <v>0</v>
      </c>
      <c r="F32" s="158">
        <v>0.22</v>
      </c>
      <c r="G32" s="159">
        <f t="shared" ref="G32:G34" si="94">E32*F32</f>
        <v>0</v>
      </c>
      <c r="H32" s="157">
        <f>J13</f>
        <v>0</v>
      </c>
      <c r="I32" s="158">
        <v>0.22</v>
      </c>
      <c r="J32" s="159">
        <f t="shared" ref="J32:J34" si="95">H32*I32</f>
        <v>0</v>
      </c>
      <c r="K32" s="157">
        <f>M13</f>
        <v>0</v>
      </c>
      <c r="L32" s="158">
        <v>0.22</v>
      </c>
      <c r="M32" s="159">
        <f t="shared" ref="M32:M34" si="96">K32*L32</f>
        <v>0</v>
      </c>
      <c r="N32" s="157">
        <f>P13</f>
        <v>0</v>
      </c>
      <c r="O32" s="158">
        <v>0.22</v>
      </c>
      <c r="P32" s="159">
        <f t="shared" ref="P32:P34" si="97">N32*O32</f>
        <v>0</v>
      </c>
      <c r="Q32" s="157">
        <f>S13</f>
        <v>0</v>
      </c>
      <c r="R32" s="158">
        <v>0.22</v>
      </c>
      <c r="S32" s="159">
        <f t="shared" ref="S32:S34" si="98">Q32*R32</f>
        <v>0</v>
      </c>
      <c r="T32" s="157">
        <f>V13</f>
        <v>0</v>
      </c>
      <c r="U32" s="158">
        <v>0.22</v>
      </c>
      <c r="V32" s="159">
        <f t="shared" ref="V32:V34" si="99">T32*U32</f>
        <v>0</v>
      </c>
      <c r="W32" s="125">
        <f t="shared" ref="W32:W34" si="100">G32+M32+S32</f>
        <v>0</v>
      </c>
      <c r="X32" s="125">
        <f t="shared" ref="X32:X34" si="101">J32+P32+V32</f>
        <v>0</v>
      </c>
      <c r="Y32" s="125">
        <f t="shared" si="6"/>
        <v>0</v>
      </c>
      <c r="Z32" s="126">
        <v>0</v>
      </c>
      <c r="AA32" s="160"/>
      <c r="AB32" s="128"/>
      <c r="AC32" s="129"/>
      <c r="AD32" s="129"/>
      <c r="AE32" s="129"/>
      <c r="AF32" s="129"/>
      <c r="AG32" s="129"/>
    </row>
    <row r="33" spans="1:33" ht="30" customHeight="1" x14ac:dyDescent="0.35">
      <c r="A33" s="117" t="s">
        <v>79</v>
      </c>
      <c r="B33" s="118" t="s">
        <v>100</v>
      </c>
      <c r="C33" s="119" t="s">
        <v>101</v>
      </c>
      <c r="D33" s="120"/>
      <c r="E33" s="121">
        <f>G19</f>
        <v>0</v>
      </c>
      <c r="F33" s="122">
        <v>0.22</v>
      </c>
      <c r="G33" s="123">
        <f t="shared" si="94"/>
        <v>0</v>
      </c>
      <c r="H33" s="121">
        <f>J19</f>
        <v>0</v>
      </c>
      <c r="I33" s="122">
        <v>0.22</v>
      </c>
      <c r="J33" s="123">
        <f t="shared" si="95"/>
        <v>0</v>
      </c>
      <c r="K33" s="121">
        <f>M19</f>
        <v>0</v>
      </c>
      <c r="L33" s="122">
        <v>0.22</v>
      </c>
      <c r="M33" s="123">
        <f t="shared" si="96"/>
        <v>0</v>
      </c>
      <c r="N33" s="121">
        <f>P19</f>
        <v>0</v>
      </c>
      <c r="O33" s="122">
        <v>0.22</v>
      </c>
      <c r="P33" s="123">
        <f t="shared" si="97"/>
        <v>0</v>
      </c>
      <c r="Q33" s="121">
        <f>S19</f>
        <v>0</v>
      </c>
      <c r="R33" s="122">
        <v>0.22</v>
      </c>
      <c r="S33" s="123">
        <f t="shared" si="98"/>
        <v>0</v>
      </c>
      <c r="T33" s="121">
        <f>V19</f>
        <v>0</v>
      </c>
      <c r="U33" s="122">
        <v>0.22</v>
      </c>
      <c r="V33" s="123">
        <f t="shared" si="99"/>
        <v>0</v>
      </c>
      <c r="W33" s="124">
        <f t="shared" si="100"/>
        <v>0</v>
      </c>
      <c r="X33" s="125">
        <f t="shared" si="101"/>
        <v>0</v>
      </c>
      <c r="Y33" s="125">
        <f t="shared" si="6"/>
        <v>0</v>
      </c>
      <c r="Z33" s="126">
        <v>0</v>
      </c>
      <c r="AA33" s="127"/>
      <c r="AB33" s="129"/>
      <c r="AC33" s="129"/>
      <c r="AD33" s="129"/>
      <c r="AE33" s="129"/>
      <c r="AF33" s="129"/>
      <c r="AG33" s="129"/>
    </row>
    <row r="34" spans="1:33" ht="30" customHeight="1" x14ac:dyDescent="0.35">
      <c r="A34" s="130" t="s">
        <v>79</v>
      </c>
      <c r="B34" s="152" t="s">
        <v>102</v>
      </c>
      <c r="C34" s="161" t="s">
        <v>91</v>
      </c>
      <c r="D34" s="132"/>
      <c r="E34" s="133">
        <f>G25</f>
        <v>0</v>
      </c>
      <c r="F34" s="134">
        <v>0.22</v>
      </c>
      <c r="G34" s="135">
        <f t="shared" si="94"/>
        <v>0</v>
      </c>
      <c r="H34" s="133">
        <f>J25</f>
        <v>0</v>
      </c>
      <c r="I34" s="134">
        <v>0.22</v>
      </c>
      <c r="J34" s="135">
        <f t="shared" si="95"/>
        <v>0</v>
      </c>
      <c r="K34" s="133">
        <f>M25</f>
        <v>0</v>
      </c>
      <c r="L34" s="134">
        <v>0.22</v>
      </c>
      <c r="M34" s="135">
        <f t="shared" si="96"/>
        <v>0</v>
      </c>
      <c r="N34" s="133">
        <f>P25</f>
        <v>0</v>
      </c>
      <c r="O34" s="134">
        <v>0.22</v>
      </c>
      <c r="P34" s="135">
        <f t="shared" si="97"/>
        <v>0</v>
      </c>
      <c r="Q34" s="133">
        <f>S25</f>
        <v>0</v>
      </c>
      <c r="R34" s="134">
        <v>0.22</v>
      </c>
      <c r="S34" s="135">
        <f t="shared" si="98"/>
        <v>0</v>
      </c>
      <c r="T34" s="133">
        <f>V25</f>
        <v>0</v>
      </c>
      <c r="U34" s="134">
        <v>0.22</v>
      </c>
      <c r="V34" s="135">
        <f t="shared" si="99"/>
        <v>0</v>
      </c>
      <c r="W34" s="136">
        <f t="shared" si="100"/>
        <v>0</v>
      </c>
      <c r="X34" s="125">
        <f t="shared" si="101"/>
        <v>0</v>
      </c>
      <c r="Y34" s="125">
        <f t="shared" si="6"/>
        <v>0</v>
      </c>
      <c r="Z34" s="126">
        <v>0</v>
      </c>
      <c r="AA34" s="137"/>
      <c r="AB34" s="129"/>
      <c r="AC34" s="129"/>
      <c r="AD34" s="129"/>
      <c r="AE34" s="129"/>
      <c r="AF34" s="129"/>
      <c r="AG34" s="129"/>
    </row>
    <row r="35" spans="1:33" ht="30" customHeight="1" thickBot="1" x14ac:dyDescent="0.4">
      <c r="A35" s="106" t="s">
        <v>76</v>
      </c>
      <c r="B35" s="153" t="s">
        <v>103</v>
      </c>
      <c r="C35" s="138" t="s">
        <v>104</v>
      </c>
      <c r="D35" s="139"/>
      <c r="E35" s="140">
        <f>SUM(E36:E41)</f>
        <v>15</v>
      </c>
      <c r="F35" s="141"/>
      <c r="G35" s="142">
        <f>SUM(G36:G41)</f>
        <v>226000</v>
      </c>
      <c r="H35" s="140">
        <f>SUM(H36:H41)</f>
        <v>14.81</v>
      </c>
      <c r="I35" s="141"/>
      <c r="J35" s="142">
        <f>SUM(J36:J41)</f>
        <v>226000</v>
      </c>
      <c r="K35" s="140">
        <f t="shared" ref="K35" si="102">SUM(K36:K40)</f>
        <v>0</v>
      </c>
      <c r="L35" s="141"/>
      <c r="M35" s="142">
        <f t="shared" ref="M35:N35" si="103">SUM(M36:M40)</f>
        <v>0</v>
      </c>
      <c r="N35" s="140">
        <f t="shared" si="103"/>
        <v>0</v>
      </c>
      <c r="O35" s="141"/>
      <c r="P35" s="142">
        <f t="shared" ref="P35:Q35" si="104">SUM(P36:P40)</f>
        <v>0</v>
      </c>
      <c r="Q35" s="140">
        <f t="shared" si="104"/>
        <v>0</v>
      </c>
      <c r="R35" s="141"/>
      <c r="S35" s="142">
        <f t="shared" ref="S35:T35" si="105">SUM(S36:S40)</f>
        <v>0</v>
      </c>
      <c r="T35" s="140">
        <f t="shared" si="105"/>
        <v>0</v>
      </c>
      <c r="U35" s="141"/>
      <c r="V35" s="142">
        <f t="shared" ref="V35" si="106">SUM(V36:V40)</f>
        <v>0</v>
      </c>
      <c r="W35" s="142">
        <f>SUM(W36:W41)</f>
        <v>226000</v>
      </c>
      <c r="X35" s="142">
        <f>SUM(X36:X41)</f>
        <v>226000</v>
      </c>
      <c r="Y35" s="142">
        <f t="shared" si="6"/>
        <v>0</v>
      </c>
      <c r="Z35" s="142">
        <f t="shared" si="33"/>
        <v>0</v>
      </c>
      <c r="AA35" s="144"/>
      <c r="AB35" s="8"/>
      <c r="AC35" s="8"/>
      <c r="AD35" s="8"/>
      <c r="AE35" s="8"/>
      <c r="AF35" s="8"/>
      <c r="AG35" s="8"/>
    </row>
    <row r="36" spans="1:33" ht="41.5" customHeight="1" thickBot="1" x14ac:dyDescent="0.4">
      <c r="A36" s="117" t="s">
        <v>79</v>
      </c>
      <c r="B36" s="155" t="s">
        <v>105</v>
      </c>
      <c r="C36" s="119" t="s">
        <v>330</v>
      </c>
      <c r="D36" s="120" t="s">
        <v>82</v>
      </c>
      <c r="E36" s="354">
        <v>4</v>
      </c>
      <c r="F36" s="353">
        <v>25000</v>
      </c>
      <c r="G36" s="123">
        <f t="shared" ref="G36:G41" si="107">E36*F36</f>
        <v>100000</v>
      </c>
      <c r="H36" s="121">
        <v>3.81</v>
      </c>
      <c r="I36" s="122">
        <f>J36/H36</f>
        <v>26246.719160104985</v>
      </c>
      <c r="J36" s="123">
        <f>G36</f>
        <v>100000</v>
      </c>
      <c r="K36" s="121"/>
      <c r="L36" s="122"/>
      <c r="M36" s="123">
        <f t="shared" ref="M36:M41" si="108">K36*L36</f>
        <v>0</v>
      </c>
      <c r="N36" s="121"/>
      <c r="O36" s="122"/>
      <c r="P36" s="123">
        <f t="shared" ref="P36:P41" si="109">N36*O36</f>
        <v>0</v>
      </c>
      <c r="Q36" s="121"/>
      <c r="R36" s="122"/>
      <c r="S36" s="123">
        <f t="shared" ref="S36:S41" si="110">Q36*R36</f>
        <v>0</v>
      </c>
      <c r="T36" s="121"/>
      <c r="U36" s="122"/>
      <c r="V36" s="123">
        <f t="shared" ref="V36:V41" si="111">T36*U36</f>
        <v>0</v>
      </c>
      <c r="W36" s="124">
        <f t="shared" ref="W36:W41" si="112">G36+M36+S36</f>
        <v>100000</v>
      </c>
      <c r="X36" s="125">
        <f t="shared" ref="X36:X41" si="113">J36+P36+V36</f>
        <v>100000</v>
      </c>
      <c r="Y36" s="125">
        <f t="shared" si="6"/>
        <v>0</v>
      </c>
      <c r="Z36" s="126">
        <f t="shared" si="33"/>
        <v>0</v>
      </c>
      <c r="AA36" s="127" t="s">
        <v>325</v>
      </c>
      <c r="AB36" s="8"/>
      <c r="AC36" s="8"/>
      <c r="AD36" s="8"/>
      <c r="AE36" s="8"/>
      <c r="AF36" s="8"/>
      <c r="AG36" s="8"/>
    </row>
    <row r="37" spans="1:33" ht="41.5" customHeight="1" x14ac:dyDescent="0.35">
      <c r="A37" s="117" t="s">
        <v>79</v>
      </c>
      <c r="B37" s="118" t="s">
        <v>106</v>
      </c>
      <c r="C37" s="119" t="s">
        <v>331</v>
      </c>
      <c r="D37" s="120" t="s">
        <v>82</v>
      </c>
      <c r="E37" s="121">
        <v>2</v>
      </c>
      <c r="F37" s="122">
        <v>13000</v>
      </c>
      <c r="G37" s="123">
        <f t="shared" si="107"/>
        <v>26000</v>
      </c>
      <c r="H37" s="121">
        <v>2</v>
      </c>
      <c r="I37" s="122">
        <f>J37/H37</f>
        <v>13000</v>
      </c>
      <c r="J37" s="123">
        <f>G37</f>
        <v>26000</v>
      </c>
      <c r="K37" s="121"/>
      <c r="L37" s="122"/>
      <c r="M37" s="123">
        <f t="shared" si="108"/>
        <v>0</v>
      </c>
      <c r="N37" s="121"/>
      <c r="O37" s="122"/>
      <c r="P37" s="123">
        <f t="shared" si="109"/>
        <v>0</v>
      </c>
      <c r="Q37" s="121"/>
      <c r="R37" s="122"/>
      <c r="S37" s="123">
        <f t="shared" si="110"/>
        <v>0</v>
      </c>
      <c r="T37" s="121"/>
      <c r="U37" s="122"/>
      <c r="V37" s="123">
        <f t="shared" si="111"/>
        <v>0</v>
      </c>
      <c r="W37" s="124">
        <f t="shared" si="112"/>
        <v>26000</v>
      </c>
      <c r="X37" s="125">
        <f t="shared" si="113"/>
        <v>26000</v>
      </c>
      <c r="Y37" s="125">
        <f t="shared" si="6"/>
        <v>0</v>
      </c>
      <c r="Z37" s="126">
        <f t="shared" si="33"/>
        <v>0</v>
      </c>
      <c r="AA37" s="127"/>
      <c r="AB37" s="8"/>
      <c r="AC37" s="8"/>
      <c r="AD37" s="8"/>
      <c r="AE37" s="8"/>
      <c r="AF37" s="8"/>
      <c r="AG37" s="8"/>
    </row>
    <row r="38" spans="1:33" ht="30" customHeight="1" x14ac:dyDescent="0.35">
      <c r="A38" s="117" t="s">
        <v>79</v>
      </c>
      <c r="B38" s="131" t="s">
        <v>107</v>
      </c>
      <c r="C38" s="162" t="s">
        <v>332</v>
      </c>
      <c r="D38" s="120" t="s">
        <v>82</v>
      </c>
      <c r="E38" s="121">
        <v>2</v>
      </c>
      <c r="F38" s="134">
        <v>11000</v>
      </c>
      <c r="G38" s="135">
        <f t="shared" si="107"/>
        <v>22000</v>
      </c>
      <c r="H38" s="121">
        <v>2</v>
      </c>
      <c r="I38" s="134">
        <f>F38</f>
        <v>11000</v>
      </c>
      <c r="J38" s="123">
        <f>H38*I38</f>
        <v>22000</v>
      </c>
      <c r="K38" s="133"/>
      <c r="L38" s="134"/>
      <c r="M38" s="123">
        <f t="shared" si="108"/>
        <v>0</v>
      </c>
      <c r="N38" s="133"/>
      <c r="O38" s="134"/>
      <c r="P38" s="123">
        <f t="shared" si="109"/>
        <v>0</v>
      </c>
      <c r="Q38" s="133"/>
      <c r="R38" s="134"/>
      <c r="S38" s="123">
        <f t="shared" si="110"/>
        <v>0</v>
      </c>
      <c r="T38" s="133"/>
      <c r="U38" s="134"/>
      <c r="V38" s="123">
        <f t="shared" si="111"/>
        <v>0</v>
      </c>
      <c r="W38" s="124">
        <f t="shared" si="112"/>
        <v>22000</v>
      </c>
      <c r="X38" s="125">
        <f t="shared" si="113"/>
        <v>22000</v>
      </c>
      <c r="Y38" s="125">
        <f t="shared" si="6"/>
        <v>0</v>
      </c>
      <c r="Z38" s="126">
        <f t="shared" si="33"/>
        <v>0</v>
      </c>
      <c r="AA38" s="127"/>
      <c r="AB38" s="8"/>
      <c r="AC38" s="8"/>
      <c r="AD38" s="8"/>
      <c r="AE38" s="8"/>
      <c r="AF38" s="8"/>
      <c r="AG38" s="8"/>
    </row>
    <row r="39" spans="1:33" ht="30" customHeight="1" x14ac:dyDescent="0.35">
      <c r="A39" s="117" t="s">
        <v>79</v>
      </c>
      <c r="B39" s="131" t="s">
        <v>108</v>
      </c>
      <c r="C39" s="162" t="s">
        <v>333</v>
      </c>
      <c r="D39" s="120" t="s">
        <v>82</v>
      </c>
      <c r="E39" s="121">
        <v>2</v>
      </c>
      <c r="F39" s="134">
        <v>7500</v>
      </c>
      <c r="G39" s="135">
        <f t="shared" si="107"/>
        <v>15000</v>
      </c>
      <c r="H39" s="121">
        <v>2</v>
      </c>
      <c r="I39" s="134">
        <f>F39</f>
        <v>7500</v>
      </c>
      <c r="J39" s="123">
        <f>H39*I39</f>
        <v>15000</v>
      </c>
      <c r="K39" s="133"/>
      <c r="L39" s="134"/>
      <c r="M39" s="123">
        <f t="shared" si="108"/>
        <v>0</v>
      </c>
      <c r="N39" s="133"/>
      <c r="O39" s="134"/>
      <c r="P39" s="123">
        <f t="shared" si="109"/>
        <v>0</v>
      </c>
      <c r="Q39" s="133"/>
      <c r="R39" s="134"/>
      <c r="S39" s="123">
        <f t="shared" si="110"/>
        <v>0</v>
      </c>
      <c r="T39" s="133"/>
      <c r="U39" s="134"/>
      <c r="V39" s="123">
        <f t="shared" si="111"/>
        <v>0</v>
      </c>
      <c r="W39" s="124">
        <f t="shared" si="112"/>
        <v>15000</v>
      </c>
      <c r="X39" s="125">
        <f t="shared" si="113"/>
        <v>15000</v>
      </c>
      <c r="Y39" s="125">
        <f t="shared" si="6"/>
        <v>0</v>
      </c>
      <c r="Z39" s="126">
        <f t="shared" si="33"/>
        <v>0</v>
      </c>
      <c r="AA39" s="127"/>
      <c r="AB39" s="8"/>
      <c r="AC39" s="8"/>
      <c r="AD39" s="8"/>
      <c r="AE39" s="8"/>
      <c r="AF39" s="8"/>
      <c r="AG39" s="8"/>
    </row>
    <row r="40" spans="1:33" ht="55.5" customHeight="1" thickBot="1" x14ac:dyDescent="0.4">
      <c r="A40" s="130" t="s">
        <v>79</v>
      </c>
      <c r="B40" s="131" t="s">
        <v>109</v>
      </c>
      <c r="C40" s="162" t="s">
        <v>334</v>
      </c>
      <c r="D40" s="132" t="s">
        <v>82</v>
      </c>
      <c r="E40" s="121">
        <v>2</v>
      </c>
      <c r="F40" s="134">
        <v>7500</v>
      </c>
      <c r="G40" s="135">
        <f t="shared" si="107"/>
        <v>15000</v>
      </c>
      <c r="H40" s="121">
        <v>2</v>
      </c>
      <c r="I40" s="134">
        <f>F40</f>
        <v>7500</v>
      </c>
      <c r="J40" s="135">
        <f>H40*I40</f>
        <v>15000</v>
      </c>
      <c r="K40" s="147"/>
      <c r="L40" s="148"/>
      <c r="M40" s="123">
        <f t="shared" si="108"/>
        <v>0</v>
      </c>
      <c r="N40" s="147"/>
      <c r="O40" s="148"/>
      <c r="P40" s="123">
        <f t="shared" si="109"/>
        <v>0</v>
      </c>
      <c r="Q40" s="147"/>
      <c r="R40" s="148"/>
      <c r="S40" s="149">
        <f t="shared" si="110"/>
        <v>0</v>
      </c>
      <c r="T40" s="147"/>
      <c r="U40" s="148"/>
      <c r="V40" s="123">
        <f t="shared" si="111"/>
        <v>0</v>
      </c>
      <c r="W40" s="124">
        <f t="shared" si="112"/>
        <v>15000</v>
      </c>
      <c r="X40" s="125">
        <f t="shared" si="113"/>
        <v>15000</v>
      </c>
      <c r="Y40" s="163">
        <f t="shared" si="6"/>
        <v>0</v>
      </c>
      <c r="Z40" s="126">
        <f t="shared" si="33"/>
        <v>0</v>
      </c>
      <c r="AA40" s="127"/>
      <c r="AB40" s="8"/>
      <c r="AC40" s="8"/>
      <c r="AD40" s="8"/>
      <c r="AE40" s="8"/>
      <c r="AF40" s="8"/>
      <c r="AG40" s="8"/>
    </row>
    <row r="41" spans="1:33" ht="30" customHeight="1" thickBot="1" x14ac:dyDescent="0.4">
      <c r="A41" s="117" t="s">
        <v>79</v>
      </c>
      <c r="B41" s="131" t="s">
        <v>315</v>
      </c>
      <c r="C41" s="162" t="s">
        <v>335</v>
      </c>
      <c r="D41" s="132" t="s">
        <v>82</v>
      </c>
      <c r="E41" s="121">
        <v>3</v>
      </c>
      <c r="F41" s="356">
        <v>16000</v>
      </c>
      <c r="G41" s="135">
        <f t="shared" si="107"/>
        <v>48000</v>
      </c>
      <c r="H41" s="121">
        <v>3</v>
      </c>
      <c r="I41" s="356">
        <v>16000</v>
      </c>
      <c r="J41" s="135">
        <f>H41*I41</f>
        <v>48000</v>
      </c>
      <c r="K41" s="355"/>
      <c r="L41" s="356"/>
      <c r="M41" s="123">
        <f t="shared" si="108"/>
        <v>0</v>
      </c>
      <c r="N41" s="355"/>
      <c r="O41" s="356"/>
      <c r="P41" s="123">
        <f t="shared" si="109"/>
        <v>0</v>
      </c>
      <c r="Q41" s="355"/>
      <c r="R41" s="356"/>
      <c r="S41" s="149">
        <f t="shared" si="110"/>
        <v>0</v>
      </c>
      <c r="T41" s="355"/>
      <c r="U41" s="356"/>
      <c r="V41" s="123">
        <f t="shared" si="111"/>
        <v>0</v>
      </c>
      <c r="W41" s="124">
        <f t="shared" si="112"/>
        <v>48000</v>
      </c>
      <c r="X41" s="125">
        <f t="shared" si="113"/>
        <v>48000</v>
      </c>
      <c r="Y41" s="163">
        <f t="shared" si="6"/>
        <v>0</v>
      </c>
      <c r="Z41" s="126">
        <f t="shared" si="33"/>
        <v>0</v>
      </c>
      <c r="AA41" s="127"/>
      <c r="AB41" s="8"/>
      <c r="AC41" s="8"/>
      <c r="AD41" s="8"/>
      <c r="AE41" s="8"/>
      <c r="AF41" s="8"/>
      <c r="AG41" s="8"/>
    </row>
    <row r="42" spans="1:33" ht="30" customHeight="1" thickBot="1" x14ac:dyDescent="0.4">
      <c r="A42" s="164" t="s">
        <v>110</v>
      </c>
      <c r="B42" s="165"/>
      <c r="C42" s="166"/>
      <c r="D42" s="167"/>
      <c r="E42" s="168"/>
      <c r="F42" s="169"/>
      <c r="G42" s="170">
        <f>G13+G19+G25+G31+G35</f>
        <v>226000</v>
      </c>
      <c r="H42" s="169"/>
      <c r="I42" s="169"/>
      <c r="J42" s="170">
        <f>J13+J19+J25+J31+J35</f>
        <v>226000</v>
      </c>
      <c r="K42" s="168"/>
      <c r="L42" s="171"/>
      <c r="M42" s="170">
        <f>M13+M19+M25+M31+M35</f>
        <v>0</v>
      </c>
      <c r="N42" s="168"/>
      <c r="O42" s="171"/>
      <c r="P42" s="170">
        <f>P13+P19+P25+P31+P35</f>
        <v>0</v>
      </c>
      <c r="Q42" s="168"/>
      <c r="R42" s="171"/>
      <c r="S42" s="170">
        <f>S13+S19+S25+S31+S35</f>
        <v>0</v>
      </c>
      <c r="T42" s="168"/>
      <c r="U42" s="171"/>
      <c r="V42" s="170">
        <f>V13+V19+V25+V31+V35</f>
        <v>0</v>
      </c>
      <c r="W42" s="170">
        <f>W13+W19+W25+W31+W35</f>
        <v>226000</v>
      </c>
      <c r="X42" s="172">
        <f>X13+X19+X25+X31+X35</f>
        <v>226000</v>
      </c>
      <c r="Y42" s="173">
        <f t="shared" si="6"/>
        <v>0</v>
      </c>
      <c r="Z42" s="174">
        <f t="shared" si="33"/>
        <v>0</v>
      </c>
      <c r="AA42" s="175"/>
      <c r="AB42" s="7"/>
      <c r="AC42" s="8"/>
      <c r="AD42" s="8"/>
      <c r="AE42" s="8"/>
      <c r="AF42" s="8"/>
      <c r="AG42" s="8"/>
    </row>
    <row r="43" spans="1:33" ht="30" customHeight="1" x14ac:dyDescent="0.35">
      <c r="A43" s="176" t="s">
        <v>74</v>
      </c>
      <c r="B43" s="177">
        <v>2</v>
      </c>
      <c r="C43" s="178" t="s">
        <v>111</v>
      </c>
      <c r="D43" s="179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4"/>
      <c r="X43" s="104"/>
      <c r="Y43" s="180"/>
      <c r="Z43" s="104"/>
      <c r="AA43" s="105"/>
      <c r="AB43" s="8"/>
      <c r="AC43" s="8"/>
      <c r="AD43" s="8"/>
      <c r="AE43" s="8"/>
      <c r="AF43" s="8"/>
      <c r="AG43" s="8"/>
    </row>
    <row r="44" spans="1:33" ht="30" customHeight="1" x14ac:dyDescent="0.35">
      <c r="A44" s="106" t="s">
        <v>76</v>
      </c>
      <c r="B44" s="153" t="s">
        <v>112</v>
      </c>
      <c r="C44" s="108" t="s">
        <v>113</v>
      </c>
      <c r="D44" s="109"/>
      <c r="E44" s="110">
        <f>SUM(E47:E49)</f>
        <v>0</v>
      </c>
      <c r="F44" s="111"/>
      <c r="G44" s="112">
        <f t="shared" ref="G44:H44" si="114">SUM(G47:G49)</f>
        <v>0</v>
      </c>
      <c r="H44" s="110">
        <f t="shared" si="114"/>
        <v>0</v>
      </c>
      <c r="I44" s="111"/>
      <c r="J44" s="112">
        <f t="shared" ref="J44:K44" si="115">SUM(J47:J49)</f>
        <v>0</v>
      </c>
      <c r="K44" s="110">
        <f t="shared" si="115"/>
        <v>0</v>
      </c>
      <c r="L44" s="111"/>
      <c r="M44" s="112">
        <f t="shared" ref="M44:N44" si="116">SUM(M47:M49)</f>
        <v>0</v>
      </c>
      <c r="N44" s="110">
        <f t="shared" si="116"/>
        <v>0</v>
      </c>
      <c r="O44" s="111"/>
      <c r="P44" s="112">
        <f t="shared" ref="P44:Q44" si="117">SUM(P47:P49)</f>
        <v>0</v>
      </c>
      <c r="Q44" s="110">
        <f t="shared" si="117"/>
        <v>0</v>
      </c>
      <c r="R44" s="111"/>
      <c r="S44" s="112">
        <f t="shared" ref="S44:T44" si="118">SUM(S47:S49)</f>
        <v>0</v>
      </c>
      <c r="T44" s="110">
        <f t="shared" si="118"/>
        <v>0</v>
      </c>
      <c r="U44" s="111"/>
      <c r="V44" s="112">
        <f t="shared" ref="V44:X44" si="119">SUM(V47:V49)</f>
        <v>0</v>
      </c>
      <c r="W44" s="112">
        <f t="shared" si="119"/>
        <v>0</v>
      </c>
      <c r="X44" s="181">
        <f t="shared" si="119"/>
        <v>0</v>
      </c>
      <c r="Y44" s="141">
        <f t="shared" ref="Y44:Y62" si="120">W44-X44</f>
        <v>0</v>
      </c>
      <c r="Z44" s="182">
        <v>0</v>
      </c>
      <c r="AA44" s="115"/>
      <c r="AB44" s="183"/>
      <c r="AC44" s="116"/>
      <c r="AD44" s="116"/>
      <c r="AE44" s="116"/>
      <c r="AF44" s="116"/>
      <c r="AG44" s="116"/>
    </row>
    <row r="45" spans="1:33" ht="30" customHeight="1" x14ac:dyDescent="0.35">
      <c r="A45" s="117" t="s">
        <v>79</v>
      </c>
      <c r="B45" s="118" t="s">
        <v>114</v>
      </c>
      <c r="C45" s="119" t="s">
        <v>115</v>
      </c>
      <c r="D45" s="120" t="s">
        <v>116</v>
      </c>
      <c r="E45" s="121"/>
      <c r="F45" s="122"/>
      <c r="G45" s="123">
        <f t="shared" ref="G45" si="121">E45*F45</f>
        <v>0</v>
      </c>
      <c r="H45" s="121"/>
      <c r="I45" s="122"/>
      <c r="J45" s="123">
        <f t="shared" ref="J45" si="122">H45*I45</f>
        <v>0</v>
      </c>
      <c r="K45" s="121"/>
      <c r="L45" s="122"/>
      <c r="M45" s="123">
        <f t="shared" ref="M45" si="123">K45*L45</f>
        <v>0</v>
      </c>
      <c r="N45" s="121"/>
      <c r="O45" s="122"/>
      <c r="P45" s="123">
        <f t="shared" ref="P45" si="124">N45*O45</f>
        <v>0</v>
      </c>
      <c r="Q45" s="121"/>
      <c r="R45" s="122"/>
      <c r="S45" s="123">
        <f t="shared" ref="S45" si="125">Q45*R45</f>
        <v>0</v>
      </c>
      <c r="T45" s="121"/>
      <c r="U45" s="122"/>
      <c r="V45" s="123">
        <f t="shared" ref="V45" si="126">T45*U45</f>
        <v>0</v>
      </c>
      <c r="W45" s="124">
        <f t="shared" ref="W45" si="127">G45+M45+S45</f>
        <v>0</v>
      </c>
      <c r="X45" s="125">
        <f t="shared" ref="X45" si="128">J45+P45+V45</f>
        <v>0</v>
      </c>
      <c r="Y45" s="125">
        <f t="shared" si="120"/>
        <v>0</v>
      </c>
      <c r="Z45" s="126">
        <v>0</v>
      </c>
      <c r="AA45" s="127"/>
      <c r="AB45" s="129"/>
      <c r="AC45" s="129"/>
      <c r="AD45" s="129"/>
      <c r="AE45" s="129"/>
      <c r="AF45" s="129"/>
      <c r="AG45" s="129"/>
    </row>
    <row r="46" spans="1:33" ht="30" customHeight="1" x14ac:dyDescent="0.35">
      <c r="A46" s="117" t="s">
        <v>79</v>
      </c>
      <c r="B46" s="118" t="s">
        <v>117</v>
      </c>
      <c r="C46" s="119" t="s">
        <v>115</v>
      </c>
      <c r="D46" s="120" t="s">
        <v>116</v>
      </c>
      <c r="E46" s="121"/>
      <c r="F46" s="122"/>
      <c r="G46" s="123">
        <f t="shared" ref="G46" si="129">E46*F46</f>
        <v>0</v>
      </c>
      <c r="H46" s="121"/>
      <c r="I46" s="122"/>
      <c r="J46" s="123">
        <f t="shared" ref="J46" si="130">H46*I46</f>
        <v>0</v>
      </c>
      <c r="K46" s="121"/>
      <c r="L46" s="122"/>
      <c r="M46" s="123">
        <f t="shared" ref="M46" si="131">K46*L46</f>
        <v>0</v>
      </c>
      <c r="N46" s="121"/>
      <c r="O46" s="122"/>
      <c r="P46" s="123">
        <f t="shared" ref="P46" si="132">N46*O46</f>
        <v>0</v>
      </c>
      <c r="Q46" s="121"/>
      <c r="R46" s="122"/>
      <c r="S46" s="123">
        <f t="shared" ref="S46" si="133">Q46*R46</f>
        <v>0</v>
      </c>
      <c r="T46" s="121"/>
      <c r="U46" s="122"/>
      <c r="V46" s="123">
        <f t="shared" ref="V46" si="134">T46*U46</f>
        <v>0</v>
      </c>
      <c r="W46" s="124">
        <f t="shared" ref="W46" si="135">G46+M46+S46</f>
        <v>0</v>
      </c>
      <c r="X46" s="125">
        <f t="shared" ref="X46" si="136">J46+P46+V46</f>
        <v>0</v>
      </c>
      <c r="Y46" s="125">
        <f t="shared" ref="Y46" si="137">W46-X46</f>
        <v>0</v>
      </c>
      <c r="Z46" s="126">
        <v>0</v>
      </c>
      <c r="AA46" s="127"/>
      <c r="AB46" s="129"/>
      <c r="AC46" s="129"/>
      <c r="AD46" s="129"/>
      <c r="AE46" s="129"/>
      <c r="AF46" s="129"/>
      <c r="AG46" s="129"/>
    </row>
    <row r="47" spans="1:33" ht="30" customHeight="1" thickBot="1" x14ac:dyDescent="0.4">
      <c r="A47" s="117" t="s">
        <v>79</v>
      </c>
      <c r="B47" s="118" t="s">
        <v>118</v>
      </c>
      <c r="C47" s="119" t="s">
        <v>115</v>
      </c>
      <c r="D47" s="120" t="s">
        <v>116</v>
      </c>
      <c r="E47" s="121"/>
      <c r="F47" s="122"/>
      <c r="G47" s="123">
        <f t="shared" ref="G47:G49" si="138">E47*F47</f>
        <v>0</v>
      </c>
      <c r="H47" s="121"/>
      <c r="I47" s="122"/>
      <c r="J47" s="123">
        <f t="shared" ref="J47:J49" si="139">H47*I47</f>
        <v>0</v>
      </c>
      <c r="K47" s="121"/>
      <c r="L47" s="122"/>
      <c r="M47" s="123">
        <f t="shared" ref="M47:M49" si="140">K47*L47</f>
        <v>0</v>
      </c>
      <c r="N47" s="121"/>
      <c r="O47" s="122"/>
      <c r="P47" s="123">
        <f t="shared" ref="P47:P49" si="141">N47*O47</f>
        <v>0</v>
      </c>
      <c r="Q47" s="121"/>
      <c r="R47" s="122"/>
      <c r="S47" s="123">
        <f t="shared" ref="S47:S49" si="142">Q47*R47</f>
        <v>0</v>
      </c>
      <c r="T47" s="121"/>
      <c r="U47" s="122"/>
      <c r="V47" s="123">
        <f t="shared" ref="V47:V49" si="143">T47*U47</f>
        <v>0</v>
      </c>
      <c r="W47" s="124">
        <f t="shared" ref="W47:W49" si="144">G47+M47+S47</f>
        <v>0</v>
      </c>
      <c r="X47" s="125">
        <f t="shared" ref="X47:X49" si="145">J47+P47+V47</f>
        <v>0</v>
      </c>
      <c r="Y47" s="125">
        <f t="shared" si="120"/>
        <v>0</v>
      </c>
      <c r="Z47" s="126">
        <v>0</v>
      </c>
      <c r="AA47" s="127"/>
      <c r="AB47" s="129"/>
      <c r="AC47" s="129"/>
      <c r="AD47" s="129"/>
      <c r="AE47" s="129"/>
      <c r="AF47" s="129"/>
      <c r="AG47" s="129"/>
    </row>
    <row r="48" spans="1:33" ht="30" hidden="1" customHeight="1" x14ac:dyDescent="0.35">
      <c r="A48" s="117" t="s">
        <v>79</v>
      </c>
      <c r="B48" s="118" t="s">
        <v>117</v>
      </c>
      <c r="C48" s="119" t="s">
        <v>115</v>
      </c>
      <c r="D48" s="120" t="s">
        <v>116</v>
      </c>
      <c r="E48" s="121"/>
      <c r="F48" s="122"/>
      <c r="G48" s="123">
        <f t="shared" si="138"/>
        <v>0</v>
      </c>
      <c r="H48" s="121"/>
      <c r="I48" s="122"/>
      <c r="J48" s="123">
        <f t="shared" si="139"/>
        <v>0</v>
      </c>
      <c r="K48" s="121"/>
      <c r="L48" s="122"/>
      <c r="M48" s="123">
        <f t="shared" si="140"/>
        <v>0</v>
      </c>
      <c r="N48" s="121"/>
      <c r="O48" s="122"/>
      <c r="P48" s="123">
        <f t="shared" si="141"/>
        <v>0</v>
      </c>
      <c r="Q48" s="121"/>
      <c r="R48" s="122"/>
      <c r="S48" s="123">
        <f t="shared" si="142"/>
        <v>0</v>
      </c>
      <c r="T48" s="121"/>
      <c r="U48" s="122"/>
      <c r="V48" s="123">
        <f t="shared" si="143"/>
        <v>0</v>
      </c>
      <c r="W48" s="124">
        <f t="shared" si="144"/>
        <v>0</v>
      </c>
      <c r="X48" s="125">
        <f t="shared" si="145"/>
        <v>0</v>
      </c>
      <c r="Y48" s="125">
        <f t="shared" si="120"/>
        <v>0</v>
      </c>
      <c r="Z48" s="126" t="e">
        <f t="shared" ref="Z48:Z61" si="146">Y48/W48</f>
        <v>#DIV/0!</v>
      </c>
      <c r="AA48" s="127"/>
      <c r="AB48" s="129"/>
      <c r="AC48" s="129"/>
      <c r="AD48" s="129"/>
      <c r="AE48" s="129"/>
      <c r="AF48" s="129"/>
      <c r="AG48" s="129"/>
    </row>
    <row r="49" spans="1:33" ht="30" hidden="1" customHeight="1" x14ac:dyDescent="0.35">
      <c r="A49" s="145" t="s">
        <v>79</v>
      </c>
      <c r="B49" s="152" t="s">
        <v>118</v>
      </c>
      <c r="C49" s="119" t="s">
        <v>115</v>
      </c>
      <c r="D49" s="146" t="s">
        <v>116</v>
      </c>
      <c r="E49" s="147"/>
      <c r="F49" s="148"/>
      <c r="G49" s="149">
        <f t="shared" si="138"/>
        <v>0</v>
      </c>
      <c r="H49" s="147"/>
      <c r="I49" s="148"/>
      <c r="J49" s="149">
        <f t="shared" si="139"/>
        <v>0</v>
      </c>
      <c r="K49" s="147"/>
      <c r="L49" s="148"/>
      <c r="M49" s="149">
        <f t="shared" si="140"/>
        <v>0</v>
      </c>
      <c r="N49" s="147"/>
      <c r="O49" s="148"/>
      <c r="P49" s="149">
        <f t="shared" si="141"/>
        <v>0</v>
      </c>
      <c r="Q49" s="147"/>
      <c r="R49" s="148"/>
      <c r="S49" s="149">
        <f t="shared" si="142"/>
        <v>0</v>
      </c>
      <c r="T49" s="147"/>
      <c r="U49" s="148"/>
      <c r="V49" s="149">
        <f t="shared" si="143"/>
        <v>0</v>
      </c>
      <c r="W49" s="136">
        <f t="shared" si="144"/>
        <v>0</v>
      </c>
      <c r="X49" s="125">
        <f t="shared" si="145"/>
        <v>0</v>
      </c>
      <c r="Y49" s="125">
        <f t="shared" si="120"/>
        <v>0</v>
      </c>
      <c r="Z49" s="126" t="e">
        <f t="shared" si="146"/>
        <v>#DIV/0!</v>
      </c>
      <c r="AA49" s="150"/>
      <c r="AB49" s="129"/>
      <c r="AC49" s="129"/>
      <c r="AD49" s="129"/>
      <c r="AE49" s="129"/>
      <c r="AF49" s="129"/>
      <c r="AG49" s="129"/>
    </row>
    <row r="50" spans="1:33" ht="30" customHeight="1" x14ac:dyDescent="0.35">
      <c r="A50" s="106" t="s">
        <v>76</v>
      </c>
      <c r="B50" s="153" t="s">
        <v>119</v>
      </c>
      <c r="C50" s="151" t="s">
        <v>120</v>
      </c>
      <c r="D50" s="139"/>
      <c r="E50" s="140">
        <f>SUM(E53:E55)</f>
        <v>0</v>
      </c>
      <c r="F50" s="141"/>
      <c r="G50" s="142">
        <f t="shared" ref="G50:H50" si="147">SUM(G53:G55)</f>
        <v>0</v>
      </c>
      <c r="H50" s="140">
        <f t="shared" si="147"/>
        <v>0</v>
      </c>
      <c r="I50" s="141"/>
      <c r="J50" s="142">
        <f t="shared" ref="J50:K50" si="148">SUM(J53:J55)</f>
        <v>0</v>
      </c>
      <c r="K50" s="140">
        <f t="shared" si="148"/>
        <v>0</v>
      </c>
      <c r="L50" s="141"/>
      <c r="M50" s="142">
        <f t="shared" ref="M50:N50" si="149">SUM(M53:M55)</f>
        <v>0</v>
      </c>
      <c r="N50" s="140">
        <f t="shared" si="149"/>
        <v>0</v>
      </c>
      <c r="O50" s="141"/>
      <c r="P50" s="142">
        <f t="shared" ref="P50:Q50" si="150">SUM(P53:P55)</f>
        <v>0</v>
      </c>
      <c r="Q50" s="140">
        <f t="shared" si="150"/>
        <v>0</v>
      </c>
      <c r="R50" s="141"/>
      <c r="S50" s="142">
        <f t="shared" ref="S50:T50" si="151">SUM(S53:S55)</f>
        <v>0</v>
      </c>
      <c r="T50" s="140">
        <f t="shared" si="151"/>
        <v>0</v>
      </c>
      <c r="U50" s="141"/>
      <c r="V50" s="142">
        <f t="shared" ref="V50:X50" si="152">SUM(V53:V55)</f>
        <v>0</v>
      </c>
      <c r="W50" s="142">
        <f t="shared" si="152"/>
        <v>0</v>
      </c>
      <c r="X50" s="142">
        <f t="shared" si="152"/>
        <v>0</v>
      </c>
      <c r="Y50" s="184">
        <f t="shared" si="120"/>
        <v>0</v>
      </c>
      <c r="Z50" s="184">
        <v>0</v>
      </c>
      <c r="AA50" s="144"/>
      <c r="AB50" s="116"/>
      <c r="AC50" s="116"/>
      <c r="AD50" s="116"/>
      <c r="AE50" s="116"/>
      <c r="AF50" s="116"/>
      <c r="AG50" s="116"/>
    </row>
    <row r="51" spans="1:33" ht="30" customHeight="1" x14ac:dyDescent="0.35">
      <c r="A51" s="117" t="s">
        <v>79</v>
      </c>
      <c r="B51" s="118" t="s">
        <v>121</v>
      </c>
      <c r="C51" s="119" t="s">
        <v>122</v>
      </c>
      <c r="D51" s="120" t="s">
        <v>123</v>
      </c>
      <c r="E51" s="121"/>
      <c r="F51" s="122"/>
      <c r="G51" s="123">
        <f t="shared" ref="G51" si="153">E51*F51</f>
        <v>0</v>
      </c>
      <c r="H51" s="121"/>
      <c r="I51" s="122"/>
      <c r="J51" s="123">
        <f t="shared" ref="J51" si="154">H51*I51</f>
        <v>0</v>
      </c>
      <c r="K51" s="121"/>
      <c r="L51" s="122"/>
      <c r="M51" s="123">
        <f t="shared" ref="M51" si="155">K51*L51</f>
        <v>0</v>
      </c>
      <c r="N51" s="121"/>
      <c r="O51" s="122"/>
      <c r="P51" s="123">
        <f t="shared" ref="P51" si="156">N51*O51</f>
        <v>0</v>
      </c>
      <c r="Q51" s="121"/>
      <c r="R51" s="122"/>
      <c r="S51" s="123">
        <f t="shared" ref="S51" si="157">Q51*R51</f>
        <v>0</v>
      </c>
      <c r="T51" s="121"/>
      <c r="U51" s="122"/>
      <c r="V51" s="123">
        <f t="shared" ref="V51" si="158">T51*U51</f>
        <v>0</v>
      </c>
      <c r="W51" s="124">
        <f t="shared" ref="W51" si="159">G51+M51+S51</f>
        <v>0</v>
      </c>
      <c r="X51" s="125">
        <f t="shared" ref="X51" si="160">J51+P51+V51</f>
        <v>0</v>
      </c>
      <c r="Y51" s="125">
        <f t="shared" si="120"/>
        <v>0</v>
      </c>
      <c r="Z51" s="126">
        <v>0</v>
      </c>
      <c r="AA51" s="127"/>
      <c r="AB51" s="129"/>
      <c r="AC51" s="129"/>
      <c r="AD51" s="129"/>
      <c r="AE51" s="129"/>
      <c r="AF51" s="129"/>
      <c r="AG51" s="129"/>
    </row>
    <row r="52" spans="1:33" ht="30" customHeight="1" x14ac:dyDescent="0.35">
      <c r="A52" s="117" t="s">
        <v>79</v>
      </c>
      <c r="B52" s="118" t="s">
        <v>124</v>
      </c>
      <c r="C52" s="119" t="s">
        <v>122</v>
      </c>
      <c r="D52" s="120" t="s">
        <v>123</v>
      </c>
      <c r="E52" s="121"/>
      <c r="F52" s="122"/>
      <c r="G52" s="123">
        <f t="shared" ref="G52" si="161">E52*F52</f>
        <v>0</v>
      </c>
      <c r="H52" s="121"/>
      <c r="I52" s="122"/>
      <c r="J52" s="123">
        <f t="shared" ref="J52" si="162">H52*I52</f>
        <v>0</v>
      </c>
      <c r="K52" s="121"/>
      <c r="L52" s="122"/>
      <c r="M52" s="123">
        <f t="shared" ref="M52" si="163">K52*L52</f>
        <v>0</v>
      </c>
      <c r="N52" s="121"/>
      <c r="O52" s="122"/>
      <c r="P52" s="123">
        <f t="shared" ref="P52" si="164">N52*O52</f>
        <v>0</v>
      </c>
      <c r="Q52" s="121"/>
      <c r="R52" s="122"/>
      <c r="S52" s="123">
        <f t="shared" ref="S52" si="165">Q52*R52</f>
        <v>0</v>
      </c>
      <c r="T52" s="121"/>
      <c r="U52" s="122"/>
      <c r="V52" s="123">
        <f t="shared" ref="V52" si="166">T52*U52</f>
        <v>0</v>
      </c>
      <c r="W52" s="124">
        <f t="shared" ref="W52" si="167">G52+M52+S52</f>
        <v>0</v>
      </c>
      <c r="X52" s="125">
        <f t="shared" ref="X52" si="168">J52+P52+V52</f>
        <v>0</v>
      </c>
      <c r="Y52" s="125">
        <f t="shared" ref="Y52" si="169">W52-X52</f>
        <v>0</v>
      </c>
      <c r="Z52" s="126">
        <v>0</v>
      </c>
      <c r="AA52" s="127"/>
      <c r="AB52" s="129"/>
      <c r="AC52" s="129"/>
      <c r="AD52" s="129"/>
      <c r="AE52" s="129"/>
      <c r="AF52" s="129"/>
      <c r="AG52" s="129"/>
    </row>
    <row r="53" spans="1:33" ht="30" customHeight="1" thickBot="1" x14ac:dyDescent="0.4">
      <c r="A53" s="117" t="s">
        <v>79</v>
      </c>
      <c r="B53" s="118" t="s">
        <v>125</v>
      </c>
      <c r="C53" s="119" t="s">
        <v>122</v>
      </c>
      <c r="D53" s="120" t="s">
        <v>123</v>
      </c>
      <c r="E53" s="121"/>
      <c r="F53" s="122"/>
      <c r="G53" s="123">
        <f t="shared" ref="G53:G55" si="170">E53*F53</f>
        <v>0</v>
      </c>
      <c r="H53" s="121"/>
      <c r="I53" s="122"/>
      <c r="J53" s="123">
        <f t="shared" ref="J53:J55" si="171">H53*I53</f>
        <v>0</v>
      </c>
      <c r="K53" s="121"/>
      <c r="L53" s="122"/>
      <c r="M53" s="123">
        <f t="shared" ref="M53:M55" si="172">K53*L53</f>
        <v>0</v>
      </c>
      <c r="N53" s="121"/>
      <c r="O53" s="122"/>
      <c r="P53" s="123">
        <f t="shared" ref="P53:P55" si="173">N53*O53</f>
        <v>0</v>
      </c>
      <c r="Q53" s="121"/>
      <c r="R53" s="122"/>
      <c r="S53" s="123">
        <f t="shared" ref="S53:S55" si="174">Q53*R53</f>
        <v>0</v>
      </c>
      <c r="T53" s="121"/>
      <c r="U53" s="122"/>
      <c r="V53" s="123">
        <f t="shared" ref="V53:V55" si="175">T53*U53</f>
        <v>0</v>
      </c>
      <c r="W53" s="124">
        <f t="shared" ref="W53:W55" si="176">G53+M53+S53</f>
        <v>0</v>
      </c>
      <c r="X53" s="125">
        <f t="shared" ref="X53:X55" si="177">J53+P53+V53</f>
        <v>0</v>
      </c>
      <c r="Y53" s="125">
        <f t="shared" si="120"/>
        <v>0</v>
      </c>
      <c r="Z53" s="126">
        <v>0</v>
      </c>
      <c r="AA53" s="127"/>
      <c r="AB53" s="129"/>
      <c r="AC53" s="129"/>
      <c r="AD53" s="129"/>
      <c r="AE53" s="129"/>
      <c r="AF53" s="129"/>
      <c r="AG53" s="129"/>
    </row>
    <row r="54" spans="1:33" ht="30" hidden="1" customHeight="1" x14ac:dyDescent="0.35">
      <c r="A54" s="117" t="s">
        <v>79</v>
      </c>
      <c r="B54" s="118" t="s">
        <v>124</v>
      </c>
      <c r="C54" s="185" t="s">
        <v>122</v>
      </c>
      <c r="D54" s="120" t="s">
        <v>123</v>
      </c>
      <c r="E54" s="121"/>
      <c r="F54" s="122"/>
      <c r="G54" s="123">
        <f t="shared" si="170"/>
        <v>0</v>
      </c>
      <c r="H54" s="121"/>
      <c r="I54" s="122"/>
      <c r="J54" s="123">
        <f t="shared" si="171"/>
        <v>0</v>
      </c>
      <c r="K54" s="121"/>
      <c r="L54" s="122"/>
      <c r="M54" s="123">
        <f t="shared" si="172"/>
        <v>0</v>
      </c>
      <c r="N54" s="121"/>
      <c r="O54" s="122"/>
      <c r="P54" s="123">
        <f t="shared" si="173"/>
        <v>0</v>
      </c>
      <c r="Q54" s="121"/>
      <c r="R54" s="122"/>
      <c r="S54" s="123">
        <f t="shared" si="174"/>
        <v>0</v>
      </c>
      <c r="T54" s="121"/>
      <c r="U54" s="122"/>
      <c r="V54" s="123">
        <f t="shared" si="175"/>
        <v>0</v>
      </c>
      <c r="W54" s="124">
        <f t="shared" si="176"/>
        <v>0</v>
      </c>
      <c r="X54" s="125">
        <f t="shared" si="177"/>
        <v>0</v>
      </c>
      <c r="Y54" s="125">
        <f t="shared" si="120"/>
        <v>0</v>
      </c>
      <c r="Z54" s="126" t="e">
        <f t="shared" si="146"/>
        <v>#DIV/0!</v>
      </c>
      <c r="AA54" s="127"/>
      <c r="AB54" s="129"/>
      <c r="AC54" s="129"/>
      <c r="AD54" s="129"/>
      <c r="AE54" s="129"/>
      <c r="AF54" s="129"/>
      <c r="AG54" s="129"/>
    </row>
    <row r="55" spans="1:33" ht="30" hidden="1" customHeight="1" x14ac:dyDescent="0.35">
      <c r="A55" s="145" t="s">
        <v>79</v>
      </c>
      <c r="B55" s="152" t="s">
        <v>125</v>
      </c>
      <c r="C55" s="186" t="s">
        <v>122</v>
      </c>
      <c r="D55" s="146" t="s">
        <v>123</v>
      </c>
      <c r="E55" s="147"/>
      <c r="F55" s="148"/>
      <c r="G55" s="149">
        <f t="shared" si="170"/>
        <v>0</v>
      </c>
      <c r="H55" s="147"/>
      <c r="I55" s="148"/>
      <c r="J55" s="149">
        <f t="shared" si="171"/>
        <v>0</v>
      </c>
      <c r="K55" s="147"/>
      <c r="L55" s="148"/>
      <c r="M55" s="149">
        <f t="shared" si="172"/>
        <v>0</v>
      </c>
      <c r="N55" s="147"/>
      <c r="O55" s="148"/>
      <c r="P55" s="149">
        <f t="shared" si="173"/>
        <v>0</v>
      </c>
      <c r="Q55" s="147"/>
      <c r="R55" s="148"/>
      <c r="S55" s="149">
        <f t="shared" si="174"/>
        <v>0</v>
      </c>
      <c r="T55" s="147"/>
      <c r="U55" s="148"/>
      <c r="V55" s="149">
        <f t="shared" si="175"/>
        <v>0</v>
      </c>
      <c r="W55" s="136">
        <f t="shared" si="176"/>
        <v>0</v>
      </c>
      <c r="X55" s="125">
        <f t="shared" si="177"/>
        <v>0</v>
      </c>
      <c r="Y55" s="125">
        <f t="shared" si="120"/>
        <v>0</v>
      </c>
      <c r="Z55" s="126" t="e">
        <f t="shared" si="146"/>
        <v>#DIV/0!</v>
      </c>
      <c r="AA55" s="150"/>
      <c r="AB55" s="129"/>
      <c r="AC55" s="129"/>
      <c r="AD55" s="129"/>
      <c r="AE55" s="129"/>
      <c r="AF55" s="129"/>
      <c r="AG55" s="129"/>
    </row>
    <row r="56" spans="1:33" ht="30" customHeight="1" x14ac:dyDescent="0.35">
      <c r="A56" s="106" t="s">
        <v>76</v>
      </c>
      <c r="B56" s="153" t="s">
        <v>126</v>
      </c>
      <c r="C56" s="151" t="s">
        <v>127</v>
      </c>
      <c r="D56" s="139"/>
      <c r="E56" s="140">
        <f>SUM(E59:E61)</f>
        <v>0</v>
      </c>
      <c r="F56" s="141"/>
      <c r="G56" s="142">
        <f t="shared" ref="G56:H56" si="178">SUM(G59:G61)</f>
        <v>0</v>
      </c>
      <c r="H56" s="140">
        <f t="shared" si="178"/>
        <v>0</v>
      </c>
      <c r="I56" s="141"/>
      <c r="J56" s="142">
        <f t="shared" ref="J56:K56" si="179">SUM(J59:J61)</f>
        <v>0</v>
      </c>
      <c r="K56" s="140">
        <f t="shared" si="179"/>
        <v>0</v>
      </c>
      <c r="L56" s="141"/>
      <c r="M56" s="142">
        <f t="shared" ref="M56:N56" si="180">SUM(M59:M61)</f>
        <v>0</v>
      </c>
      <c r="N56" s="140">
        <f t="shared" si="180"/>
        <v>0</v>
      </c>
      <c r="O56" s="141"/>
      <c r="P56" s="142">
        <f t="shared" ref="P56:Q56" si="181">SUM(P59:P61)</f>
        <v>0</v>
      </c>
      <c r="Q56" s="140">
        <f t="shared" si="181"/>
        <v>0</v>
      </c>
      <c r="R56" s="141"/>
      <c r="S56" s="142">
        <f t="shared" ref="S56:T56" si="182">SUM(S59:S61)</f>
        <v>0</v>
      </c>
      <c r="T56" s="140">
        <f t="shared" si="182"/>
        <v>0</v>
      </c>
      <c r="U56" s="141"/>
      <c r="V56" s="142">
        <f t="shared" ref="V56:X56" si="183">SUM(V59:V61)</f>
        <v>0</v>
      </c>
      <c r="W56" s="142">
        <f t="shared" si="183"/>
        <v>0</v>
      </c>
      <c r="X56" s="142">
        <f t="shared" si="183"/>
        <v>0</v>
      </c>
      <c r="Y56" s="141">
        <f t="shared" si="120"/>
        <v>0</v>
      </c>
      <c r="Z56" s="141">
        <v>0</v>
      </c>
      <c r="AA56" s="144"/>
      <c r="AB56" s="116"/>
      <c r="AC56" s="116"/>
      <c r="AD56" s="116"/>
      <c r="AE56" s="116"/>
      <c r="AF56" s="116"/>
      <c r="AG56" s="116"/>
    </row>
    <row r="57" spans="1:33" ht="30" customHeight="1" x14ac:dyDescent="0.35">
      <c r="A57" s="117" t="s">
        <v>79</v>
      </c>
      <c r="B57" s="118" t="s">
        <v>128</v>
      </c>
      <c r="C57" s="119" t="s">
        <v>129</v>
      </c>
      <c r="D57" s="120" t="s">
        <v>123</v>
      </c>
      <c r="E57" s="121"/>
      <c r="F57" s="122"/>
      <c r="G57" s="123">
        <f t="shared" ref="G57" si="184">E57*F57</f>
        <v>0</v>
      </c>
      <c r="H57" s="121"/>
      <c r="I57" s="122"/>
      <c r="J57" s="123">
        <f t="shared" ref="J57" si="185">H57*I57</f>
        <v>0</v>
      </c>
      <c r="K57" s="121"/>
      <c r="L57" s="122"/>
      <c r="M57" s="123">
        <f t="shared" ref="M57" si="186">K57*L57</f>
        <v>0</v>
      </c>
      <c r="N57" s="121"/>
      <c r="O57" s="122"/>
      <c r="P57" s="123">
        <f t="shared" ref="P57" si="187">N57*O57</f>
        <v>0</v>
      </c>
      <c r="Q57" s="121"/>
      <c r="R57" s="122"/>
      <c r="S57" s="123">
        <f t="shared" ref="S57" si="188">Q57*R57</f>
        <v>0</v>
      </c>
      <c r="T57" s="121"/>
      <c r="U57" s="122"/>
      <c r="V57" s="123">
        <f t="shared" ref="V57" si="189">T57*U57</f>
        <v>0</v>
      </c>
      <c r="W57" s="124">
        <f t="shared" ref="W57" si="190">G57+M57+S57</f>
        <v>0</v>
      </c>
      <c r="X57" s="125">
        <f t="shared" ref="X57" si="191">J57+P57+V57</f>
        <v>0</v>
      </c>
      <c r="Y57" s="125">
        <f t="shared" si="120"/>
        <v>0</v>
      </c>
      <c r="Z57" s="126">
        <v>0</v>
      </c>
      <c r="AA57" s="127"/>
      <c r="AB57" s="128"/>
      <c r="AC57" s="129"/>
      <c r="AD57" s="129"/>
      <c r="AE57" s="129"/>
      <c r="AF57" s="129"/>
      <c r="AG57" s="129"/>
    </row>
    <row r="58" spans="1:33" ht="30" customHeight="1" x14ac:dyDescent="0.35">
      <c r="A58" s="117" t="s">
        <v>79</v>
      </c>
      <c r="B58" s="118" t="s">
        <v>130</v>
      </c>
      <c r="C58" s="119" t="s">
        <v>129</v>
      </c>
      <c r="D58" s="120" t="s">
        <v>123</v>
      </c>
      <c r="E58" s="121"/>
      <c r="F58" s="122"/>
      <c r="G58" s="123">
        <f t="shared" ref="G58" si="192">E58*F58</f>
        <v>0</v>
      </c>
      <c r="H58" s="121"/>
      <c r="I58" s="122"/>
      <c r="J58" s="123">
        <f t="shared" ref="J58" si="193">H58*I58</f>
        <v>0</v>
      </c>
      <c r="K58" s="121"/>
      <c r="L58" s="122"/>
      <c r="M58" s="123">
        <f t="shared" ref="M58" si="194">K58*L58</f>
        <v>0</v>
      </c>
      <c r="N58" s="121"/>
      <c r="O58" s="122"/>
      <c r="P58" s="123">
        <f t="shared" ref="P58" si="195">N58*O58</f>
        <v>0</v>
      </c>
      <c r="Q58" s="121"/>
      <c r="R58" s="122"/>
      <c r="S58" s="123">
        <f t="shared" ref="S58" si="196">Q58*R58</f>
        <v>0</v>
      </c>
      <c r="T58" s="121"/>
      <c r="U58" s="122"/>
      <c r="V58" s="123">
        <f t="shared" ref="V58" si="197">T58*U58</f>
        <v>0</v>
      </c>
      <c r="W58" s="124">
        <f t="shared" ref="W58" si="198">G58+M58+S58</f>
        <v>0</v>
      </c>
      <c r="X58" s="125">
        <f t="shared" ref="X58" si="199">J58+P58+V58</f>
        <v>0</v>
      </c>
      <c r="Y58" s="125">
        <f t="shared" ref="Y58" si="200">W58-X58</f>
        <v>0</v>
      </c>
      <c r="Z58" s="126">
        <v>0</v>
      </c>
      <c r="AA58" s="127"/>
      <c r="AB58" s="128"/>
      <c r="AC58" s="129"/>
      <c r="AD58" s="129"/>
      <c r="AE58" s="129"/>
      <c r="AF58" s="129"/>
      <c r="AG58" s="129"/>
    </row>
    <row r="59" spans="1:33" ht="30" customHeight="1" thickBot="1" x14ac:dyDescent="0.4">
      <c r="A59" s="117" t="s">
        <v>79</v>
      </c>
      <c r="B59" s="118" t="s">
        <v>132</v>
      </c>
      <c r="C59" s="119" t="s">
        <v>129</v>
      </c>
      <c r="D59" s="120" t="s">
        <v>123</v>
      </c>
      <c r="E59" s="121"/>
      <c r="F59" s="122"/>
      <c r="G59" s="123">
        <f t="shared" ref="G59:G61" si="201">E59*F59</f>
        <v>0</v>
      </c>
      <c r="H59" s="121"/>
      <c r="I59" s="122"/>
      <c r="J59" s="123">
        <f t="shared" ref="J59:J61" si="202">H59*I59</f>
        <v>0</v>
      </c>
      <c r="K59" s="121"/>
      <c r="L59" s="122"/>
      <c r="M59" s="123">
        <f t="shared" ref="M59:M61" si="203">K59*L59</f>
        <v>0</v>
      </c>
      <c r="N59" s="121"/>
      <c r="O59" s="122"/>
      <c r="P59" s="123">
        <f t="shared" ref="P59:P61" si="204">N59*O59</f>
        <v>0</v>
      </c>
      <c r="Q59" s="121"/>
      <c r="R59" s="122"/>
      <c r="S59" s="123">
        <f t="shared" ref="S59:S61" si="205">Q59*R59</f>
        <v>0</v>
      </c>
      <c r="T59" s="121"/>
      <c r="U59" s="122"/>
      <c r="V59" s="123">
        <f t="shared" ref="V59:V61" si="206">T59*U59</f>
        <v>0</v>
      </c>
      <c r="W59" s="124">
        <f t="shared" ref="W59:W61" si="207">G59+M59+S59</f>
        <v>0</v>
      </c>
      <c r="X59" s="125">
        <f t="shared" ref="X59:X61" si="208">J59+P59+V59</f>
        <v>0</v>
      </c>
      <c r="Y59" s="125">
        <f t="shared" si="120"/>
        <v>0</v>
      </c>
      <c r="Z59" s="126">
        <v>0</v>
      </c>
      <c r="AA59" s="127"/>
      <c r="AB59" s="128"/>
      <c r="AC59" s="129"/>
      <c r="AD59" s="129"/>
      <c r="AE59" s="129"/>
      <c r="AF59" s="129"/>
      <c r="AG59" s="129"/>
    </row>
    <row r="60" spans="1:33" ht="30" hidden="1" customHeight="1" x14ac:dyDescent="0.35">
      <c r="A60" s="117" t="s">
        <v>79</v>
      </c>
      <c r="B60" s="118" t="s">
        <v>130</v>
      </c>
      <c r="C60" s="119" t="s">
        <v>131</v>
      </c>
      <c r="D60" s="120" t="s">
        <v>123</v>
      </c>
      <c r="E60" s="121"/>
      <c r="F60" s="122"/>
      <c r="G60" s="123">
        <f t="shared" si="201"/>
        <v>0</v>
      </c>
      <c r="H60" s="121"/>
      <c r="I60" s="122"/>
      <c r="J60" s="123">
        <f t="shared" si="202"/>
        <v>0</v>
      </c>
      <c r="K60" s="121"/>
      <c r="L60" s="122"/>
      <c r="M60" s="123">
        <f t="shared" si="203"/>
        <v>0</v>
      </c>
      <c r="N60" s="121"/>
      <c r="O60" s="122"/>
      <c r="P60" s="123">
        <f t="shared" si="204"/>
        <v>0</v>
      </c>
      <c r="Q60" s="121"/>
      <c r="R60" s="122"/>
      <c r="S60" s="123">
        <f t="shared" si="205"/>
        <v>0</v>
      </c>
      <c r="T60" s="121"/>
      <c r="U60" s="122"/>
      <c r="V60" s="123">
        <f t="shared" si="206"/>
        <v>0</v>
      </c>
      <c r="W60" s="124">
        <f t="shared" si="207"/>
        <v>0</v>
      </c>
      <c r="X60" s="125">
        <f t="shared" si="208"/>
        <v>0</v>
      </c>
      <c r="Y60" s="125">
        <f t="shared" si="120"/>
        <v>0</v>
      </c>
      <c r="Z60" s="126" t="e">
        <f t="shared" si="146"/>
        <v>#DIV/0!</v>
      </c>
      <c r="AA60" s="127"/>
      <c r="AB60" s="129"/>
      <c r="AC60" s="129"/>
      <c r="AD60" s="129"/>
      <c r="AE60" s="129"/>
      <c r="AF60" s="129"/>
      <c r="AG60" s="129"/>
    </row>
    <row r="61" spans="1:33" ht="30" hidden="1" customHeight="1" x14ac:dyDescent="0.35">
      <c r="A61" s="130" t="s">
        <v>79</v>
      </c>
      <c r="B61" s="131" t="s">
        <v>132</v>
      </c>
      <c r="C61" s="162" t="s">
        <v>129</v>
      </c>
      <c r="D61" s="132" t="s">
        <v>123</v>
      </c>
      <c r="E61" s="147"/>
      <c r="F61" s="148"/>
      <c r="G61" s="149">
        <f t="shared" si="201"/>
        <v>0</v>
      </c>
      <c r="H61" s="147"/>
      <c r="I61" s="148"/>
      <c r="J61" s="149">
        <f t="shared" si="202"/>
        <v>0</v>
      </c>
      <c r="K61" s="147"/>
      <c r="L61" s="148"/>
      <c r="M61" s="149">
        <f t="shared" si="203"/>
        <v>0</v>
      </c>
      <c r="N61" s="147"/>
      <c r="O61" s="148"/>
      <c r="P61" s="149">
        <f t="shared" si="204"/>
        <v>0</v>
      </c>
      <c r="Q61" s="147"/>
      <c r="R61" s="148"/>
      <c r="S61" s="149">
        <f t="shared" si="205"/>
        <v>0</v>
      </c>
      <c r="T61" s="147"/>
      <c r="U61" s="148"/>
      <c r="V61" s="149">
        <f t="shared" si="206"/>
        <v>0</v>
      </c>
      <c r="W61" s="136">
        <f t="shared" si="207"/>
        <v>0</v>
      </c>
      <c r="X61" s="125">
        <f t="shared" si="208"/>
        <v>0</v>
      </c>
      <c r="Y61" s="125">
        <f t="shared" si="120"/>
        <v>0</v>
      </c>
      <c r="Z61" s="126" t="e">
        <f t="shared" si="146"/>
        <v>#DIV/0!</v>
      </c>
      <c r="AA61" s="150"/>
      <c r="AB61" s="129"/>
      <c r="AC61" s="129"/>
      <c r="AD61" s="129"/>
      <c r="AE61" s="129"/>
      <c r="AF61" s="129"/>
      <c r="AG61" s="129"/>
    </row>
    <row r="62" spans="1:33" ht="30" customHeight="1" thickBot="1" x14ac:dyDescent="0.4">
      <c r="A62" s="164" t="s">
        <v>133</v>
      </c>
      <c r="B62" s="165"/>
      <c r="C62" s="166"/>
      <c r="D62" s="167"/>
      <c r="E62" s="171">
        <f>E56+E50+E44</f>
        <v>0</v>
      </c>
      <c r="F62" s="187"/>
      <c r="G62" s="170">
        <f>G56+G50+G44</f>
        <v>0</v>
      </c>
      <c r="H62" s="171">
        <f>H56+H50+H44</f>
        <v>0</v>
      </c>
      <c r="I62" s="187"/>
      <c r="J62" s="170">
        <f>J56+J50+J44</f>
        <v>0</v>
      </c>
      <c r="K62" s="188">
        <f>K56+K50+K44</f>
        <v>0</v>
      </c>
      <c r="L62" s="187"/>
      <c r="M62" s="170">
        <f>M56+M50+M44</f>
        <v>0</v>
      </c>
      <c r="N62" s="188">
        <f>N56+N50+N44</f>
        <v>0</v>
      </c>
      <c r="O62" s="187"/>
      <c r="P62" s="170">
        <f>P56+P50+P44</f>
        <v>0</v>
      </c>
      <c r="Q62" s="188">
        <f>Q56+Q50+Q44</f>
        <v>0</v>
      </c>
      <c r="R62" s="187"/>
      <c r="S62" s="170">
        <f>S56+S50+S44</f>
        <v>0</v>
      </c>
      <c r="T62" s="188">
        <f>T56+T50+T44</f>
        <v>0</v>
      </c>
      <c r="U62" s="187"/>
      <c r="V62" s="170">
        <f>V56+V50+V44</f>
        <v>0</v>
      </c>
      <c r="W62" s="189">
        <f>W56+W50+W44</f>
        <v>0</v>
      </c>
      <c r="X62" s="189">
        <f>X56+X50+X44</f>
        <v>0</v>
      </c>
      <c r="Y62" s="189">
        <f t="shared" si="120"/>
        <v>0</v>
      </c>
      <c r="Z62" s="189">
        <v>0</v>
      </c>
      <c r="AA62" s="175"/>
      <c r="AB62" s="8"/>
      <c r="AC62" s="8"/>
      <c r="AD62" s="8"/>
      <c r="AE62" s="8"/>
      <c r="AF62" s="8"/>
      <c r="AG62" s="8"/>
    </row>
    <row r="63" spans="1:33" ht="30" customHeight="1" thickBot="1" x14ac:dyDescent="0.4">
      <c r="A63" s="176" t="s">
        <v>74</v>
      </c>
      <c r="B63" s="177">
        <v>3</v>
      </c>
      <c r="C63" s="178" t="s">
        <v>134</v>
      </c>
      <c r="D63" s="179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4"/>
      <c r="X63" s="104"/>
      <c r="Y63" s="104"/>
      <c r="Z63" s="104"/>
      <c r="AA63" s="105"/>
      <c r="AB63" s="8"/>
      <c r="AC63" s="8"/>
      <c r="AD63" s="8"/>
      <c r="AE63" s="8"/>
      <c r="AF63" s="8"/>
      <c r="AG63" s="8"/>
    </row>
    <row r="64" spans="1:33" ht="45" customHeight="1" x14ac:dyDescent="0.35">
      <c r="A64" s="106" t="s">
        <v>76</v>
      </c>
      <c r="B64" s="153" t="s">
        <v>135</v>
      </c>
      <c r="C64" s="108" t="s">
        <v>136</v>
      </c>
      <c r="D64" s="109"/>
      <c r="E64" s="110">
        <f>SUM(E67:E69)</f>
        <v>0</v>
      </c>
      <c r="F64" s="111"/>
      <c r="G64" s="112">
        <f t="shared" ref="G64:H64" si="209">SUM(G67:G69)</f>
        <v>0</v>
      </c>
      <c r="H64" s="110">
        <f t="shared" si="209"/>
        <v>0</v>
      </c>
      <c r="I64" s="111"/>
      <c r="J64" s="112">
        <f t="shared" ref="J64:K64" si="210">SUM(J67:J69)</f>
        <v>0</v>
      </c>
      <c r="K64" s="110">
        <f t="shared" si="210"/>
        <v>0</v>
      </c>
      <c r="L64" s="111"/>
      <c r="M64" s="112">
        <f t="shared" ref="M64:N64" si="211">SUM(M67:M69)</f>
        <v>0</v>
      </c>
      <c r="N64" s="110">
        <f t="shared" si="211"/>
        <v>0</v>
      </c>
      <c r="O64" s="111"/>
      <c r="P64" s="112">
        <f t="shared" ref="P64:Q64" si="212">SUM(P67:P69)</f>
        <v>0</v>
      </c>
      <c r="Q64" s="110">
        <f t="shared" si="212"/>
        <v>0</v>
      </c>
      <c r="R64" s="111"/>
      <c r="S64" s="112">
        <f t="shared" ref="S64:T64" si="213">SUM(S67:S69)</f>
        <v>0</v>
      </c>
      <c r="T64" s="110">
        <f t="shared" si="213"/>
        <v>0</v>
      </c>
      <c r="U64" s="111"/>
      <c r="V64" s="112">
        <f t="shared" ref="V64:X64" si="214">SUM(V67:V69)</f>
        <v>0</v>
      </c>
      <c r="W64" s="112">
        <f t="shared" si="214"/>
        <v>0</v>
      </c>
      <c r="X64" s="112">
        <f t="shared" si="214"/>
        <v>0</v>
      </c>
      <c r="Y64" s="113">
        <f t="shared" ref="Y64:Y73" si="215">W64-X64</f>
        <v>0</v>
      </c>
      <c r="Z64" s="114">
        <v>0</v>
      </c>
      <c r="AA64" s="115"/>
      <c r="AB64" s="116"/>
      <c r="AC64" s="116"/>
      <c r="AD64" s="116"/>
      <c r="AE64" s="116"/>
      <c r="AF64" s="116"/>
      <c r="AG64" s="116"/>
    </row>
    <row r="65" spans="1:33" ht="30" customHeight="1" x14ac:dyDescent="0.35">
      <c r="A65" s="117" t="s">
        <v>79</v>
      </c>
      <c r="B65" s="118" t="s">
        <v>137</v>
      </c>
      <c r="C65" s="185" t="s">
        <v>138</v>
      </c>
      <c r="D65" s="120" t="s">
        <v>116</v>
      </c>
      <c r="E65" s="121"/>
      <c r="F65" s="122"/>
      <c r="G65" s="123">
        <f t="shared" ref="G65" si="216">E65*F65</f>
        <v>0</v>
      </c>
      <c r="H65" s="121"/>
      <c r="I65" s="122"/>
      <c r="J65" s="123">
        <f t="shared" ref="J65" si="217">H65*I65</f>
        <v>0</v>
      </c>
      <c r="K65" s="121"/>
      <c r="L65" s="122"/>
      <c r="M65" s="123">
        <f t="shared" ref="M65" si="218">K65*L65</f>
        <v>0</v>
      </c>
      <c r="N65" s="121"/>
      <c r="O65" s="122"/>
      <c r="P65" s="123">
        <f t="shared" ref="P65" si="219">N65*O65</f>
        <v>0</v>
      </c>
      <c r="Q65" s="121"/>
      <c r="R65" s="122"/>
      <c r="S65" s="123">
        <f t="shared" ref="S65" si="220">Q65*R65</f>
        <v>0</v>
      </c>
      <c r="T65" s="121"/>
      <c r="U65" s="122"/>
      <c r="V65" s="123">
        <f t="shared" ref="V65" si="221">T65*U65</f>
        <v>0</v>
      </c>
      <c r="W65" s="124">
        <f t="shared" ref="W65" si="222">G65+M65+S65</f>
        <v>0</v>
      </c>
      <c r="X65" s="125">
        <f t="shared" ref="X65" si="223">J65+P65+V65</f>
        <v>0</v>
      </c>
      <c r="Y65" s="125">
        <f t="shared" si="215"/>
        <v>0</v>
      </c>
      <c r="Z65" s="126">
        <v>0</v>
      </c>
      <c r="AA65" s="127"/>
      <c r="AB65" s="129"/>
      <c r="AC65" s="129"/>
      <c r="AD65" s="129"/>
      <c r="AE65" s="129"/>
      <c r="AF65" s="129"/>
      <c r="AG65" s="129"/>
    </row>
    <row r="66" spans="1:33" ht="30" customHeight="1" x14ac:dyDescent="0.35">
      <c r="A66" s="117" t="s">
        <v>79</v>
      </c>
      <c r="B66" s="118" t="s">
        <v>139</v>
      </c>
      <c r="C66" s="185" t="s">
        <v>138</v>
      </c>
      <c r="D66" s="120" t="s">
        <v>116</v>
      </c>
      <c r="E66" s="121"/>
      <c r="F66" s="122"/>
      <c r="G66" s="123">
        <f t="shared" ref="G66" si="224">E66*F66</f>
        <v>0</v>
      </c>
      <c r="H66" s="121"/>
      <c r="I66" s="122"/>
      <c r="J66" s="123">
        <f t="shared" ref="J66" si="225">H66*I66</f>
        <v>0</v>
      </c>
      <c r="K66" s="121"/>
      <c r="L66" s="122"/>
      <c r="M66" s="123">
        <f t="shared" ref="M66" si="226">K66*L66</f>
        <v>0</v>
      </c>
      <c r="N66" s="121"/>
      <c r="O66" s="122"/>
      <c r="P66" s="123">
        <f t="shared" ref="P66" si="227">N66*O66</f>
        <v>0</v>
      </c>
      <c r="Q66" s="121"/>
      <c r="R66" s="122"/>
      <c r="S66" s="123">
        <f t="shared" ref="S66" si="228">Q66*R66</f>
        <v>0</v>
      </c>
      <c r="T66" s="121"/>
      <c r="U66" s="122"/>
      <c r="V66" s="123">
        <f t="shared" ref="V66" si="229">T66*U66</f>
        <v>0</v>
      </c>
      <c r="W66" s="124">
        <f t="shared" ref="W66" si="230">G66+M66+S66</f>
        <v>0</v>
      </c>
      <c r="X66" s="125">
        <f t="shared" ref="X66" si="231">J66+P66+V66</f>
        <v>0</v>
      </c>
      <c r="Y66" s="125">
        <f t="shared" ref="Y66" si="232">W66-X66</f>
        <v>0</v>
      </c>
      <c r="Z66" s="126">
        <v>0</v>
      </c>
      <c r="AA66" s="127"/>
      <c r="AB66" s="129"/>
      <c r="AC66" s="129"/>
      <c r="AD66" s="129"/>
      <c r="AE66" s="129"/>
      <c r="AF66" s="129"/>
      <c r="AG66" s="129"/>
    </row>
    <row r="67" spans="1:33" ht="30" customHeight="1" thickBot="1" x14ac:dyDescent="0.4">
      <c r="A67" s="117" t="s">
        <v>79</v>
      </c>
      <c r="B67" s="118" t="s">
        <v>141</v>
      </c>
      <c r="C67" s="185" t="s">
        <v>138</v>
      </c>
      <c r="D67" s="120" t="s">
        <v>116</v>
      </c>
      <c r="E67" s="121"/>
      <c r="F67" s="122"/>
      <c r="G67" s="123">
        <f t="shared" ref="G67:G69" si="233">E67*F67</f>
        <v>0</v>
      </c>
      <c r="H67" s="121"/>
      <c r="I67" s="122"/>
      <c r="J67" s="123">
        <f t="shared" ref="J67:J69" si="234">H67*I67</f>
        <v>0</v>
      </c>
      <c r="K67" s="121"/>
      <c r="L67" s="122"/>
      <c r="M67" s="123">
        <f t="shared" ref="M67:M69" si="235">K67*L67</f>
        <v>0</v>
      </c>
      <c r="N67" s="121"/>
      <c r="O67" s="122"/>
      <c r="P67" s="123">
        <f t="shared" ref="P67:P69" si="236">N67*O67</f>
        <v>0</v>
      </c>
      <c r="Q67" s="121"/>
      <c r="R67" s="122"/>
      <c r="S67" s="123">
        <f t="shared" ref="S67:S69" si="237">Q67*R67</f>
        <v>0</v>
      </c>
      <c r="T67" s="121"/>
      <c r="U67" s="122"/>
      <c r="V67" s="123">
        <f t="shared" ref="V67:V69" si="238">T67*U67</f>
        <v>0</v>
      </c>
      <c r="W67" s="124">
        <f t="shared" ref="W67:W69" si="239">G67+M67+S67</f>
        <v>0</v>
      </c>
      <c r="X67" s="125">
        <f t="shared" ref="X67:X69" si="240">J67+P67+V67</f>
        <v>0</v>
      </c>
      <c r="Y67" s="125">
        <f t="shared" si="215"/>
        <v>0</v>
      </c>
      <c r="Z67" s="126">
        <v>0</v>
      </c>
      <c r="AA67" s="127"/>
      <c r="AB67" s="129"/>
      <c r="AC67" s="129"/>
      <c r="AD67" s="129"/>
      <c r="AE67" s="129"/>
      <c r="AF67" s="129"/>
      <c r="AG67" s="129"/>
    </row>
    <row r="68" spans="1:33" ht="30" hidden="1" customHeight="1" x14ac:dyDescent="0.35">
      <c r="A68" s="117" t="s">
        <v>79</v>
      </c>
      <c r="B68" s="118" t="s">
        <v>139</v>
      </c>
      <c r="C68" s="185" t="s">
        <v>140</v>
      </c>
      <c r="D68" s="120" t="s">
        <v>116</v>
      </c>
      <c r="E68" s="121"/>
      <c r="F68" s="122"/>
      <c r="G68" s="123">
        <f t="shared" si="233"/>
        <v>0</v>
      </c>
      <c r="H68" s="121"/>
      <c r="I68" s="122"/>
      <c r="J68" s="123">
        <f t="shared" si="234"/>
        <v>0</v>
      </c>
      <c r="K68" s="121"/>
      <c r="L68" s="122"/>
      <c r="M68" s="123">
        <f t="shared" si="235"/>
        <v>0</v>
      </c>
      <c r="N68" s="121"/>
      <c r="O68" s="122"/>
      <c r="P68" s="123">
        <f t="shared" si="236"/>
        <v>0</v>
      </c>
      <c r="Q68" s="121"/>
      <c r="R68" s="122"/>
      <c r="S68" s="123">
        <f t="shared" si="237"/>
        <v>0</v>
      </c>
      <c r="T68" s="121"/>
      <c r="U68" s="122"/>
      <c r="V68" s="123">
        <f t="shared" si="238"/>
        <v>0</v>
      </c>
      <c r="W68" s="124">
        <f t="shared" si="239"/>
        <v>0</v>
      </c>
      <c r="X68" s="125">
        <f t="shared" si="240"/>
        <v>0</v>
      </c>
      <c r="Y68" s="125">
        <f t="shared" si="215"/>
        <v>0</v>
      </c>
      <c r="Z68" s="126" t="e">
        <f t="shared" ref="Z68:Z69" si="241">Y68/W68</f>
        <v>#DIV/0!</v>
      </c>
      <c r="AA68" s="127"/>
      <c r="AB68" s="129"/>
      <c r="AC68" s="129"/>
      <c r="AD68" s="129"/>
      <c r="AE68" s="129"/>
      <c r="AF68" s="129"/>
      <c r="AG68" s="129"/>
    </row>
    <row r="69" spans="1:33" ht="30" hidden="1" customHeight="1" x14ac:dyDescent="0.35">
      <c r="A69" s="130" t="s">
        <v>79</v>
      </c>
      <c r="B69" s="131" t="s">
        <v>141</v>
      </c>
      <c r="C69" s="161" t="s">
        <v>142</v>
      </c>
      <c r="D69" s="132" t="s">
        <v>116</v>
      </c>
      <c r="E69" s="133"/>
      <c r="F69" s="134"/>
      <c r="G69" s="135">
        <f t="shared" si="233"/>
        <v>0</v>
      </c>
      <c r="H69" s="133"/>
      <c r="I69" s="134"/>
      <c r="J69" s="135">
        <f t="shared" si="234"/>
        <v>0</v>
      </c>
      <c r="K69" s="133"/>
      <c r="L69" s="134"/>
      <c r="M69" s="135">
        <f t="shared" si="235"/>
        <v>0</v>
      </c>
      <c r="N69" s="133"/>
      <c r="O69" s="134"/>
      <c r="P69" s="135">
        <f t="shared" si="236"/>
        <v>0</v>
      </c>
      <c r="Q69" s="133"/>
      <c r="R69" s="134"/>
      <c r="S69" s="135">
        <f t="shared" si="237"/>
        <v>0</v>
      </c>
      <c r="T69" s="133"/>
      <c r="U69" s="134"/>
      <c r="V69" s="135">
        <f t="shared" si="238"/>
        <v>0</v>
      </c>
      <c r="W69" s="136">
        <f t="shared" si="239"/>
        <v>0</v>
      </c>
      <c r="X69" s="125">
        <f t="shared" si="240"/>
        <v>0</v>
      </c>
      <c r="Y69" s="125">
        <f t="shared" si="215"/>
        <v>0</v>
      </c>
      <c r="Z69" s="126" t="e">
        <f t="shared" si="241"/>
        <v>#DIV/0!</v>
      </c>
      <c r="AA69" s="137"/>
      <c r="AB69" s="129"/>
      <c r="AC69" s="129"/>
      <c r="AD69" s="129"/>
      <c r="AE69" s="129"/>
      <c r="AF69" s="129"/>
      <c r="AG69" s="129"/>
    </row>
    <row r="70" spans="1:33" ht="47.25" customHeight="1" x14ac:dyDescent="0.35">
      <c r="A70" s="106" t="s">
        <v>76</v>
      </c>
      <c r="B70" s="153" t="s">
        <v>143</v>
      </c>
      <c r="C70" s="138" t="s">
        <v>144</v>
      </c>
      <c r="D70" s="139"/>
      <c r="E70" s="140"/>
      <c r="F70" s="141"/>
      <c r="G70" s="142"/>
      <c r="H70" s="140"/>
      <c r="I70" s="141"/>
      <c r="J70" s="142"/>
      <c r="K70" s="140">
        <f>SUM(K71:K72)</f>
        <v>0</v>
      </c>
      <c r="L70" s="141"/>
      <c r="M70" s="142">
        <f t="shared" ref="M70:N70" si="242">SUM(M71:M72)</f>
        <v>0</v>
      </c>
      <c r="N70" s="140">
        <f t="shared" si="242"/>
        <v>0</v>
      </c>
      <c r="O70" s="141"/>
      <c r="P70" s="142">
        <f t="shared" ref="P70:Q70" si="243">SUM(P71:P72)</f>
        <v>0</v>
      </c>
      <c r="Q70" s="140">
        <f t="shared" si="243"/>
        <v>0</v>
      </c>
      <c r="R70" s="141"/>
      <c r="S70" s="142">
        <f t="shared" ref="S70:T70" si="244">SUM(S71:S72)</f>
        <v>0</v>
      </c>
      <c r="T70" s="140">
        <f t="shared" si="244"/>
        <v>0</v>
      </c>
      <c r="U70" s="141"/>
      <c r="V70" s="142">
        <f t="shared" ref="V70:X70" si="245">SUM(V71:V72)</f>
        <v>0</v>
      </c>
      <c r="W70" s="142">
        <f t="shared" si="245"/>
        <v>0</v>
      </c>
      <c r="X70" s="142">
        <f t="shared" si="245"/>
        <v>0</v>
      </c>
      <c r="Y70" s="142">
        <f t="shared" si="215"/>
        <v>0</v>
      </c>
      <c r="Z70" s="142">
        <v>0</v>
      </c>
      <c r="AA70" s="144"/>
      <c r="AB70" s="116"/>
      <c r="AC70" s="116"/>
      <c r="AD70" s="116"/>
      <c r="AE70" s="116"/>
      <c r="AF70" s="116"/>
      <c r="AG70" s="116"/>
    </row>
    <row r="71" spans="1:33" ht="30" customHeight="1" x14ac:dyDescent="0.35">
      <c r="A71" s="117" t="s">
        <v>79</v>
      </c>
      <c r="B71" s="118" t="s">
        <v>145</v>
      </c>
      <c r="C71" s="185" t="s">
        <v>146</v>
      </c>
      <c r="D71" s="120" t="s">
        <v>147</v>
      </c>
      <c r="E71" s="406" t="s">
        <v>148</v>
      </c>
      <c r="F71" s="407"/>
      <c r="G71" s="408"/>
      <c r="H71" s="406" t="s">
        <v>148</v>
      </c>
      <c r="I71" s="407"/>
      <c r="J71" s="408"/>
      <c r="K71" s="121"/>
      <c r="L71" s="122"/>
      <c r="M71" s="123">
        <f t="shared" ref="M71:M72" si="246">K71*L71</f>
        <v>0</v>
      </c>
      <c r="N71" s="121"/>
      <c r="O71" s="122"/>
      <c r="P71" s="123">
        <f t="shared" ref="P71:P72" si="247">N71*O71</f>
        <v>0</v>
      </c>
      <c r="Q71" s="121"/>
      <c r="R71" s="122"/>
      <c r="S71" s="123">
        <f t="shared" ref="S71:S72" si="248">Q71*R71</f>
        <v>0</v>
      </c>
      <c r="T71" s="121"/>
      <c r="U71" s="122"/>
      <c r="V71" s="123">
        <f t="shared" ref="V71:V72" si="249">T71*U71</f>
        <v>0</v>
      </c>
      <c r="W71" s="136">
        <f t="shared" ref="W71:W72" si="250">G71+M71+S71</f>
        <v>0</v>
      </c>
      <c r="X71" s="125">
        <f t="shared" ref="X71:X72" si="251">J71+P71+V71</f>
        <v>0</v>
      </c>
      <c r="Y71" s="125">
        <f t="shared" si="215"/>
        <v>0</v>
      </c>
      <c r="Z71" s="126">
        <v>0</v>
      </c>
      <c r="AA71" s="127"/>
      <c r="AB71" s="129"/>
      <c r="AC71" s="129"/>
      <c r="AD71" s="129"/>
      <c r="AE71" s="129"/>
      <c r="AF71" s="129"/>
      <c r="AG71" s="129"/>
    </row>
    <row r="72" spans="1:33" ht="30" customHeight="1" x14ac:dyDescent="0.35">
      <c r="A72" s="130" t="s">
        <v>79</v>
      </c>
      <c r="B72" s="131" t="s">
        <v>149</v>
      </c>
      <c r="C72" s="161" t="s">
        <v>150</v>
      </c>
      <c r="D72" s="132" t="s">
        <v>147</v>
      </c>
      <c r="E72" s="373"/>
      <c r="F72" s="409"/>
      <c r="G72" s="374"/>
      <c r="H72" s="373"/>
      <c r="I72" s="409"/>
      <c r="J72" s="374"/>
      <c r="K72" s="147"/>
      <c r="L72" s="148"/>
      <c r="M72" s="149">
        <f t="shared" si="246"/>
        <v>0</v>
      </c>
      <c r="N72" s="147"/>
      <c r="O72" s="148"/>
      <c r="P72" s="149">
        <f t="shared" si="247"/>
        <v>0</v>
      </c>
      <c r="Q72" s="147"/>
      <c r="R72" s="148"/>
      <c r="S72" s="149">
        <f t="shared" si="248"/>
        <v>0</v>
      </c>
      <c r="T72" s="147"/>
      <c r="U72" s="148"/>
      <c r="V72" s="149">
        <f t="shared" si="249"/>
        <v>0</v>
      </c>
      <c r="W72" s="136">
        <f t="shared" si="250"/>
        <v>0</v>
      </c>
      <c r="X72" s="125">
        <f t="shared" si="251"/>
        <v>0</v>
      </c>
      <c r="Y72" s="163">
        <f t="shared" si="215"/>
        <v>0</v>
      </c>
      <c r="Z72" s="126">
        <v>0</v>
      </c>
      <c r="AA72" s="150"/>
      <c r="AB72" s="129"/>
      <c r="AC72" s="129"/>
      <c r="AD72" s="129"/>
      <c r="AE72" s="129"/>
      <c r="AF72" s="129"/>
      <c r="AG72" s="129"/>
    </row>
    <row r="73" spans="1:33" ht="30" customHeight="1" x14ac:dyDescent="0.35">
      <c r="A73" s="164" t="s">
        <v>151</v>
      </c>
      <c r="B73" s="165"/>
      <c r="C73" s="166"/>
      <c r="D73" s="167"/>
      <c r="E73" s="171">
        <f>E64</f>
        <v>0</v>
      </c>
      <c r="F73" s="187"/>
      <c r="G73" s="170">
        <f t="shared" ref="G73:H73" si="252">G64</f>
        <v>0</v>
      </c>
      <c r="H73" s="171">
        <f t="shared" si="252"/>
        <v>0</v>
      </c>
      <c r="I73" s="187"/>
      <c r="J73" s="170">
        <f>J64</f>
        <v>0</v>
      </c>
      <c r="K73" s="188">
        <f>K70+K64</f>
        <v>0</v>
      </c>
      <c r="L73" s="187"/>
      <c r="M73" s="170">
        <f t="shared" ref="M73:N73" si="253">M70+M64</f>
        <v>0</v>
      </c>
      <c r="N73" s="188">
        <f t="shared" si="253"/>
        <v>0</v>
      </c>
      <c r="O73" s="187"/>
      <c r="P73" s="170">
        <f t="shared" ref="P73:Q73" si="254">P70+P64</f>
        <v>0</v>
      </c>
      <c r="Q73" s="188">
        <f t="shared" si="254"/>
        <v>0</v>
      </c>
      <c r="R73" s="187"/>
      <c r="S73" s="170">
        <f t="shared" ref="S73:T73" si="255">S70+S64</f>
        <v>0</v>
      </c>
      <c r="T73" s="188">
        <f t="shared" si="255"/>
        <v>0</v>
      </c>
      <c r="U73" s="187"/>
      <c r="V73" s="170">
        <f t="shared" ref="V73:X73" si="256">V70+V64</f>
        <v>0</v>
      </c>
      <c r="W73" s="189">
        <f t="shared" si="256"/>
        <v>0</v>
      </c>
      <c r="X73" s="190">
        <f t="shared" si="256"/>
        <v>0</v>
      </c>
      <c r="Y73" s="191">
        <f t="shared" si="215"/>
        <v>0</v>
      </c>
      <c r="Z73" s="192">
        <v>0</v>
      </c>
      <c r="AA73" s="175"/>
      <c r="AB73" s="129"/>
      <c r="AC73" s="129"/>
      <c r="AD73" s="129"/>
      <c r="AE73" s="8"/>
      <c r="AF73" s="8"/>
      <c r="AG73" s="8"/>
    </row>
    <row r="74" spans="1:33" ht="30" customHeight="1" x14ac:dyDescent="0.35">
      <c r="A74" s="176" t="s">
        <v>74</v>
      </c>
      <c r="B74" s="177">
        <v>4</v>
      </c>
      <c r="C74" s="178" t="s">
        <v>152</v>
      </c>
      <c r="D74" s="179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4"/>
      <c r="X74" s="104"/>
      <c r="Y74" s="193"/>
      <c r="Z74" s="104"/>
      <c r="AA74" s="105"/>
      <c r="AB74" s="8"/>
      <c r="AC74" s="8"/>
      <c r="AD74" s="8"/>
      <c r="AE74" s="8"/>
      <c r="AF74" s="8"/>
      <c r="AG74" s="8"/>
    </row>
    <row r="75" spans="1:33" ht="30" customHeight="1" x14ac:dyDescent="0.35">
      <c r="A75" s="106" t="s">
        <v>76</v>
      </c>
      <c r="B75" s="153" t="s">
        <v>153</v>
      </c>
      <c r="C75" s="194" t="s">
        <v>154</v>
      </c>
      <c r="D75" s="109"/>
      <c r="E75" s="110">
        <f>SUM(E76:E78)</f>
        <v>5</v>
      </c>
      <c r="F75" s="111"/>
      <c r="G75" s="112">
        <f t="shared" ref="G75:H75" si="257">SUM(G76:G78)</f>
        <v>124900</v>
      </c>
      <c r="H75" s="110">
        <f t="shared" si="257"/>
        <v>5</v>
      </c>
      <c r="I75" s="111"/>
      <c r="J75" s="112">
        <f t="shared" ref="J75:K75" si="258">SUM(J76:J78)</f>
        <v>124900</v>
      </c>
      <c r="K75" s="110">
        <f t="shared" si="258"/>
        <v>0</v>
      </c>
      <c r="L75" s="111"/>
      <c r="M75" s="112">
        <f t="shared" ref="M75:N75" si="259">SUM(M76:M78)</f>
        <v>0</v>
      </c>
      <c r="N75" s="110">
        <f t="shared" si="259"/>
        <v>0</v>
      </c>
      <c r="O75" s="111"/>
      <c r="P75" s="112">
        <f t="shared" ref="P75:Q75" si="260">SUM(P76:P78)</f>
        <v>0</v>
      </c>
      <c r="Q75" s="110">
        <f t="shared" si="260"/>
        <v>5</v>
      </c>
      <c r="R75" s="111"/>
      <c r="S75" s="112">
        <f t="shared" ref="S75:T75" si="261">SUM(S76:S78)</f>
        <v>124900</v>
      </c>
      <c r="T75" s="110">
        <f t="shared" si="261"/>
        <v>5</v>
      </c>
      <c r="U75" s="111"/>
      <c r="V75" s="112">
        <f t="shared" ref="V75:X75" si="262">SUM(V76:V78)</f>
        <v>186121.15</v>
      </c>
      <c r="W75" s="112">
        <f t="shared" si="262"/>
        <v>249800</v>
      </c>
      <c r="X75" s="112">
        <f t="shared" si="262"/>
        <v>311021.15000000002</v>
      </c>
      <c r="Y75" s="195">
        <f t="shared" ref="Y75:Y95" si="263">W75-X75</f>
        <v>-61221.150000000023</v>
      </c>
      <c r="Z75" s="114">
        <f t="shared" ref="Z75:Z95" si="264">Y75/W75</f>
        <v>-0.24508066453162539</v>
      </c>
      <c r="AA75" s="115"/>
      <c r="AB75" s="116"/>
      <c r="AC75" s="116"/>
      <c r="AD75" s="116"/>
      <c r="AE75" s="116"/>
      <c r="AF75" s="116"/>
      <c r="AG75" s="116"/>
    </row>
    <row r="76" spans="1:33" ht="54.5" customHeight="1" x14ac:dyDescent="0.35">
      <c r="A76" s="117" t="s">
        <v>79</v>
      </c>
      <c r="B76" s="118" t="s">
        <v>155</v>
      </c>
      <c r="C76" s="185" t="s">
        <v>336</v>
      </c>
      <c r="D76" s="196" t="s">
        <v>163</v>
      </c>
      <c r="E76" s="197">
        <v>5</v>
      </c>
      <c r="F76" s="198">
        <f>G76/E76</f>
        <v>24980</v>
      </c>
      <c r="G76" s="199">
        <v>124900</v>
      </c>
      <c r="H76" s="197">
        <v>5</v>
      </c>
      <c r="I76" s="198">
        <f>J76/H76</f>
        <v>24980</v>
      </c>
      <c r="J76" s="199">
        <v>124900</v>
      </c>
      <c r="K76" s="121"/>
      <c r="L76" s="198"/>
      <c r="M76" s="123">
        <f t="shared" ref="M76:M78" si="265">K76*L76</f>
        <v>0</v>
      </c>
      <c r="N76" s="121"/>
      <c r="O76" s="198"/>
      <c r="P76" s="123">
        <f t="shared" ref="P76:P78" si="266">N76*O76</f>
        <v>0</v>
      </c>
      <c r="Q76" s="121">
        <v>5</v>
      </c>
      <c r="R76" s="198">
        <f>S76/Q76</f>
        <v>24980</v>
      </c>
      <c r="S76" s="123">
        <v>124900</v>
      </c>
      <c r="T76" s="121">
        <v>5</v>
      </c>
      <c r="U76" s="198">
        <f>V76/T76</f>
        <v>37224.229999999996</v>
      </c>
      <c r="V76" s="123">
        <f>186121.15</f>
        <v>186121.15</v>
      </c>
      <c r="W76" s="124">
        <f t="shared" ref="W76:W78" si="267">G76+M76+S76</f>
        <v>249800</v>
      </c>
      <c r="X76" s="125">
        <f t="shared" ref="X76:X78" si="268">J76+P76+V76</f>
        <v>311021.15000000002</v>
      </c>
      <c r="Y76" s="125">
        <f t="shared" si="263"/>
        <v>-61221.150000000023</v>
      </c>
      <c r="Z76" s="126">
        <f t="shared" si="264"/>
        <v>-0.24508066453162539</v>
      </c>
      <c r="AA76" s="127" t="s">
        <v>390</v>
      </c>
      <c r="AB76" s="129"/>
      <c r="AC76" s="129"/>
      <c r="AD76" s="129"/>
      <c r="AE76" s="129"/>
      <c r="AF76" s="129"/>
      <c r="AG76" s="129"/>
    </row>
    <row r="77" spans="1:33" ht="30" customHeight="1" x14ac:dyDescent="0.35">
      <c r="A77" s="117" t="s">
        <v>79</v>
      </c>
      <c r="B77" s="118" t="s">
        <v>157</v>
      </c>
      <c r="C77" s="185" t="s">
        <v>158</v>
      </c>
      <c r="D77" s="196" t="s">
        <v>156</v>
      </c>
      <c r="E77" s="197"/>
      <c r="F77" s="198"/>
      <c r="G77" s="199">
        <f t="shared" ref="G77:G78" si="269">E77*F77</f>
        <v>0</v>
      </c>
      <c r="H77" s="197"/>
      <c r="I77" s="198"/>
      <c r="J77" s="199">
        <f t="shared" ref="J77:J78" si="270">H77*I77</f>
        <v>0</v>
      </c>
      <c r="K77" s="121"/>
      <c r="L77" s="198"/>
      <c r="M77" s="123">
        <f t="shared" si="265"/>
        <v>0</v>
      </c>
      <c r="N77" s="121"/>
      <c r="O77" s="198"/>
      <c r="P77" s="123">
        <f t="shared" si="266"/>
        <v>0</v>
      </c>
      <c r="Q77" s="121"/>
      <c r="R77" s="198"/>
      <c r="S77" s="123">
        <f t="shared" ref="S77:S78" si="271">Q77*R77</f>
        <v>0</v>
      </c>
      <c r="T77" s="121"/>
      <c r="U77" s="198"/>
      <c r="V77" s="123">
        <f t="shared" ref="V77:V78" si="272">T77*U77</f>
        <v>0</v>
      </c>
      <c r="W77" s="124">
        <f t="shared" si="267"/>
        <v>0</v>
      </c>
      <c r="X77" s="125">
        <f t="shared" si="268"/>
        <v>0</v>
      </c>
      <c r="Y77" s="125">
        <f t="shared" si="263"/>
        <v>0</v>
      </c>
      <c r="Z77" s="126">
        <v>0</v>
      </c>
      <c r="AA77" s="127"/>
      <c r="AB77" s="129"/>
      <c r="AC77" s="129"/>
      <c r="AD77" s="129"/>
      <c r="AE77" s="129"/>
      <c r="AF77" s="129"/>
      <c r="AG77" s="129"/>
    </row>
    <row r="78" spans="1:33" ht="30" customHeight="1" thickBot="1" x14ac:dyDescent="0.4">
      <c r="A78" s="145" t="s">
        <v>79</v>
      </c>
      <c r="B78" s="131" t="s">
        <v>159</v>
      </c>
      <c r="C78" s="161" t="s">
        <v>158</v>
      </c>
      <c r="D78" s="196" t="s">
        <v>156</v>
      </c>
      <c r="E78" s="200"/>
      <c r="F78" s="201"/>
      <c r="G78" s="202">
        <f t="shared" si="269"/>
        <v>0</v>
      </c>
      <c r="H78" s="200"/>
      <c r="I78" s="201"/>
      <c r="J78" s="202">
        <f t="shared" si="270"/>
        <v>0</v>
      </c>
      <c r="K78" s="133"/>
      <c r="L78" s="201"/>
      <c r="M78" s="135">
        <f t="shared" si="265"/>
        <v>0</v>
      </c>
      <c r="N78" s="133"/>
      <c r="O78" s="201"/>
      <c r="P78" s="135">
        <f t="shared" si="266"/>
        <v>0</v>
      </c>
      <c r="Q78" s="133"/>
      <c r="R78" s="201"/>
      <c r="S78" s="135">
        <f t="shared" si="271"/>
        <v>0</v>
      </c>
      <c r="T78" s="133"/>
      <c r="U78" s="201"/>
      <c r="V78" s="135">
        <f t="shared" si="272"/>
        <v>0</v>
      </c>
      <c r="W78" s="136">
        <f t="shared" si="267"/>
        <v>0</v>
      </c>
      <c r="X78" s="125">
        <f t="shared" si="268"/>
        <v>0</v>
      </c>
      <c r="Y78" s="125">
        <f t="shared" si="263"/>
        <v>0</v>
      </c>
      <c r="Z78" s="126">
        <v>0</v>
      </c>
      <c r="AA78" s="137"/>
      <c r="AB78" s="129"/>
      <c r="AC78" s="129"/>
      <c r="AD78" s="129"/>
      <c r="AE78" s="129"/>
      <c r="AF78" s="129"/>
      <c r="AG78" s="129"/>
    </row>
    <row r="79" spans="1:33" ht="30" customHeight="1" thickBot="1" x14ac:dyDescent="0.4">
      <c r="A79" s="106" t="s">
        <v>76</v>
      </c>
      <c r="B79" s="153" t="s">
        <v>160</v>
      </c>
      <c r="C79" s="203" t="s">
        <v>161</v>
      </c>
      <c r="D79" s="139"/>
      <c r="E79" s="140">
        <f>SUM(E80:E82)</f>
        <v>6</v>
      </c>
      <c r="F79" s="141"/>
      <c r="G79" s="142">
        <f>SUM(G80:G82)</f>
        <v>50500</v>
      </c>
      <c r="H79" s="140">
        <f>SUM(H80:H82)</f>
        <v>7</v>
      </c>
      <c r="I79" s="141"/>
      <c r="J79" s="142">
        <f>SUM(J80:J82)</f>
        <v>50500</v>
      </c>
      <c r="K79" s="140">
        <f>SUM(K80:K82)</f>
        <v>5</v>
      </c>
      <c r="L79" s="141"/>
      <c r="M79" s="142">
        <f>SUM(M80:M82)</f>
        <v>100000</v>
      </c>
      <c r="N79" s="140">
        <f>SUM(N80:N82)</f>
        <v>5</v>
      </c>
      <c r="O79" s="141"/>
      <c r="P79" s="142">
        <f>SUM(P80:P82)</f>
        <v>30700</v>
      </c>
      <c r="Q79" s="140">
        <f>SUM(Q80:Q82)</f>
        <v>0</v>
      </c>
      <c r="R79" s="141"/>
      <c r="S79" s="142">
        <f>SUM(S80:S82)</f>
        <v>0</v>
      </c>
      <c r="T79" s="140">
        <f>SUM(T80:T82)</f>
        <v>0</v>
      </c>
      <c r="U79" s="141"/>
      <c r="V79" s="142">
        <f>SUM(V80:V82)</f>
        <v>0</v>
      </c>
      <c r="W79" s="142">
        <f>SUM(W80:W82)</f>
        <v>150500</v>
      </c>
      <c r="X79" s="142">
        <f>SUM(X80:X82)</f>
        <v>81200</v>
      </c>
      <c r="Y79" s="142">
        <f t="shared" si="263"/>
        <v>69300</v>
      </c>
      <c r="Z79" s="142">
        <f t="shared" si="264"/>
        <v>0.46046511627906977</v>
      </c>
      <c r="AA79" s="144"/>
      <c r="AB79" s="116"/>
      <c r="AC79" s="116"/>
      <c r="AD79" s="116"/>
      <c r="AE79" s="116"/>
      <c r="AF79" s="116"/>
      <c r="AG79" s="116"/>
    </row>
    <row r="80" spans="1:33" ht="31" customHeight="1" x14ac:dyDescent="0.35">
      <c r="A80" s="117" t="s">
        <v>79</v>
      </c>
      <c r="B80" s="204" t="s">
        <v>162</v>
      </c>
      <c r="C80" s="205" t="s">
        <v>337</v>
      </c>
      <c r="D80" s="206" t="s">
        <v>163</v>
      </c>
      <c r="E80" s="121"/>
      <c r="F80" s="122"/>
      <c r="G80" s="123"/>
      <c r="H80" s="121"/>
      <c r="I80" s="122"/>
      <c r="J80" s="123"/>
      <c r="K80" s="121">
        <v>5</v>
      </c>
      <c r="L80" s="122">
        <v>20000</v>
      </c>
      <c r="M80" s="123">
        <f t="shared" ref="M80:M82" si="273">K80*L80</f>
        <v>100000</v>
      </c>
      <c r="N80" s="121">
        <v>5</v>
      </c>
      <c r="O80" s="122">
        <f>P80/N80</f>
        <v>6140</v>
      </c>
      <c r="P80" s="123">
        <v>30700</v>
      </c>
      <c r="Q80" s="121"/>
      <c r="R80" s="122"/>
      <c r="S80" s="123">
        <f t="shared" ref="S80:S82" si="274">Q80*R80</f>
        <v>0</v>
      </c>
      <c r="T80" s="121"/>
      <c r="U80" s="122"/>
      <c r="V80" s="123">
        <f t="shared" ref="V80:V82" si="275">T80*U80</f>
        <v>0</v>
      </c>
      <c r="W80" s="124">
        <f>G80+M80+S80</f>
        <v>100000</v>
      </c>
      <c r="X80" s="125">
        <f>J80+P80+V80</f>
        <v>30700</v>
      </c>
      <c r="Y80" s="125">
        <f>W80-X80</f>
        <v>69300</v>
      </c>
      <c r="Z80" s="126">
        <f>Y80/W80</f>
        <v>0.69299999999999995</v>
      </c>
      <c r="AA80" s="127" t="s">
        <v>338</v>
      </c>
      <c r="AB80" s="129"/>
      <c r="AC80" s="129"/>
      <c r="AD80" s="129"/>
      <c r="AE80" s="129"/>
      <c r="AF80" s="129"/>
      <c r="AG80" s="129"/>
    </row>
    <row r="81" spans="1:33" ht="14.5" x14ac:dyDescent="0.35">
      <c r="A81" s="117" t="s">
        <v>79</v>
      </c>
      <c r="B81" s="204" t="s">
        <v>164</v>
      </c>
      <c r="C81" s="207" t="s">
        <v>340</v>
      </c>
      <c r="D81" s="206" t="s">
        <v>163</v>
      </c>
      <c r="E81" s="121">
        <v>2</v>
      </c>
      <c r="F81" s="122">
        <v>15250</v>
      </c>
      <c r="G81" s="123">
        <f>E81*F81</f>
        <v>30500</v>
      </c>
      <c r="H81" s="121">
        <v>2</v>
      </c>
      <c r="I81" s="122">
        <f>F81</f>
        <v>15250</v>
      </c>
      <c r="J81" s="123">
        <f>H81*I81</f>
        <v>30500</v>
      </c>
      <c r="K81" s="121"/>
      <c r="L81" s="122"/>
      <c r="M81" s="123">
        <f t="shared" si="273"/>
        <v>0</v>
      </c>
      <c r="N81" s="121"/>
      <c r="O81" s="122"/>
      <c r="P81" s="123">
        <f t="shared" ref="P81:P82" si="276">N81*O81</f>
        <v>0</v>
      </c>
      <c r="Q81" s="121"/>
      <c r="R81" s="122"/>
      <c r="S81" s="123">
        <f t="shared" si="274"/>
        <v>0</v>
      </c>
      <c r="T81" s="121"/>
      <c r="U81" s="122"/>
      <c r="V81" s="123">
        <f t="shared" si="275"/>
        <v>0</v>
      </c>
      <c r="W81" s="124">
        <f t="shared" ref="W81:W82" si="277">G81+M81+S81</f>
        <v>30500</v>
      </c>
      <c r="X81" s="125">
        <f t="shared" ref="X81:X82" si="278">J81+P81+V81</f>
        <v>30500</v>
      </c>
      <c r="Y81" s="125">
        <f>W81-X81</f>
        <v>0</v>
      </c>
      <c r="Z81" s="126">
        <f>Y81/W81</f>
        <v>0</v>
      </c>
      <c r="AA81" s="127"/>
      <c r="AB81" s="129"/>
      <c r="AC81" s="129"/>
      <c r="AD81" s="129"/>
      <c r="AE81" s="129"/>
      <c r="AF81" s="129"/>
      <c r="AG81" s="129"/>
    </row>
    <row r="82" spans="1:33" ht="25.5" thickBot="1" x14ac:dyDescent="0.4">
      <c r="A82" s="117" t="s">
        <v>79</v>
      </c>
      <c r="B82" s="204" t="s">
        <v>318</v>
      </c>
      <c r="C82" s="207" t="s">
        <v>339</v>
      </c>
      <c r="D82" s="206" t="s">
        <v>163</v>
      </c>
      <c r="E82" s="133">
        <v>4</v>
      </c>
      <c r="F82" s="134">
        <v>5000</v>
      </c>
      <c r="G82" s="123">
        <f>E82*F82</f>
        <v>20000</v>
      </c>
      <c r="H82" s="133">
        <v>5</v>
      </c>
      <c r="I82" s="134">
        <v>4000</v>
      </c>
      <c r="J82" s="123">
        <f>H82*I82</f>
        <v>20000</v>
      </c>
      <c r="K82" s="133"/>
      <c r="L82" s="134"/>
      <c r="M82" s="123">
        <f t="shared" si="273"/>
        <v>0</v>
      </c>
      <c r="N82" s="133"/>
      <c r="O82" s="134"/>
      <c r="P82" s="123">
        <f t="shared" si="276"/>
        <v>0</v>
      </c>
      <c r="Q82" s="133"/>
      <c r="R82" s="134"/>
      <c r="S82" s="123">
        <f t="shared" si="274"/>
        <v>0</v>
      </c>
      <c r="T82" s="133"/>
      <c r="U82" s="134"/>
      <c r="V82" s="123">
        <f t="shared" si="275"/>
        <v>0</v>
      </c>
      <c r="W82" s="124">
        <f t="shared" si="277"/>
        <v>20000</v>
      </c>
      <c r="X82" s="125">
        <f t="shared" si="278"/>
        <v>20000</v>
      </c>
      <c r="Y82" s="125">
        <f t="shared" si="263"/>
        <v>0</v>
      </c>
      <c r="Z82" s="126">
        <f t="shared" si="264"/>
        <v>0</v>
      </c>
      <c r="AA82" s="137"/>
      <c r="AB82" s="129"/>
      <c r="AC82" s="129"/>
      <c r="AD82" s="129"/>
      <c r="AE82" s="129"/>
      <c r="AF82" s="129"/>
      <c r="AG82" s="129"/>
    </row>
    <row r="83" spans="1:33" ht="30" customHeight="1" x14ac:dyDescent="0.35">
      <c r="A83" s="106" t="s">
        <v>76</v>
      </c>
      <c r="B83" s="153" t="s">
        <v>165</v>
      </c>
      <c r="C83" s="194" t="s">
        <v>166</v>
      </c>
      <c r="D83" s="139"/>
      <c r="E83" s="140">
        <f>SUM(E84:E86)</f>
        <v>0</v>
      </c>
      <c r="F83" s="141"/>
      <c r="G83" s="142">
        <f t="shared" ref="G83:H83" si="279">SUM(G84:G86)</f>
        <v>0</v>
      </c>
      <c r="H83" s="140">
        <f t="shared" si="279"/>
        <v>0</v>
      </c>
      <c r="I83" s="141"/>
      <c r="J83" s="142">
        <f t="shared" ref="J83:K83" si="280">SUM(J84:J86)</f>
        <v>0</v>
      </c>
      <c r="K83" s="140">
        <f t="shared" si="280"/>
        <v>0</v>
      </c>
      <c r="L83" s="141"/>
      <c r="M83" s="142">
        <f t="shared" ref="M83:N83" si="281">SUM(M84:M86)</f>
        <v>0</v>
      </c>
      <c r="N83" s="140">
        <f t="shared" si="281"/>
        <v>0</v>
      </c>
      <c r="O83" s="141"/>
      <c r="P83" s="142">
        <f t="shared" ref="P83:Q83" si="282">SUM(P84:P86)</f>
        <v>0</v>
      </c>
      <c r="Q83" s="140">
        <f t="shared" si="282"/>
        <v>0</v>
      </c>
      <c r="R83" s="141"/>
      <c r="S83" s="142">
        <f t="shared" ref="S83:T83" si="283">SUM(S84:S86)</f>
        <v>0</v>
      </c>
      <c r="T83" s="140">
        <f t="shared" si="283"/>
        <v>0</v>
      </c>
      <c r="U83" s="141"/>
      <c r="V83" s="142">
        <f t="shared" ref="V83:X83" si="284">SUM(V84:V86)</f>
        <v>0</v>
      </c>
      <c r="W83" s="142">
        <f t="shared" si="284"/>
        <v>0</v>
      </c>
      <c r="X83" s="142">
        <f t="shared" si="284"/>
        <v>0</v>
      </c>
      <c r="Y83" s="142">
        <f t="shared" si="263"/>
        <v>0</v>
      </c>
      <c r="Z83" s="142">
        <v>0</v>
      </c>
      <c r="AA83" s="144"/>
      <c r="AB83" s="116"/>
      <c r="AC83" s="116"/>
      <c r="AD83" s="116"/>
      <c r="AE83" s="116"/>
      <c r="AF83" s="116"/>
      <c r="AG83" s="116"/>
    </row>
    <row r="84" spans="1:33" ht="30" customHeight="1" x14ac:dyDescent="0.35">
      <c r="A84" s="117" t="s">
        <v>79</v>
      </c>
      <c r="B84" s="118" t="s">
        <v>167</v>
      </c>
      <c r="C84" s="209" t="s">
        <v>168</v>
      </c>
      <c r="D84" s="210" t="s">
        <v>169</v>
      </c>
      <c r="E84" s="121"/>
      <c r="F84" s="122"/>
      <c r="G84" s="123">
        <f t="shared" ref="G84:G86" si="285">E84*F84</f>
        <v>0</v>
      </c>
      <c r="H84" s="121"/>
      <c r="I84" s="122"/>
      <c r="J84" s="123">
        <f t="shared" ref="J84:J86" si="286">H84*I84</f>
        <v>0</v>
      </c>
      <c r="K84" s="121"/>
      <c r="L84" s="122"/>
      <c r="M84" s="123">
        <f t="shared" ref="M84:M86" si="287">K84*L84</f>
        <v>0</v>
      </c>
      <c r="N84" s="121"/>
      <c r="O84" s="122"/>
      <c r="P84" s="123">
        <f t="shared" ref="P84:P86" si="288">N84*O84</f>
        <v>0</v>
      </c>
      <c r="Q84" s="121"/>
      <c r="R84" s="122"/>
      <c r="S84" s="123">
        <f t="shared" ref="S84:S86" si="289">Q84*R84</f>
        <v>0</v>
      </c>
      <c r="T84" s="121"/>
      <c r="U84" s="122"/>
      <c r="V84" s="123">
        <f t="shared" ref="V84:V86" si="290">T84*U84</f>
        <v>0</v>
      </c>
      <c r="W84" s="124">
        <f t="shared" ref="W84:W86" si="291">G84+M84+S84</f>
        <v>0</v>
      </c>
      <c r="X84" s="125">
        <f t="shared" ref="X84:X86" si="292">J84+P84+V84</f>
        <v>0</v>
      </c>
      <c r="Y84" s="125">
        <f t="shared" si="263"/>
        <v>0</v>
      </c>
      <c r="Z84" s="126">
        <v>0</v>
      </c>
      <c r="AA84" s="127"/>
      <c r="AB84" s="129"/>
      <c r="AC84" s="129"/>
      <c r="AD84" s="129"/>
      <c r="AE84" s="129"/>
      <c r="AF84" s="129"/>
      <c r="AG84" s="129"/>
    </row>
    <row r="85" spans="1:33" ht="30" customHeight="1" x14ac:dyDescent="0.35">
      <c r="A85" s="117" t="s">
        <v>79</v>
      </c>
      <c r="B85" s="118" t="s">
        <v>170</v>
      </c>
      <c r="C85" s="209" t="s">
        <v>171</v>
      </c>
      <c r="D85" s="210" t="s">
        <v>169</v>
      </c>
      <c r="E85" s="121"/>
      <c r="F85" s="122"/>
      <c r="G85" s="123">
        <f t="shared" si="285"/>
        <v>0</v>
      </c>
      <c r="H85" s="121"/>
      <c r="I85" s="122"/>
      <c r="J85" s="123">
        <f t="shared" si="286"/>
        <v>0</v>
      </c>
      <c r="K85" s="121"/>
      <c r="L85" s="122"/>
      <c r="M85" s="123">
        <f t="shared" si="287"/>
        <v>0</v>
      </c>
      <c r="N85" s="121"/>
      <c r="O85" s="122"/>
      <c r="P85" s="123">
        <f t="shared" si="288"/>
        <v>0</v>
      </c>
      <c r="Q85" s="121"/>
      <c r="R85" s="122"/>
      <c r="S85" s="123">
        <f t="shared" si="289"/>
        <v>0</v>
      </c>
      <c r="T85" s="121"/>
      <c r="U85" s="122"/>
      <c r="V85" s="123">
        <f t="shared" si="290"/>
        <v>0</v>
      </c>
      <c r="W85" s="124">
        <f t="shared" si="291"/>
        <v>0</v>
      </c>
      <c r="X85" s="125">
        <f t="shared" si="292"/>
        <v>0</v>
      </c>
      <c r="Y85" s="125">
        <f t="shared" si="263"/>
        <v>0</v>
      </c>
      <c r="Z85" s="126">
        <v>0</v>
      </c>
      <c r="AA85" s="127"/>
      <c r="AB85" s="129"/>
      <c r="AC85" s="129"/>
      <c r="AD85" s="129"/>
      <c r="AE85" s="129"/>
      <c r="AF85" s="129"/>
      <c r="AG85" s="129"/>
    </row>
    <row r="86" spans="1:33" ht="30" customHeight="1" x14ac:dyDescent="0.35">
      <c r="A86" s="130" t="s">
        <v>79</v>
      </c>
      <c r="B86" s="152" t="s">
        <v>172</v>
      </c>
      <c r="C86" s="211" t="s">
        <v>173</v>
      </c>
      <c r="D86" s="212" t="s">
        <v>169</v>
      </c>
      <c r="E86" s="133"/>
      <c r="F86" s="134"/>
      <c r="G86" s="135">
        <f t="shared" si="285"/>
        <v>0</v>
      </c>
      <c r="H86" s="133"/>
      <c r="I86" s="134"/>
      <c r="J86" s="135">
        <f t="shared" si="286"/>
        <v>0</v>
      </c>
      <c r="K86" s="133"/>
      <c r="L86" s="134"/>
      <c r="M86" s="135">
        <f t="shared" si="287"/>
        <v>0</v>
      </c>
      <c r="N86" s="133"/>
      <c r="O86" s="134"/>
      <c r="P86" s="135">
        <f t="shared" si="288"/>
        <v>0</v>
      </c>
      <c r="Q86" s="133"/>
      <c r="R86" s="134"/>
      <c r="S86" s="135">
        <f t="shared" si="289"/>
        <v>0</v>
      </c>
      <c r="T86" s="133"/>
      <c r="U86" s="134"/>
      <c r="V86" s="135">
        <f t="shared" si="290"/>
        <v>0</v>
      </c>
      <c r="W86" s="136">
        <f t="shared" si="291"/>
        <v>0</v>
      </c>
      <c r="X86" s="125">
        <f t="shared" si="292"/>
        <v>0</v>
      </c>
      <c r="Y86" s="125">
        <f t="shared" si="263"/>
        <v>0</v>
      </c>
      <c r="Z86" s="126">
        <v>0</v>
      </c>
      <c r="AA86" s="137"/>
      <c r="AB86" s="129"/>
      <c r="AC86" s="129"/>
      <c r="AD86" s="129"/>
      <c r="AE86" s="129"/>
      <c r="AF86" s="129"/>
      <c r="AG86" s="129"/>
    </row>
    <row r="87" spans="1:33" ht="30" customHeight="1" x14ac:dyDescent="0.35">
      <c r="A87" s="106" t="s">
        <v>76</v>
      </c>
      <c r="B87" s="153" t="s">
        <v>174</v>
      </c>
      <c r="C87" s="151" t="s">
        <v>175</v>
      </c>
      <c r="D87" s="139"/>
      <c r="E87" s="140">
        <f>SUM(E88:E90)</f>
        <v>0</v>
      </c>
      <c r="F87" s="141"/>
      <c r="G87" s="142">
        <f t="shared" ref="G87:H87" si="293">SUM(G88:G90)</f>
        <v>0</v>
      </c>
      <c r="H87" s="140">
        <f t="shared" si="293"/>
        <v>0</v>
      </c>
      <c r="I87" s="141"/>
      <c r="J87" s="142">
        <f t="shared" ref="J87:K87" si="294">SUM(J88:J90)</f>
        <v>0</v>
      </c>
      <c r="K87" s="140">
        <f t="shared" si="294"/>
        <v>0</v>
      </c>
      <c r="L87" s="141"/>
      <c r="M87" s="142">
        <f t="shared" ref="M87:N87" si="295">SUM(M88:M90)</f>
        <v>0</v>
      </c>
      <c r="N87" s="140">
        <f t="shared" si="295"/>
        <v>0</v>
      </c>
      <c r="O87" s="141"/>
      <c r="P87" s="142">
        <f t="shared" ref="P87:Q87" si="296">SUM(P88:P90)</f>
        <v>0</v>
      </c>
      <c r="Q87" s="140">
        <f t="shared" si="296"/>
        <v>0</v>
      </c>
      <c r="R87" s="141"/>
      <c r="S87" s="142">
        <f t="shared" ref="S87:T87" si="297">SUM(S88:S90)</f>
        <v>0</v>
      </c>
      <c r="T87" s="140">
        <f t="shared" si="297"/>
        <v>0</v>
      </c>
      <c r="U87" s="141"/>
      <c r="V87" s="142">
        <f t="shared" ref="V87:X87" si="298">SUM(V88:V90)</f>
        <v>0</v>
      </c>
      <c r="W87" s="142">
        <f t="shared" si="298"/>
        <v>0</v>
      </c>
      <c r="X87" s="142">
        <f t="shared" si="298"/>
        <v>0</v>
      </c>
      <c r="Y87" s="142">
        <f t="shared" si="263"/>
        <v>0</v>
      </c>
      <c r="Z87" s="142">
        <v>0</v>
      </c>
      <c r="AA87" s="144"/>
      <c r="AB87" s="116"/>
      <c r="AC87" s="116"/>
      <c r="AD87" s="116"/>
      <c r="AE87" s="116"/>
      <c r="AF87" s="116"/>
      <c r="AG87" s="116"/>
    </row>
    <row r="88" spans="1:33" ht="30" customHeight="1" x14ac:dyDescent="0.35">
      <c r="A88" s="117" t="s">
        <v>79</v>
      </c>
      <c r="B88" s="118" t="s">
        <v>176</v>
      </c>
      <c r="C88" s="185" t="s">
        <v>177</v>
      </c>
      <c r="D88" s="210" t="s">
        <v>116</v>
      </c>
      <c r="E88" s="121"/>
      <c r="F88" s="122"/>
      <c r="G88" s="123">
        <f t="shared" ref="G88:G90" si="299">E88*F88</f>
        <v>0</v>
      </c>
      <c r="H88" s="121"/>
      <c r="I88" s="122"/>
      <c r="J88" s="123">
        <f t="shared" ref="J88:J90" si="300">H88*I88</f>
        <v>0</v>
      </c>
      <c r="K88" s="121"/>
      <c r="L88" s="122"/>
      <c r="M88" s="123">
        <f t="shared" ref="M88:M90" si="301">K88*L88</f>
        <v>0</v>
      </c>
      <c r="N88" s="121"/>
      <c r="O88" s="122"/>
      <c r="P88" s="123">
        <f t="shared" ref="P88:P90" si="302">N88*O88</f>
        <v>0</v>
      </c>
      <c r="Q88" s="121"/>
      <c r="R88" s="122"/>
      <c r="S88" s="123">
        <f t="shared" ref="S88:S90" si="303">Q88*R88</f>
        <v>0</v>
      </c>
      <c r="T88" s="121"/>
      <c r="U88" s="122"/>
      <c r="V88" s="123">
        <f t="shared" ref="V88:V90" si="304">T88*U88</f>
        <v>0</v>
      </c>
      <c r="W88" s="124">
        <f t="shared" ref="W88:W90" si="305">G88+M88+S88</f>
        <v>0</v>
      </c>
      <c r="X88" s="125">
        <f t="shared" ref="X88:X90" si="306">J88+P88+V88</f>
        <v>0</v>
      </c>
      <c r="Y88" s="125">
        <f t="shared" si="263"/>
        <v>0</v>
      </c>
      <c r="Z88" s="126">
        <v>0</v>
      </c>
      <c r="AA88" s="127"/>
      <c r="AB88" s="129"/>
      <c r="AC88" s="129"/>
      <c r="AD88" s="129"/>
      <c r="AE88" s="129"/>
      <c r="AF88" s="129"/>
      <c r="AG88" s="129"/>
    </row>
    <row r="89" spans="1:33" ht="30" customHeight="1" x14ac:dyDescent="0.35">
      <c r="A89" s="117" t="s">
        <v>79</v>
      </c>
      <c r="B89" s="118" t="s">
        <v>178</v>
      </c>
      <c r="C89" s="185" t="s">
        <v>177</v>
      </c>
      <c r="D89" s="210" t="s">
        <v>116</v>
      </c>
      <c r="E89" s="121"/>
      <c r="F89" s="122"/>
      <c r="G89" s="123">
        <f t="shared" si="299"/>
        <v>0</v>
      </c>
      <c r="H89" s="121"/>
      <c r="I89" s="122"/>
      <c r="J89" s="123">
        <f t="shared" si="300"/>
        <v>0</v>
      </c>
      <c r="K89" s="121"/>
      <c r="L89" s="122"/>
      <c r="M89" s="123">
        <f t="shared" si="301"/>
        <v>0</v>
      </c>
      <c r="N89" s="121"/>
      <c r="O89" s="122"/>
      <c r="P89" s="123">
        <f t="shared" si="302"/>
        <v>0</v>
      </c>
      <c r="Q89" s="121"/>
      <c r="R89" s="122"/>
      <c r="S89" s="123">
        <f t="shared" si="303"/>
        <v>0</v>
      </c>
      <c r="T89" s="121"/>
      <c r="U89" s="122"/>
      <c r="V89" s="123">
        <f t="shared" si="304"/>
        <v>0</v>
      </c>
      <c r="W89" s="124">
        <f t="shared" si="305"/>
        <v>0</v>
      </c>
      <c r="X89" s="125">
        <f t="shared" si="306"/>
        <v>0</v>
      </c>
      <c r="Y89" s="125">
        <f t="shared" si="263"/>
        <v>0</v>
      </c>
      <c r="Z89" s="126">
        <v>0</v>
      </c>
      <c r="AA89" s="127"/>
      <c r="AB89" s="129"/>
      <c r="AC89" s="129"/>
      <c r="AD89" s="129"/>
      <c r="AE89" s="129"/>
      <c r="AF89" s="129"/>
      <c r="AG89" s="129"/>
    </row>
    <row r="90" spans="1:33" ht="30" customHeight="1" x14ac:dyDescent="0.35">
      <c r="A90" s="130" t="s">
        <v>79</v>
      </c>
      <c r="B90" s="131" t="s">
        <v>179</v>
      </c>
      <c r="C90" s="161" t="s">
        <v>177</v>
      </c>
      <c r="D90" s="212" t="s">
        <v>116</v>
      </c>
      <c r="E90" s="133"/>
      <c r="F90" s="134"/>
      <c r="G90" s="135">
        <f t="shared" si="299"/>
        <v>0</v>
      </c>
      <c r="H90" s="133"/>
      <c r="I90" s="134"/>
      <c r="J90" s="135">
        <f t="shared" si="300"/>
        <v>0</v>
      </c>
      <c r="K90" s="133"/>
      <c r="L90" s="134"/>
      <c r="M90" s="135">
        <f t="shared" si="301"/>
        <v>0</v>
      </c>
      <c r="N90" s="133"/>
      <c r="O90" s="134"/>
      <c r="P90" s="135">
        <f t="shared" si="302"/>
        <v>0</v>
      </c>
      <c r="Q90" s="133"/>
      <c r="R90" s="134"/>
      <c r="S90" s="135">
        <f t="shared" si="303"/>
        <v>0</v>
      </c>
      <c r="T90" s="133"/>
      <c r="U90" s="134"/>
      <c r="V90" s="135">
        <f t="shared" si="304"/>
        <v>0</v>
      </c>
      <c r="W90" s="136">
        <f t="shared" si="305"/>
        <v>0</v>
      </c>
      <c r="X90" s="125">
        <f t="shared" si="306"/>
        <v>0</v>
      </c>
      <c r="Y90" s="125">
        <f t="shared" si="263"/>
        <v>0</v>
      </c>
      <c r="Z90" s="126">
        <v>0</v>
      </c>
      <c r="AA90" s="137"/>
      <c r="AB90" s="129"/>
      <c r="AC90" s="129"/>
      <c r="AD90" s="129"/>
      <c r="AE90" s="129"/>
      <c r="AF90" s="129"/>
      <c r="AG90" s="129"/>
    </row>
    <row r="91" spans="1:33" ht="30" customHeight="1" thickBot="1" x14ac:dyDescent="0.4">
      <c r="A91" s="106" t="s">
        <v>76</v>
      </c>
      <c r="B91" s="153" t="s">
        <v>180</v>
      </c>
      <c r="C91" s="203" t="s">
        <v>181</v>
      </c>
      <c r="D91" s="139"/>
      <c r="E91" s="140">
        <f>SUM(E92:E94)</f>
        <v>0</v>
      </c>
      <c r="F91" s="141"/>
      <c r="G91" s="142">
        <f>SUM(G92:G94)</f>
        <v>0</v>
      </c>
      <c r="H91" s="140">
        <f>SUM(H92:H94)</f>
        <v>0</v>
      </c>
      <c r="I91" s="141"/>
      <c r="J91" s="142">
        <f>SUM(J92:J94)</f>
        <v>0</v>
      </c>
      <c r="K91" s="140">
        <f>SUM(K92:K94)</f>
        <v>0</v>
      </c>
      <c r="L91" s="141"/>
      <c r="M91" s="142">
        <f>SUM(M92:M94)</f>
        <v>0</v>
      </c>
      <c r="N91" s="140">
        <f>SUM(N92:N94)</f>
        <v>0</v>
      </c>
      <c r="O91" s="141"/>
      <c r="P91" s="142">
        <f>SUM(P92:P94)</f>
        <v>0</v>
      </c>
      <c r="Q91" s="140">
        <f>SUM(Q92:Q94)</f>
        <v>0</v>
      </c>
      <c r="R91" s="141"/>
      <c r="S91" s="142">
        <f>SUM(S92:S94)</f>
        <v>0</v>
      </c>
      <c r="T91" s="140">
        <f>SUM(T92:T94)</f>
        <v>0</v>
      </c>
      <c r="U91" s="141"/>
      <c r="V91" s="142">
        <f>SUM(V92:V94)</f>
        <v>0</v>
      </c>
      <c r="W91" s="142">
        <f>SUM(W92:W94)</f>
        <v>0</v>
      </c>
      <c r="X91" s="142">
        <f>SUM(X92:X94)</f>
        <v>0</v>
      </c>
      <c r="Y91" s="142">
        <f t="shared" si="263"/>
        <v>0</v>
      </c>
      <c r="Z91" s="142">
        <v>0</v>
      </c>
      <c r="AA91" s="144"/>
      <c r="AB91" s="116"/>
      <c r="AC91" s="116"/>
      <c r="AD91" s="116"/>
      <c r="AE91" s="116"/>
      <c r="AF91" s="116"/>
      <c r="AG91" s="116"/>
    </row>
    <row r="92" spans="1:33" ht="30" customHeight="1" x14ac:dyDescent="0.35">
      <c r="A92" s="117" t="s">
        <v>79</v>
      </c>
      <c r="B92" s="204" t="s">
        <v>182</v>
      </c>
      <c r="C92" s="357" t="s">
        <v>177</v>
      </c>
      <c r="D92" s="206" t="s">
        <v>116</v>
      </c>
      <c r="E92" s="121"/>
      <c r="F92" s="122"/>
      <c r="G92" s="123">
        <f>E92*F92</f>
        <v>0</v>
      </c>
      <c r="H92" s="121"/>
      <c r="I92" s="122"/>
      <c r="J92" s="123">
        <f t="shared" ref="J92:J94" si="307">H92*I92</f>
        <v>0</v>
      </c>
      <c r="K92" s="121"/>
      <c r="L92" s="122"/>
      <c r="M92" s="123">
        <f t="shared" ref="M92:M94" si="308">K92*L92</f>
        <v>0</v>
      </c>
      <c r="N92" s="121"/>
      <c r="O92" s="122"/>
      <c r="P92" s="123">
        <f t="shared" ref="P92:P94" si="309">N92*O92</f>
        <v>0</v>
      </c>
      <c r="Q92" s="121"/>
      <c r="R92" s="122"/>
      <c r="S92" s="123">
        <f t="shared" ref="S92:S94" si="310">Q92*R92</f>
        <v>0</v>
      </c>
      <c r="T92" s="121"/>
      <c r="U92" s="122"/>
      <c r="V92" s="123">
        <f t="shared" ref="V92:V94" si="311">T92*U92</f>
        <v>0</v>
      </c>
      <c r="W92" s="124">
        <f t="shared" ref="W92:W94" si="312">G92+M92+S92</f>
        <v>0</v>
      </c>
      <c r="X92" s="125">
        <f t="shared" ref="X92:X94" si="313">J92+P92+V92</f>
        <v>0</v>
      </c>
      <c r="Y92" s="125">
        <f t="shared" si="263"/>
        <v>0</v>
      </c>
      <c r="Z92" s="126">
        <v>0</v>
      </c>
      <c r="AA92" s="127"/>
      <c r="AB92" s="129"/>
      <c r="AC92" s="129"/>
      <c r="AD92" s="129"/>
      <c r="AE92" s="129"/>
      <c r="AF92" s="129"/>
      <c r="AG92" s="129"/>
    </row>
    <row r="93" spans="1:33" ht="30" customHeight="1" x14ac:dyDescent="0.35">
      <c r="A93" s="117" t="s">
        <v>79</v>
      </c>
      <c r="B93" s="204" t="s">
        <v>183</v>
      </c>
      <c r="C93" s="358" t="s">
        <v>177</v>
      </c>
      <c r="D93" s="206" t="s">
        <v>116</v>
      </c>
      <c r="E93" s="121"/>
      <c r="F93" s="122"/>
      <c r="G93" s="123">
        <f t="shared" ref="G93:G94" si="314">E93*F93</f>
        <v>0</v>
      </c>
      <c r="H93" s="121"/>
      <c r="I93" s="122"/>
      <c r="J93" s="123">
        <f t="shared" si="307"/>
        <v>0</v>
      </c>
      <c r="K93" s="121"/>
      <c r="L93" s="122"/>
      <c r="M93" s="123">
        <f t="shared" si="308"/>
        <v>0</v>
      </c>
      <c r="N93" s="121"/>
      <c r="O93" s="122"/>
      <c r="P93" s="123">
        <f t="shared" si="309"/>
        <v>0</v>
      </c>
      <c r="Q93" s="121"/>
      <c r="R93" s="122"/>
      <c r="S93" s="123">
        <f t="shared" si="310"/>
        <v>0</v>
      </c>
      <c r="T93" s="121"/>
      <c r="U93" s="122"/>
      <c r="V93" s="123">
        <f t="shared" si="311"/>
        <v>0</v>
      </c>
      <c r="W93" s="124">
        <f t="shared" si="312"/>
        <v>0</v>
      </c>
      <c r="X93" s="125">
        <f t="shared" si="313"/>
        <v>0</v>
      </c>
      <c r="Y93" s="125">
        <f t="shared" si="263"/>
        <v>0</v>
      </c>
      <c r="Z93" s="126">
        <v>0</v>
      </c>
      <c r="AA93" s="127"/>
      <c r="AB93" s="129"/>
      <c r="AC93" s="129"/>
      <c r="AD93" s="129"/>
      <c r="AE93" s="129"/>
      <c r="AF93" s="129"/>
      <c r="AG93" s="129"/>
    </row>
    <row r="94" spans="1:33" ht="30" customHeight="1" thickBot="1" x14ac:dyDescent="0.4">
      <c r="A94" s="117" t="s">
        <v>79</v>
      </c>
      <c r="B94" s="204" t="s">
        <v>324</v>
      </c>
      <c r="C94" s="358" t="s">
        <v>177</v>
      </c>
      <c r="D94" s="206" t="s">
        <v>116</v>
      </c>
      <c r="E94" s="133"/>
      <c r="F94" s="134"/>
      <c r="G94" s="123">
        <f t="shared" si="314"/>
        <v>0</v>
      </c>
      <c r="H94" s="133"/>
      <c r="I94" s="134"/>
      <c r="J94" s="123">
        <f t="shared" si="307"/>
        <v>0</v>
      </c>
      <c r="K94" s="133"/>
      <c r="L94" s="134"/>
      <c r="M94" s="123">
        <f t="shared" si="308"/>
        <v>0</v>
      </c>
      <c r="N94" s="133"/>
      <c r="O94" s="134"/>
      <c r="P94" s="123">
        <f t="shared" si="309"/>
        <v>0</v>
      </c>
      <c r="Q94" s="133"/>
      <c r="R94" s="134"/>
      <c r="S94" s="123">
        <f t="shared" si="310"/>
        <v>0</v>
      </c>
      <c r="T94" s="133"/>
      <c r="U94" s="134"/>
      <c r="V94" s="123">
        <f t="shared" si="311"/>
        <v>0</v>
      </c>
      <c r="W94" s="124">
        <f t="shared" si="312"/>
        <v>0</v>
      </c>
      <c r="X94" s="125">
        <f t="shared" si="313"/>
        <v>0</v>
      </c>
      <c r="Y94" s="125">
        <f t="shared" si="263"/>
        <v>0</v>
      </c>
      <c r="Z94" s="126">
        <v>0</v>
      </c>
      <c r="AA94" s="137"/>
      <c r="AB94" s="129"/>
      <c r="AC94" s="129"/>
      <c r="AD94" s="129"/>
      <c r="AE94" s="129"/>
      <c r="AF94" s="129"/>
      <c r="AG94" s="129"/>
    </row>
    <row r="95" spans="1:33" ht="30" customHeight="1" thickBot="1" x14ac:dyDescent="0.4">
      <c r="A95" s="164" t="s">
        <v>184</v>
      </c>
      <c r="B95" s="165"/>
      <c r="C95" s="213"/>
      <c r="D95" s="167"/>
      <c r="E95" s="171">
        <f>E91+E87+E83+E79+E75</f>
        <v>11</v>
      </c>
      <c r="F95" s="187"/>
      <c r="G95" s="170">
        <f>G91+G87+G83+G79+G75</f>
        <v>175400</v>
      </c>
      <c r="H95" s="171">
        <f>H91+H87+H83+H79+H75</f>
        <v>12</v>
      </c>
      <c r="I95" s="187"/>
      <c r="J95" s="170">
        <f>J91+J87+J83+J79+J75</f>
        <v>175400</v>
      </c>
      <c r="K95" s="188">
        <f>K91+K87+K83+K79+K75</f>
        <v>5</v>
      </c>
      <c r="L95" s="187"/>
      <c r="M95" s="170">
        <f>M91+M87+M83+M79+M75</f>
        <v>100000</v>
      </c>
      <c r="N95" s="188">
        <f>N91+N87+N83+N79+N75</f>
        <v>5</v>
      </c>
      <c r="O95" s="187"/>
      <c r="P95" s="170">
        <f>P91+P87+P83+P79+P75</f>
        <v>30700</v>
      </c>
      <c r="Q95" s="188">
        <f>Q91+Q87+Q83+Q79+Q75</f>
        <v>5</v>
      </c>
      <c r="R95" s="187"/>
      <c r="S95" s="170">
        <f>S91+S87+S83+S79+S75</f>
        <v>124900</v>
      </c>
      <c r="T95" s="188">
        <f>T91+T87+T83+T79+T75</f>
        <v>5</v>
      </c>
      <c r="U95" s="187"/>
      <c r="V95" s="170">
        <f>V91+V87+V83+V79+V75</f>
        <v>186121.15</v>
      </c>
      <c r="W95" s="189">
        <f>W91+W87+W83+W79+W75</f>
        <v>400300</v>
      </c>
      <c r="X95" s="214">
        <f>X91+X87+X83+X79+X75</f>
        <v>392221.15</v>
      </c>
      <c r="Y95" s="215">
        <f t="shared" si="263"/>
        <v>8078.8499999999767</v>
      </c>
      <c r="Z95" s="215">
        <f t="shared" si="264"/>
        <v>2.0181988508618479E-2</v>
      </c>
      <c r="AA95" s="175"/>
      <c r="AB95" s="8"/>
      <c r="AC95" s="8"/>
      <c r="AD95" s="8"/>
      <c r="AE95" s="8"/>
      <c r="AF95" s="8"/>
      <c r="AG95" s="8"/>
    </row>
    <row r="96" spans="1:33" ht="30" customHeight="1" x14ac:dyDescent="0.35">
      <c r="A96" s="216" t="s">
        <v>74</v>
      </c>
      <c r="B96" s="217">
        <v>5</v>
      </c>
      <c r="C96" s="218" t="s">
        <v>185</v>
      </c>
      <c r="D96" s="102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4"/>
      <c r="X96" s="104"/>
      <c r="Y96" s="219"/>
      <c r="Z96" s="104"/>
      <c r="AA96" s="105"/>
      <c r="AB96" s="8"/>
      <c r="AC96" s="8"/>
      <c r="AD96" s="8"/>
      <c r="AE96" s="8"/>
      <c r="AF96" s="8"/>
      <c r="AG96" s="8"/>
    </row>
    <row r="97" spans="1:33" ht="30" customHeight="1" x14ac:dyDescent="0.35">
      <c r="A97" s="106" t="s">
        <v>76</v>
      </c>
      <c r="B97" s="153" t="s">
        <v>186</v>
      </c>
      <c r="C97" s="138" t="s">
        <v>187</v>
      </c>
      <c r="D97" s="139"/>
      <c r="E97" s="140">
        <f>SUM(E100:E102)</f>
        <v>0</v>
      </c>
      <c r="F97" s="141"/>
      <c r="G97" s="142">
        <f>SUM(G98:G102)</f>
        <v>75000</v>
      </c>
      <c r="H97" s="140">
        <f t="shared" ref="H97" si="315">SUM(H100:H102)</f>
        <v>0</v>
      </c>
      <c r="I97" s="141"/>
      <c r="J97" s="142">
        <f>SUM(J98:J102)</f>
        <v>75000</v>
      </c>
      <c r="K97" s="140">
        <f t="shared" ref="K97" si="316">SUM(K100:K102)</f>
        <v>0</v>
      </c>
      <c r="L97" s="141"/>
      <c r="M97" s="142">
        <f t="shared" ref="M97:N97" si="317">SUM(M100:M102)</f>
        <v>0</v>
      </c>
      <c r="N97" s="140">
        <f t="shared" si="317"/>
        <v>0</v>
      </c>
      <c r="O97" s="141"/>
      <c r="P97" s="142">
        <f t="shared" ref="P97:Q97" si="318">SUM(P100:P102)</f>
        <v>0</v>
      </c>
      <c r="Q97" s="140">
        <f t="shared" si="318"/>
        <v>0</v>
      </c>
      <c r="R97" s="141"/>
      <c r="S97" s="142">
        <f t="shared" ref="S97:T97" si="319">SUM(S100:S102)</f>
        <v>0</v>
      </c>
      <c r="T97" s="140">
        <f t="shared" si="319"/>
        <v>0</v>
      </c>
      <c r="U97" s="141"/>
      <c r="V97" s="142">
        <f t="shared" ref="V97" si="320">SUM(V100:V102)</f>
        <v>0</v>
      </c>
      <c r="W97" s="220">
        <f>SUM(W98:W102)</f>
        <v>75000</v>
      </c>
      <c r="X97" s="220">
        <f>SUM(X98:X102)</f>
        <v>75000</v>
      </c>
      <c r="Y97" s="220">
        <f t="shared" ref="Y97:Y115" si="321">W97-X97</f>
        <v>0</v>
      </c>
      <c r="Z97" s="114">
        <f t="shared" ref="Z97:Z115" si="322">Y97/W97</f>
        <v>0</v>
      </c>
      <c r="AA97" s="144"/>
      <c r="AB97" s="129"/>
      <c r="AC97" s="129"/>
      <c r="AD97" s="129"/>
      <c r="AE97" s="129"/>
      <c r="AF97" s="129"/>
      <c r="AG97" s="129"/>
    </row>
    <row r="98" spans="1:33" ht="37.5" x14ac:dyDescent="0.35">
      <c r="A98" s="117" t="s">
        <v>79</v>
      </c>
      <c r="B98" s="118" t="s">
        <v>188</v>
      </c>
      <c r="C98" s="221" t="s">
        <v>341</v>
      </c>
      <c r="D98" s="210" t="s">
        <v>189</v>
      </c>
      <c r="E98" s="121">
        <v>50</v>
      </c>
      <c r="F98" s="122">
        <v>1500</v>
      </c>
      <c r="G98" s="123">
        <f t="shared" ref="G98" si="323">E98*F98</f>
        <v>75000</v>
      </c>
      <c r="H98" s="121">
        <v>50</v>
      </c>
      <c r="I98" s="122">
        <v>1500</v>
      </c>
      <c r="J98" s="123">
        <f t="shared" ref="J98" si="324">H98*I98</f>
        <v>75000</v>
      </c>
      <c r="K98" s="121"/>
      <c r="L98" s="122"/>
      <c r="M98" s="123">
        <f t="shared" ref="M98" si="325">K98*L98</f>
        <v>0</v>
      </c>
      <c r="N98" s="121"/>
      <c r="O98" s="122"/>
      <c r="P98" s="123">
        <f t="shared" ref="P98" si="326">N98*O98</f>
        <v>0</v>
      </c>
      <c r="Q98" s="121"/>
      <c r="R98" s="122"/>
      <c r="S98" s="123">
        <f t="shared" ref="S98" si="327">Q98*R98</f>
        <v>0</v>
      </c>
      <c r="T98" s="121"/>
      <c r="U98" s="122"/>
      <c r="V98" s="123">
        <f t="shared" ref="V98" si="328">T98*U98</f>
        <v>0</v>
      </c>
      <c r="W98" s="124">
        <f t="shared" ref="W98" si="329">G98+M98+S98</f>
        <v>75000</v>
      </c>
      <c r="X98" s="125">
        <f t="shared" ref="X98" si="330">J98+P98+V98</f>
        <v>75000</v>
      </c>
      <c r="Y98" s="125">
        <f t="shared" si="321"/>
        <v>0</v>
      </c>
      <c r="Z98" s="126">
        <f t="shared" si="322"/>
        <v>0</v>
      </c>
      <c r="AA98" s="127"/>
      <c r="AB98" s="129"/>
      <c r="AC98" s="129"/>
      <c r="AD98" s="129"/>
      <c r="AE98" s="129"/>
      <c r="AF98" s="129"/>
      <c r="AG98" s="129"/>
    </row>
    <row r="99" spans="1:33" ht="30" customHeight="1" x14ac:dyDescent="0.35">
      <c r="A99" s="117" t="s">
        <v>79</v>
      </c>
      <c r="B99" s="118" t="s">
        <v>190</v>
      </c>
      <c r="C99" s="221" t="s">
        <v>191</v>
      </c>
      <c r="D99" s="210" t="s">
        <v>189</v>
      </c>
      <c r="E99" s="121"/>
      <c r="F99" s="122"/>
      <c r="G99" s="123"/>
      <c r="H99" s="121"/>
      <c r="I99" s="122"/>
      <c r="J99" s="123"/>
      <c r="K99" s="121"/>
      <c r="L99" s="122"/>
      <c r="M99" s="123">
        <f t="shared" ref="M99" si="331">K99*L99</f>
        <v>0</v>
      </c>
      <c r="N99" s="121"/>
      <c r="O99" s="122"/>
      <c r="P99" s="123">
        <f t="shared" ref="P99" si="332">N99*O99</f>
        <v>0</v>
      </c>
      <c r="Q99" s="121"/>
      <c r="R99" s="122"/>
      <c r="S99" s="123">
        <f t="shared" ref="S99" si="333">Q99*R99</f>
        <v>0</v>
      </c>
      <c r="T99" s="121"/>
      <c r="U99" s="122"/>
      <c r="V99" s="123">
        <f t="shared" ref="V99" si="334">T99*U99</f>
        <v>0</v>
      </c>
      <c r="W99" s="124">
        <f t="shared" ref="W99" si="335">G99+M99+S99</f>
        <v>0</v>
      </c>
      <c r="X99" s="125">
        <f t="shared" ref="X99" si="336">J99+P99+V99</f>
        <v>0</v>
      </c>
      <c r="Y99" s="125">
        <f t="shared" ref="Y99" si="337">W99-X99</f>
        <v>0</v>
      </c>
      <c r="Z99" s="126">
        <v>0</v>
      </c>
      <c r="AA99" s="127"/>
      <c r="AB99" s="129"/>
      <c r="AC99" s="129"/>
      <c r="AD99" s="129"/>
      <c r="AE99" s="129"/>
      <c r="AF99" s="129"/>
      <c r="AG99" s="129"/>
    </row>
    <row r="100" spans="1:33" ht="30" customHeight="1" thickBot="1" x14ac:dyDescent="0.4">
      <c r="A100" s="117" t="s">
        <v>79</v>
      </c>
      <c r="B100" s="118" t="s">
        <v>192</v>
      </c>
      <c r="C100" s="221" t="s">
        <v>191</v>
      </c>
      <c r="D100" s="210" t="s">
        <v>189</v>
      </c>
      <c r="E100" s="121"/>
      <c r="F100" s="122"/>
      <c r="G100" s="123"/>
      <c r="H100" s="121"/>
      <c r="I100" s="122"/>
      <c r="J100" s="123"/>
      <c r="K100" s="121"/>
      <c r="L100" s="122"/>
      <c r="M100" s="123">
        <f t="shared" ref="M100:M102" si="338">K100*L100</f>
        <v>0</v>
      </c>
      <c r="N100" s="121"/>
      <c r="O100" s="122"/>
      <c r="P100" s="123">
        <f t="shared" ref="P100:P102" si="339">N100*O100</f>
        <v>0</v>
      </c>
      <c r="Q100" s="121"/>
      <c r="R100" s="122"/>
      <c r="S100" s="123">
        <f t="shared" ref="S100:S102" si="340">Q100*R100</f>
        <v>0</v>
      </c>
      <c r="T100" s="121"/>
      <c r="U100" s="122"/>
      <c r="V100" s="123">
        <f t="shared" ref="V100:V102" si="341">T100*U100</f>
        <v>0</v>
      </c>
      <c r="W100" s="124">
        <f t="shared" ref="W100:W102" si="342">G100+M100+S100</f>
        <v>0</v>
      </c>
      <c r="X100" s="125">
        <f t="shared" ref="X100:X102" si="343">J100+P100+V100</f>
        <v>0</v>
      </c>
      <c r="Y100" s="125">
        <f t="shared" si="321"/>
        <v>0</v>
      </c>
      <c r="Z100" s="126">
        <v>0</v>
      </c>
      <c r="AA100" s="127"/>
      <c r="AB100" s="129"/>
      <c r="AC100" s="129"/>
      <c r="AD100" s="129"/>
      <c r="AE100" s="129"/>
      <c r="AF100" s="129"/>
      <c r="AG100" s="129"/>
    </row>
    <row r="101" spans="1:33" ht="30" hidden="1" customHeight="1" x14ac:dyDescent="0.35">
      <c r="A101" s="117" t="s">
        <v>79</v>
      </c>
      <c r="B101" s="118" t="s">
        <v>190</v>
      </c>
      <c r="C101" s="221" t="s">
        <v>191</v>
      </c>
      <c r="D101" s="210" t="s">
        <v>189</v>
      </c>
      <c r="E101" s="121"/>
      <c r="F101" s="122"/>
      <c r="G101" s="123">
        <f t="shared" ref="G101:G102" si="344">E101*F101</f>
        <v>0</v>
      </c>
      <c r="H101" s="121"/>
      <c r="I101" s="122"/>
      <c r="J101" s="123">
        <f t="shared" ref="J101:J102" si="345">H101*I101</f>
        <v>0</v>
      </c>
      <c r="K101" s="121"/>
      <c r="L101" s="122"/>
      <c r="M101" s="123">
        <f t="shared" si="338"/>
        <v>0</v>
      </c>
      <c r="N101" s="121"/>
      <c r="O101" s="122"/>
      <c r="P101" s="123">
        <f t="shared" si="339"/>
        <v>0</v>
      </c>
      <c r="Q101" s="121"/>
      <c r="R101" s="122"/>
      <c r="S101" s="123">
        <f t="shared" si="340"/>
        <v>0</v>
      </c>
      <c r="T101" s="121"/>
      <c r="U101" s="122"/>
      <c r="V101" s="123">
        <f t="shared" si="341"/>
        <v>0</v>
      </c>
      <c r="W101" s="124">
        <f t="shared" si="342"/>
        <v>0</v>
      </c>
      <c r="X101" s="125">
        <f t="shared" si="343"/>
        <v>0</v>
      </c>
      <c r="Y101" s="125">
        <f t="shared" si="321"/>
        <v>0</v>
      </c>
      <c r="Z101" s="126" t="e">
        <f t="shared" si="322"/>
        <v>#DIV/0!</v>
      </c>
      <c r="AA101" s="127"/>
      <c r="AB101" s="129"/>
      <c r="AC101" s="129"/>
      <c r="AD101" s="129"/>
      <c r="AE101" s="129"/>
      <c r="AF101" s="129"/>
      <c r="AG101" s="129"/>
    </row>
    <row r="102" spans="1:33" ht="30" hidden="1" customHeight="1" x14ac:dyDescent="0.35">
      <c r="A102" s="130" t="s">
        <v>79</v>
      </c>
      <c r="B102" s="131" t="s">
        <v>192</v>
      </c>
      <c r="C102" s="221" t="s">
        <v>191</v>
      </c>
      <c r="D102" s="212" t="s">
        <v>189</v>
      </c>
      <c r="E102" s="133"/>
      <c r="F102" s="134"/>
      <c r="G102" s="135">
        <f t="shared" si="344"/>
        <v>0</v>
      </c>
      <c r="H102" s="133"/>
      <c r="I102" s="134"/>
      <c r="J102" s="135">
        <f t="shared" si="345"/>
        <v>0</v>
      </c>
      <c r="K102" s="133"/>
      <c r="L102" s="134"/>
      <c r="M102" s="135">
        <f t="shared" si="338"/>
        <v>0</v>
      </c>
      <c r="N102" s="133"/>
      <c r="O102" s="134"/>
      <c r="P102" s="135">
        <f t="shared" si="339"/>
        <v>0</v>
      </c>
      <c r="Q102" s="133"/>
      <c r="R102" s="134"/>
      <c r="S102" s="135">
        <f t="shared" si="340"/>
        <v>0</v>
      </c>
      <c r="T102" s="133"/>
      <c r="U102" s="134"/>
      <c r="V102" s="135">
        <f t="shared" si="341"/>
        <v>0</v>
      </c>
      <c r="W102" s="136">
        <f t="shared" si="342"/>
        <v>0</v>
      </c>
      <c r="X102" s="125">
        <f t="shared" si="343"/>
        <v>0</v>
      </c>
      <c r="Y102" s="125">
        <f t="shared" si="321"/>
        <v>0</v>
      </c>
      <c r="Z102" s="126" t="e">
        <f t="shared" si="322"/>
        <v>#DIV/0!</v>
      </c>
      <c r="AA102" s="137"/>
      <c r="AB102" s="129"/>
      <c r="AC102" s="129"/>
      <c r="AD102" s="129"/>
      <c r="AE102" s="129"/>
      <c r="AF102" s="129"/>
      <c r="AG102" s="129"/>
    </row>
    <row r="103" spans="1:33" ht="30" customHeight="1" thickBot="1" x14ac:dyDescent="0.4">
      <c r="A103" s="106" t="s">
        <v>76</v>
      </c>
      <c r="B103" s="153" t="s">
        <v>193</v>
      </c>
      <c r="C103" s="138" t="s">
        <v>194</v>
      </c>
      <c r="D103" s="222"/>
      <c r="E103" s="223">
        <f>SUM(E106:E108)</f>
        <v>0</v>
      </c>
      <c r="F103" s="141"/>
      <c r="G103" s="142">
        <f t="shared" ref="G103:H103" si="346">SUM(G106:G108)</f>
        <v>0</v>
      </c>
      <c r="H103" s="223">
        <f t="shared" si="346"/>
        <v>0</v>
      </c>
      <c r="I103" s="141"/>
      <c r="J103" s="142">
        <f t="shared" ref="J103:K103" si="347">SUM(J106:J108)</f>
        <v>0</v>
      </c>
      <c r="K103" s="223">
        <f t="shared" si="347"/>
        <v>0</v>
      </c>
      <c r="L103" s="141"/>
      <c r="M103" s="142">
        <f t="shared" ref="M103:N103" si="348">SUM(M106:M108)</f>
        <v>0</v>
      </c>
      <c r="N103" s="223">
        <f t="shared" si="348"/>
        <v>0</v>
      </c>
      <c r="O103" s="141"/>
      <c r="P103" s="142">
        <f t="shared" ref="P103:Q103" si="349">SUM(P106:P108)</f>
        <v>0</v>
      </c>
      <c r="Q103" s="223">
        <f t="shared" si="349"/>
        <v>0</v>
      </c>
      <c r="R103" s="141"/>
      <c r="S103" s="142">
        <f t="shared" ref="S103:T103" si="350">SUM(S106:S108)</f>
        <v>0</v>
      </c>
      <c r="T103" s="223">
        <f t="shared" si="350"/>
        <v>0</v>
      </c>
      <c r="U103" s="141"/>
      <c r="V103" s="142">
        <f t="shared" ref="V103:X103" si="351">SUM(V106:V108)</f>
        <v>0</v>
      </c>
      <c r="W103" s="220">
        <f t="shared" si="351"/>
        <v>0</v>
      </c>
      <c r="X103" s="220">
        <f t="shared" si="351"/>
        <v>0</v>
      </c>
      <c r="Y103" s="220">
        <f t="shared" si="321"/>
        <v>0</v>
      </c>
      <c r="Z103" s="220">
        <v>0</v>
      </c>
      <c r="AA103" s="144"/>
      <c r="AB103" s="129"/>
      <c r="AC103" s="129"/>
      <c r="AD103" s="129"/>
      <c r="AE103" s="129"/>
      <c r="AF103" s="129"/>
      <c r="AG103" s="129"/>
    </row>
    <row r="104" spans="1:33" ht="30" customHeight="1" x14ac:dyDescent="0.35">
      <c r="A104" s="117" t="s">
        <v>79</v>
      </c>
      <c r="B104" s="118" t="s">
        <v>195</v>
      </c>
      <c r="C104" s="221" t="s">
        <v>196</v>
      </c>
      <c r="D104" s="224" t="s">
        <v>116</v>
      </c>
      <c r="E104" s="121"/>
      <c r="F104" s="122"/>
      <c r="G104" s="123">
        <f t="shared" ref="G104" si="352">E104*F104</f>
        <v>0</v>
      </c>
      <c r="H104" s="121"/>
      <c r="I104" s="122"/>
      <c r="J104" s="123">
        <f t="shared" ref="J104" si="353">H104*I104</f>
        <v>0</v>
      </c>
      <c r="K104" s="121"/>
      <c r="L104" s="122"/>
      <c r="M104" s="123">
        <f t="shared" ref="M104" si="354">K104*L104</f>
        <v>0</v>
      </c>
      <c r="N104" s="121"/>
      <c r="O104" s="122"/>
      <c r="P104" s="123">
        <f t="shared" ref="P104" si="355">N104*O104</f>
        <v>0</v>
      </c>
      <c r="Q104" s="121"/>
      <c r="R104" s="122"/>
      <c r="S104" s="123">
        <f t="shared" ref="S104" si="356">Q104*R104</f>
        <v>0</v>
      </c>
      <c r="T104" s="121"/>
      <c r="U104" s="122"/>
      <c r="V104" s="123">
        <f t="shared" ref="V104" si="357">T104*U104</f>
        <v>0</v>
      </c>
      <c r="W104" s="124">
        <f t="shared" ref="W104" si="358">G104+M104+S104</f>
        <v>0</v>
      </c>
      <c r="X104" s="125">
        <f t="shared" ref="X104" si="359">J104+P104+V104</f>
        <v>0</v>
      </c>
      <c r="Y104" s="125">
        <f t="shared" si="321"/>
        <v>0</v>
      </c>
      <c r="Z104" s="126">
        <v>0</v>
      </c>
      <c r="AA104" s="127"/>
      <c r="AB104" s="129"/>
      <c r="AC104" s="129"/>
      <c r="AD104" s="129"/>
      <c r="AE104" s="129"/>
      <c r="AF104" s="129"/>
      <c r="AG104" s="129"/>
    </row>
    <row r="105" spans="1:33" ht="30" customHeight="1" x14ac:dyDescent="0.35">
      <c r="A105" s="117" t="s">
        <v>79</v>
      </c>
      <c r="B105" s="118" t="s">
        <v>197</v>
      </c>
      <c r="C105" s="221" t="s">
        <v>196</v>
      </c>
      <c r="D105" s="224" t="s">
        <v>116</v>
      </c>
      <c r="E105" s="121"/>
      <c r="F105" s="122"/>
      <c r="G105" s="123">
        <f t="shared" ref="G105" si="360">E105*F105</f>
        <v>0</v>
      </c>
      <c r="H105" s="121"/>
      <c r="I105" s="122"/>
      <c r="J105" s="123">
        <f t="shared" ref="J105" si="361">H105*I105</f>
        <v>0</v>
      </c>
      <c r="K105" s="121"/>
      <c r="L105" s="122"/>
      <c r="M105" s="123">
        <f t="shared" ref="M105" si="362">K105*L105</f>
        <v>0</v>
      </c>
      <c r="N105" s="121"/>
      <c r="O105" s="122"/>
      <c r="P105" s="123">
        <f t="shared" ref="P105" si="363">N105*O105</f>
        <v>0</v>
      </c>
      <c r="Q105" s="121"/>
      <c r="R105" s="122"/>
      <c r="S105" s="123">
        <f t="shared" ref="S105" si="364">Q105*R105</f>
        <v>0</v>
      </c>
      <c r="T105" s="121"/>
      <c r="U105" s="122"/>
      <c r="V105" s="123">
        <f t="shared" ref="V105" si="365">T105*U105</f>
        <v>0</v>
      </c>
      <c r="W105" s="124">
        <f t="shared" ref="W105" si="366">G105+M105+S105</f>
        <v>0</v>
      </c>
      <c r="X105" s="125">
        <f t="shared" ref="X105" si="367">J105+P105+V105</f>
        <v>0</v>
      </c>
      <c r="Y105" s="125">
        <f t="shared" ref="Y105" si="368">W105-X105</f>
        <v>0</v>
      </c>
      <c r="Z105" s="126">
        <v>0</v>
      </c>
      <c r="AA105" s="127"/>
      <c r="AB105" s="129"/>
      <c r="AC105" s="129"/>
      <c r="AD105" s="129"/>
      <c r="AE105" s="129"/>
      <c r="AF105" s="129"/>
      <c r="AG105" s="129"/>
    </row>
    <row r="106" spans="1:33" ht="30" customHeight="1" thickBot="1" x14ac:dyDescent="0.4">
      <c r="A106" s="117" t="s">
        <v>79</v>
      </c>
      <c r="B106" s="118" t="s">
        <v>198</v>
      </c>
      <c r="C106" s="221" t="s">
        <v>196</v>
      </c>
      <c r="D106" s="224" t="s">
        <v>116</v>
      </c>
      <c r="E106" s="121"/>
      <c r="F106" s="122"/>
      <c r="G106" s="123">
        <f t="shared" ref="G106:G108" si="369">E106*F106</f>
        <v>0</v>
      </c>
      <c r="H106" s="121"/>
      <c r="I106" s="122"/>
      <c r="J106" s="123">
        <f t="shared" ref="J106:J108" si="370">H106*I106</f>
        <v>0</v>
      </c>
      <c r="K106" s="121"/>
      <c r="L106" s="122"/>
      <c r="M106" s="123">
        <f t="shared" ref="M106:M108" si="371">K106*L106</f>
        <v>0</v>
      </c>
      <c r="N106" s="121"/>
      <c r="O106" s="122"/>
      <c r="P106" s="123">
        <f t="shared" ref="P106:P108" si="372">N106*O106</f>
        <v>0</v>
      </c>
      <c r="Q106" s="121"/>
      <c r="R106" s="122"/>
      <c r="S106" s="123">
        <f t="shared" ref="S106:S108" si="373">Q106*R106</f>
        <v>0</v>
      </c>
      <c r="T106" s="121"/>
      <c r="U106" s="122"/>
      <c r="V106" s="123">
        <f t="shared" ref="V106:V108" si="374">T106*U106</f>
        <v>0</v>
      </c>
      <c r="W106" s="124">
        <f t="shared" ref="W106:W108" si="375">G106+M106+S106</f>
        <v>0</v>
      </c>
      <c r="X106" s="125">
        <f t="shared" ref="X106:X108" si="376">J106+P106+V106</f>
        <v>0</v>
      </c>
      <c r="Y106" s="125">
        <f t="shared" si="321"/>
        <v>0</v>
      </c>
      <c r="Z106" s="126">
        <v>0</v>
      </c>
      <c r="AA106" s="127"/>
      <c r="AB106" s="129"/>
      <c r="AC106" s="129"/>
      <c r="AD106" s="129"/>
      <c r="AE106" s="129"/>
      <c r="AF106" s="129"/>
      <c r="AG106" s="129"/>
    </row>
    <row r="107" spans="1:33" ht="30" hidden="1" customHeight="1" x14ac:dyDescent="0.35">
      <c r="A107" s="117" t="s">
        <v>79</v>
      </c>
      <c r="B107" s="118" t="s">
        <v>197</v>
      </c>
      <c r="C107" s="185" t="s">
        <v>196</v>
      </c>
      <c r="D107" s="210" t="s">
        <v>116</v>
      </c>
      <c r="E107" s="121"/>
      <c r="F107" s="122"/>
      <c r="G107" s="123">
        <f t="shared" si="369"/>
        <v>0</v>
      </c>
      <c r="H107" s="121"/>
      <c r="I107" s="122"/>
      <c r="J107" s="123">
        <f t="shared" si="370"/>
        <v>0</v>
      </c>
      <c r="K107" s="121"/>
      <c r="L107" s="122"/>
      <c r="M107" s="123">
        <f t="shared" si="371"/>
        <v>0</v>
      </c>
      <c r="N107" s="121"/>
      <c r="O107" s="122"/>
      <c r="P107" s="123">
        <f t="shared" si="372"/>
        <v>0</v>
      </c>
      <c r="Q107" s="121"/>
      <c r="R107" s="122"/>
      <c r="S107" s="123">
        <f t="shared" si="373"/>
        <v>0</v>
      </c>
      <c r="T107" s="121"/>
      <c r="U107" s="122"/>
      <c r="V107" s="123">
        <f t="shared" si="374"/>
        <v>0</v>
      </c>
      <c r="W107" s="124">
        <f t="shared" si="375"/>
        <v>0</v>
      </c>
      <c r="X107" s="125">
        <f t="shared" si="376"/>
        <v>0</v>
      </c>
      <c r="Y107" s="125">
        <f t="shared" si="321"/>
        <v>0</v>
      </c>
      <c r="Z107" s="126" t="e">
        <f t="shared" si="322"/>
        <v>#DIV/0!</v>
      </c>
      <c r="AA107" s="127"/>
      <c r="AB107" s="129"/>
      <c r="AC107" s="129"/>
      <c r="AD107" s="129"/>
      <c r="AE107" s="129"/>
      <c r="AF107" s="129"/>
      <c r="AG107" s="129"/>
    </row>
    <row r="108" spans="1:33" ht="30" hidden="1" customHeight="1" x14ac:dyDescent="0.35">
      <c r="A108" s="130" t="s">
        <v>79</v>
      </c>
      <c r="B108" s="131" t="s">
        <v>198</v>
      </c>
      <c r="C108" s="161" t="s">
        <v>196</v>
      </c>
      <c r="D108" s="212" t="s">
        <v>116</v>
      </c>
      <c r="E108" s="133"/>
      <c r="F108" s="134"/>
      <c r="G108" s="135">
        <f t="shared" si="369"/>
        <v>0</v>
      </c>
      <c r="H108" s="133"/>
      <c r="I108" s="134"/>
      <c r="J108" s="135">
        <f t="shared" si="370"/>
        <v>0</v>
      </c>
      <c r="K108" s="133"/>
      <c r="L108" s="134"/>
      <c r="M108" s="135">
        <f t="shared" si="371"/>
        <v>0</v>
      </c>
      <c r="N108" s="133"/>
      <c r="O108" s="134"/>
      <c r="P108" s="135">
        <f t="shared" si="372"/>
        <v>0</v>
      </c>
      <c r="Q108" s="133"/>
      <c r="R108" s="134"/>
      <c r="S108" s="135">
        <f t="shared" si="373"/>
        <v>0</v>
      </c>
      <c r="T108" s="133"/>
      <c r="U108" s="134"/>
      <c r="V108" s="135">
        <f t="shared" si="374"/>
        <v>0</v>
      </c>
      <c r="W108" s="136">
        <f t="shared" si="375"/>
        <v>0</v>
      </c>
      <c r="X108" s="125">
        <f t="shared" si="376"/>
        <v>0</v>
      </c>
      <c r="Y108" s="125">
        <f t="shared" si="321"/>
        <v>0</v>
      </c>
      <c r="Z108" s="126" t="e">
        <f t="shared" si="322"/>
        <v>#DIV/0!</v>
      </c>
      <c r="AA108" s="137"/>
      <c r="AB108" s="129"/>
      <c r="AC108" s="129"/>
      <c r="AD108" s="129"/>
      <c r="AE108" s="129"/>
      <c r="AF108" s="129"/>
      <c r="AG108" s="129"/>
    </row>
    <row r="109" spans="1:33" ht="30" customHeight="1" x14ac:dyDescent="0.35">
      <c r="A109" s="106" t="s">
        <v>76</v>
      </c>
      <c r="B109" s="153" t="s">
        <v>199</v>
      </c>
      <c r="C109" s="225" t="s">
        <v>200</v>
      </c>
      <c r="D109" s="226"/>
      <c r="E109" s="223">
        <f>SUM(E112:E114)</f>
        <v>0</v>
      </c>
      <c r="F109" s="141"/>
      <c r="G109" s="142">
        <f t="shared" ref="G109:H109" si="377">SUM(G112:G114)</f>
        <v>0</v>
      </c>
      <c r="H109" s="223">
        <f t="shared" si="377"/>
        <v>0</v>
      </c>
      <c r="I109" s="141"/>
      <c r="J109" s="142">
        <f t="shared" ref="J109:K109" si="378">SUM(J112:J114)</f>
        <v>0</v>
      </c>
      <c r="K109" s="223">
        <f t="shared" si="378"/>
        <v>0</v>
      </c>
      <c r="L109" s="141"/>
      <c r="M109" s="142">
        <f t="shared" ref="M109:N109" si="379">SUM(M112:M114)</f>
        <v>0</v>
      </c>
      <c r="N109" s="223">
        <f t="shared" si="379"/>
        <v>0</v>
      </c>
      <c r="O109" s="141"/>
      <c r="P109" s="142">
        <f t="shared" ref="P109:Q109" si="380">SUM(P112:P114)</f>
        <v>0</v>
      </c>
      <c r="Q109" s="223">
        <f t="shared" si="380"/>
        <v>0</v>
      </c>
      <c r="R109" s="141"/>
      <c r="S109" s="142">
        <f t="shared" ref="S109:T109" si="381">SUM(S112:S114)</f>
        <v>0</v>
      </c>
      <c r="T109" s="223">
        <f t="shared" si="381"/>
        <v>0</v>
      </c>
      <c r="U109" s="141"/>
      <c r="V109" s="142">
        <f t="shared" ref="V109:X109" si="382">SUM(V112:V114)</f>
        <v>0</v>
      </c>
      <c r="W109" s="220">
        <f t="shared" si="382"/>
        <v>0</v>
      </c>
      <c r="X109" s="220">
        <f t="shared" si="382"/>
        <v>0</v>
      </c>
      <c r="Y109" s="220">
        <f t="shared" si="321"/>
        <v>0</v>
      </c>
      <c r="Z109" s="220">
        <v>0</v>
      </c>
      <c r="AA109" s="144"/>
      <c r="AB109" s="129"/>
      <c r="AC109" s="129"/>
      <c r="AD109" s="129"/>
      <c r="AE109" s="129"/>
      <c r="AF109" s="129"/>
      <c r="AG109" s="129"/>
    </row>
    <row r="110" spans="1:33" ht="30" customHeight="1" x14ac:dyDescent="0.35">
      <c r="A110" s="117" t="s">
        <v>79</v>
      </c>
      <c r="B110" s="118" t="s">
        <v>201</v>
      </c>
      <c r="C110" s="207" t="s">
        <v>122</v>
      </c>
      <c r="D110" s="206" t="s">
        <v>123</v>
      </c>
      <c r="E110" s="121"/>
      <c r="F110" s="122"/>
      <c r="G110" s="123">
        <f t="shared" ref="G110" si="383">E110*F110</f>
        <v>0</v>
      </c>
      <c r="H110" s="121"/>
      <c r="I110" s="122"/>
      <c r="J110" s="123">
        <f t="shared" ref="J110" si="384">H110*I110</f>
        <v>0</v>
      </c>
      <c r="K110" s="121"/>
      <c r="L110" s="122"/>
      <c r="M110" s="123">
        <f t="shared" ref="M110" si="385">K110*L110</f>
        <v>0</v>
      </c>
      <c r="N110" s="121"/>
      <c r="O110" s="122"/>
      <c r="P110" s="123">
        <f t="shared" ref="P110" si="386">N110*O110</f>
        <v>0</v>
      </c>
      <c r="Q110" s="121"/>
      <c r="R110" s="122"/>
      <c r="S110" s="123">
        <f t="shared" ref="S110" si="387">Q110*R110</f>
        <v>0</v>
      </c>
      <c r="T110" s="121"/>
      <c r="U110" s="122"/>
      <c r="V110" s="123">
        <f t="shared" ref="V110" si="388">T110*U110</f>
        <v>0</v>
      </c>
      <c r="W110" s="124">
        <f t="shared" ref="W110" si="389">G110+M110+S110</f>
        <v>0</v>
      </c>
      <c r="X110" s="125">
        <f t="shared" ref="X110" si="390">J110+P110+V110</f>
        <v>0</v>
      </c>
      <c r="Y110" s="125">
        <f t="shared" si="321"/>
        <v>0</v>
      </c>
      <c r="Z110" s="126">
        <v>0</v>
      </c>
      <c r="AA110" s="127"/>
      <c r="AB110" s="128"/>
      <c r="AC110" s="129"/>
      <c r="AD110" s="129"/>
      <c r="AE110" s="129"/>
      <c r="AF110" s="129"/>
      <c r="AG110" s="129"/>
    </row>
    <row r="111" spans="1:33" ht="30" customHeight="1" x14ac:dyDescent="0.35">
      <c r="A111" s="117" t="s">
        <v>79</v>
      </c>
      <c r="B111" s="118" t="s">
        <v>202</v>
      </c>
      <c r="C111" s="207" t="s">
        <v>122</v>
      </c>
      <c r="D111" s="206" t="s">
        <v>123</v>
      </c>
      <c r="E111" s="121"/>
      <c r="F111" s="122"/>
      <c r="G111" s="123">
        <f t="shared" ref="G111" si="391">E111*F111</f>
        <v>0</v>
      </c>
      <c r="H111" s="121"/>
      <c r="I111" s="122"/>
      <c r="J111" s="123">
        <f t="shared" ref="J111" si="392">H111*I111</f>
        <v>0</v>
      </c>
      <c r="K111" s="121"/>
      <c r="L111" s="122"/>
      <c r="M111" s="123">
        <f t="shared" ref="M111" si="393">K111*L111</f>
        <v>0</v>
      </c>
      <c r="N111" s="121"/>
      <c r="O111" s="122"/>
      <c r="P111" s="123">
        <f t="shared" ref="P111" si="394">N111*O111</f>
        <v>0</v>
      </c>
      <c r="Q111" s="121"/>
      <c r="R111" s="122"/>
      <c r="S111" s="123">
        <f t="shared" ref="S111" si="395">Q111*R111</f>
        <v>0</v>
      </c>
      <c r="T111" s="121"/>
      <c r="U111" s="122"/>
      <c r="V111" s="123">
        <f t="shared" ref="V111" si="396">T111*U111</f>
        <v>0</v>
      </c>
      <c r="W111" s="124">
        <f t="shared" ref="W111" si="397">G111+M111+S111</f>
        <v>0</v>
      </c>
      <c r="X111" s="125">
        <f t="shared" ref="X111" si="398">J111+P111+V111</f>
        <v>0</v>
      </c>
      <c r="Y111" s="125">
        <f t="shared" ref="Y111" si="399">W111-X111</f>
        <v>0</v>
      </c>
      <c r="Z111" s="126">
        <v>0</v>
      </c>
      <c r="AA111" s="127"/>
      <c r="AB111" s="128"/>
      <c r="AC111" s="129"/>
      <c r="AD111" s="129"/>
      <c r="AE111" s="129"/>
      <c r="AF111" s="129"/>
      <c r="AG111" s="129"/>
    </row>
    <row r="112" spans="1:33" ht="30" customHeight="1" thickBot="1" x14ac:dyDescent="0.4">
      <c r="A112" s="117" t="s">
        <v>79</v>
      </c>
      <c r="B112" s="118" t="s">
        <v>203</v>
      </c>
      <c r="C112" s="207" t="s">
        <v>122</v>
      </c>
      <c r="D112" s="206" t="s">
        <v>123</v>
      </c>
      <c r="E112" s="121"/>
      <c r="F112" s="122"/>
      <c r="G112" s="123">
        <f t="shared" ref="G112:G114" si="400">E112*F112</f>
        <v>0</v>
      </c>
      <c r="H112" s="121"/>
      <c r="I112" s="122"/>
      <c r="J112" s="123">
        <f t="shared" ref="J112:J114" si="401">H112*I112</f>
        <v>0</v>
      </c>
      <c r="K112" s="121"/>
      <c r="L112" s="122"/>
      <c r="M112" s="123">
        <f t="shared" ref="M112:M114" si="402">K112*L112</f>
        <v>0</v>
      </c>
      <c r="N112" s="121"/>
      <c r="O112" s="122"/>
      <c r="P112" s="123">
        <f t="shared" ref="P112:P114" si="403">N112*O112</f>
        <v>0</v>
      </c>
      <c r="Q112" s="121"/>
      <c r="R112" s="122"/>
      <c r="S112" s="123">
        <f t="shared" ref="S112:S114" si="404">Q112*R112</f>
        <v>0</v>
      </c>
      <c r="T112" s="121"/>
      <c r="U112" s="122"/>
      <c r="V112" s="123">
        <f t="shared" ref="V112:V114" si="405">T112*U112</f>
        <v>0</v>
      </c>
      <c r="W112" s="124">
        <f t="shared" ref="W112:W114" si="406">G112+M112+S112</f>
        <v>0</v>
      </c>
      <c r="X112" s="125">
        <f t="shared" ref="X112:X114" si="407">J112+P112+V112</f>
        <v>0</v>
      </c>
      <c r="Y112" s="125">
        <f t="shared" si="321"/>
        <v>0</v>
      </c>
      <c r="Z112" s="126">
        <v>0</v>
      </c>
      <c r="AA112" s="127"/>
      <c r="AB112" s="128"/>
      <c r="AC112" s="129"/>
      <c r="AD112" s="129"/>
      <c r="AE112" s="129"/>
      <c r="AF112" s="129"/>
      <c r="AG112" s="129"/>
    </row>
    <row r="113" spans="1:33" ht="30" hidden="1" customHeight="1" x14ac:dyDescent="0.35">
      <c r="A113" s="117" t="s">
        <v>79</v>
      </c>
      <c r="B113" s="118" t="s">
        <v>202</v>
      </c>
      <c r="C113" s="207" t="s">
        <v>122</v>
      </c>
      <c r="D113" s="206" t="s">
        <v>123</v>
      </c>
      <c r="E113" s="121"/>
      <c r="F113" s="122"/>
      <c r="G113" s="123">
        <f t="shared" si="400"/>
        <v>0</v>
      </c>
      <c r="H113" s="121"/>
      <c r="I113" s="122"/>
      <c r="J113" s="123">
        <f t="shared" si="401"/>
        <v>0</v>
      </c>
      <c r="K113" s="121"/>
      <c r="L113" s="122"/>
      <c r="M113" s="123">
        <f t="shared" si="402"/>
        <v>0</v>
      </c>
      <c r="N113" s="121"/>
      <c r="O113" s="122"/>
      <c r="P113" s="123">
        <f t="shared" si="403"/>
        <v>0</v>
      </c>
      <c r="Q113" s="121"/>
      <c r="R113" s="122"/>
      <c r="S113" s="123">
        <f t="shared" si="404"/>
        <v>0</v>
      </c>
      <c r="T113" s="121"/>
      <c r="U113" s="122"/>
      <c r="V113" s="123">
        <f t="shared" si="405"/>
        <v>0</v>
      </c>
      <c r="W113" s="124">
        <f t="shared" si="406"/>
        <v>0</v>
      </c>
      <c r="X113" s="125">
        <f t="shared" si="407"/>
        <v>0</v>
      </c>
      <c r="Y113" s="125">
        <f t="shared" si="321"/>
        <v>0</v>
      </c>
      <c r="Z113" s="126" t="e">
        <f t="shared" si="322"/>
        <v>#DIV/0!</v>
      </c>
      <c r="AA113" s="127"/>
      <c r="AB113" s="129"/>
      <c r="AC113" s="129"/>
      <c r="AD113" s="129"/>
      <c r="AE113" s="129"/>
      <c r="AF113" s="129"/>
      <c r="AG113" s="129"/>
    </row>
    <row r="114" spans="1:33" ht="30" hidden="1" customHeight="1" x14ac:dyDescent="0.35">
      <c r="A114" s="130" t="s">
        <v>79</v>
      </c>
      <c r="B114" s="131" t="s">
        <v>203</v>
      </c>
      <c r="C114" s="227" t="s">
        <v>122</v>
      </c>
      <c r="D114" s="206" t="s">
        <v>123</v>
      </c>
      <c r="E114" s="147"/>
      <c r="F114" s="148"/>
      <c r="G114" s="149">
        <f t="shared" si="400"/>
        <v>0</v>
      </c>
      <c r="H114" s="147"/>
      <c r="I114" s="148"/>
      <c r="J114" s="149">
        <f t="shared" si="401"/>
        <v>0</v>
      </c>
      <c r="K114" s="147"/>
      <c r="L114" s="148"/>
      <c r="M114" s="149">
        <f t="shared" si="402"/>
        <v>0</v>
      </c>
      <c r="N114" s="147"/>
      <c r="O114" s="148"/>
      <c r="P114" s="149">
        <f t="shared" si="403"/>
        <v>0</v>
      </c>
      <c r="Q114" s="147"/>
      <c r="R114" s="148"/>
      <c r="S114" s="149">
        <f t="shared" si="404"/>
        <v>0</v>
      </c>
      <c r="T114" s="147"/>
      <c r="U114" s="148"/>
      <c r="V114" s="149">
        <f t="shared" si="405"/>
        <v>0</v>
      </c>
      <c r="W114" s="136">
        <f t="shared" si="406"/>
        <v>0</v>
      </c>
      <c r="X114" s="125">
        <f t="shared" si="407"/>
        <v>0</v>
      </c>
      <c r="Y114" s="125">
        <f t="shared" si="321"/>
        <v>0</v>
      </c>
      <c r="Z114" s="126" t="e">
        <f t="shared" si="322"/>
        <v>#DIV/0!</v>
      </c>
      <c r="AA114" s="150"/>
      <c r="AB114" s="129"/>
      <c r="AC114" s="129"/>
      <c r="AD114" s="129"/>
      <c r="AE114" s="129"/>
      <c r="AF114" s="129"/>
      <c r="AG114" s="129"/>
    </row>
    <row r="115" spans="1:33" ht="39.75" customHeight="1" thickBot="1" x14ac:dyDescent="0.4">
      <c r="A115" s="410" t="s">
        <v>204</v>
      </c>
      <c r="B115" s="382"/>
      <c r="C115" s="382"/>
      <c r="D115" s="383"/>
      <c r="E115" s="187"/>
      <c r="F115" s="187"/>
      <c r="G115" s="170">
        <f>G97+G103+G109</f>
        <v>75000</v>
      </c>
      <c r="H115" s="187"/>
      <c r="I115" s="187"/>
      <c r="J115" s="170">
        <f>J97+J103+J109</f>
        <v>75000</v>
      </c>
      <c r="K115" s="187"/>
      <c r="L115" s="187"/>
      <c r="M115" s="170">
        <f>M97+M103+M109</f>
        <v>0</v>
      </c>
      <c r="N115" s="187"/>
      <c r="O115" s="187"/>
      <c r="P115" s="170">
        <f>P97+P103+P109</f>
        <v>0</v>
      </c>
      <c r="Q115" s="187"/>
      <c r="R115" s="187"/>
      <c r="S115" s="170">
        <f>S97+S103+S109</f>
        <v>0</v>
      </c>
      <c r="T115" s="187"/>
      <c r="U115" s="187"/>
      <c r="V115" s="170">
        <f t="shared" ref="V115:X115" si="408">V97+V103+V109</f>
        <v>0</v>
      </c>
      <c r="W115" s="189">
        <f t="shared" si="408"/>
        <v>75000</v>
      </c>
      <c r="X115" s="189">
        <f t="shared" si="408"/>
        <v>75000</v>
      </c>
      <c r="Y115" s="189">
        <f t="shared" si="321"/>
        <v>0</v>
      </c>
      <c r="Z115" s="189">
        <f t="shared" si="322"/>
        <v>0</v>
      </c>
      <c r="AA115" s="175"/>
      <c r="AB115" s="5"/>
      <c r="AC115" s="8"/>
      <c r="AD115" s="8"/>
      <c r="AE115" s="8"/>
      <c r="AF115" s="8"/>
      <c r="AG115" s="8"/>
    </row>
    <row r="116" spans="1:33" ht="30" customHeight="1" thickBot="1" x14ac:dyDescent="0.4">
      <c r="A116" s="176" t="s">
        <v>74</v>
      </c>
      <c r="B116" s="177">
        <v>6</v>
      </c>
      <c r="C116" s="178" t="s">
        <v>205</v>
      </c>
      <c r="D116" s="179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4"/>
      <c r="X116" s="104"/>
      <c r="Y116" s="219"/>
      <c r="Z116" s="104"/>
      <c r="AA116" s="105"/>
      <c r="AB116" s="8"/>
      <c r="AC116" s="8"/>
      <c r="AD116" s="8"/>
      <c r="AE116" s="8"/>
      <c r="AF116" s="8"/>
      <c r="AG116" s="8"/>
    </row>
    <row r="117" spans="1:33" ht="30" customHeight="1" x14ac:dyDescent="0.35">
      <c r="A117" s="106" t="s">
        <v>76</v>
      </c>
      <c r="B117" s="153" t="s">
        <v>206</v>
      </c>
      <c r="C117" s="228" t="s">
        <v>207</v>
      </c>
      <c r="D117" s="109"/>
      <c r="E117" s="110">
        <f>SUM(E118:E120)</f>
        <v>0</v>
      </c>
      <c r="F117" s="111"/>
      <c r="G117" s="112">
        <f>SUM(G118:G120)</f>
        <v>0</v>
      </c>
      <c r="H117" s="110">
        <f>SUM(H118:H120)</f>
        <v>0</v>
      </c>
      <c r="I117" s="111"/>
      <c r="J117" s="112">
        <f>SUM(J118:J120)</f>
        <v>0</v>
      </c>
      <c r="K117" s="110">
        <f>SUM(K118:K120)</f>
        <v>0</v>
      </c>
      <c r="L117" s="111"/>
      <c r="M117" s="112">
        <f>SUM(M118:M120)</f>
        <v>0</v>
      </c>
      <c r="N117" s="110">
        <f>SUM(N118:N120)</f>
        <v>0</v>
      </c>
      <c r="O117" s="111"/>
      <c r="P117" s="112">
        <f>SUM(P118:P120)</f>
        <v>0</v>
      </c>
      <c r="Q117" s="110">
        <f>SUM(Q118:Q120)</f>
        <v>0</v>
      </c>
      <c r="R117" s="111"/>
      <c r="S117" s="112">
        <f>SUM(S118:S120)</f>
        <v>0</v>
      </c>
      <c r="T117" s="110">
        <f>SUM(T118:T120)</f>
        <v>0</v>
      </c>
      <c r="U117" s="111"/>
      <c r="V117" s="112">
        <f>SUM(V118:V120)</f>
        <v>0</v>
      </c>
      <c r="W117" s="112">
        <f>SUM(W118:W120)</f>
        <v>0</v>
      </c>
      <c r="X117" s="112">
        <f>SUM(X118:X120)</f>
        <v>0</v>
      </c>
      <c r="Y117" s="112">
        <f t="shared" ref="Y117:Y129" si="409">W117-X117</f>
        <v>0</v>
      </c>
      <c r="Z117" s="114">
        <v>0</v>
      </c>
      <c r="AA117" s="115"/>
      <c r="AB117" s="116"/>
      <c r="AC117" s="116"/>
      <c r="AD117" s="116"/>
      <c r="AE117" s="116"/>
      <c r="AF117" s="116"/>
      <c r="AG117" s="116"/>
    </row>
    <row r="118" spans="1:33" ht="30" customHeight="1" thickBot="1" x14ac:dyDescent="0.4">
      <c r="A118" s="117" t="s">
        <v>79</v>
      </c>
      <c r="B118" s="204" t="s">
        <v>208</v>
      </c>
      <c r="C118" s="359" t="s">
        <v>214</v>
      </c>
      <c r="D118" s="229" t="s">
        <v>116</v>
      </c>
      <c r="E118" s="121"/>
      <c r="F118" s="122"/>
      <c r="G118" s="123">
        <f t="shared" ref="G118:G120" si="410">E118*F118</f>
        <v>0</v>
      </c>
      <c r="H118" s="121"/>
      <c r="I118" s="122"/>
      <c r="J118" s="123">
        <f t="shared" ref="J118:J120" si="411">H118*I118</f>
        <v>0</v>
      </c>
      <c r="K118" s="121"/>
      <c r="L118" s="122"/>
      <c r="M118" s="123">
        <f t="shared" ref="M118:M120" si="412">K118*L118</f>
        <v>0</v>
      </c>
      <c r="N118" s="121"/>
      <c r="O118" s="122"/>
      <c r="P118" s="123">
        <f t="shared" ref="P118:P120" si="413">N118*O118</f>
        <v>0</v>
      </c>
      <c r="Q118" s="121"/>
      <c r="R118" s="122"/>
      <c r="S118" s="123">
        <f t="shared" ref="S118:S120" si="414">Q118*R118</f>
        <v>0</v>
      </c>
      <c r="T118" s="121"/>
      <c r="U118" s="122"/>
      <c r="V118" s="123">
        <f t="shared" ref="V118:V120" si="415">T118*U118</f>
        <v>0</v>
      </c>
      <c r="W118" s="124">
        <f t="shared" ref="W118:W120" si="416">G118+M118+S118</f>
        <v>0</v>
      </c>
      <c r="X118" s="125">
        <f t="shared" ref="X118:X120" si="417">J118+P118+V118</f>
        <v>0</v>
      </c>
      <c r="Y118" s="125">
        <f t="shared" si="409"/>
        <v>0</v>
      </c>
      <c r="Z118" s="126">
        <v>0</v>
      </c>
      <c r="AA118" s="127"/>
      <c r="AB118" s="129"/>
      <c r="AC118" s="129"/>
      <c r="AD118" s="129"/>
      <c r="AE118" s="129"/>
      <c r="AF118" s="129"/>
      <c r="AG118" s="129"/>
    </row>
    <row r="119" spans="1:33" ht="30" customHeight="1" thickBot="1" x14ac:dyDescent="0.4">
      <c r="A119" s="117" t="s">
        <v>79</v>
      </c>
      <c r="B119" s="204" t="s">
        <v>209</v>
      </c>
      <c r="C119" s="359" t="s">
        <v>214</v>
      </c>
      <c r="D119" s="229" t="s">
        <v>116</v>
      </c>
      <c r="E119" s="121"/>
      <c r="F119" s="122"/>
      <c r="G119" s="123">
        <f t="shared" si="410"/>
        <v>0</v>
      </c>
      <c r="H119" s="121"/>
      <c r="I119" s="122"/>
      <c r="J119" s="123">
        <f t="shared" si="411"/>
        <v>0</v>
      </c>
      <c r="K119" s="121"/>
      <c r="L119" s="122"/>
      <c r="M119" s="123">
        <f t="shared" si="412"/>
        <v>0</v>
      </c>
      <c r="N119" s="121"/>
      <c r="O119" s="122"/>
      <c r="P119" s="123">
        <f t="shared" si="413"/>
        <v>0</v>
      </c>
      <c r="Q119" s="121"/>
      <c r="R119" s="122"/>
      <c r="S119" s="123">
        <f t="shared" si="414"/>
        <v>0</v>
      </c>
      <c r="T119" s="121"/>
      <c r="U119" s="122"/>
      <c r="V119" s="123">
        <f t="shared" si="415"/>
        <v>0</v>
      </c>
      <c r="W119" s="124">
        <f t="shared" si="416"/>
        <v>0</v>
      </c>
      <c r="X119" s="125">
        <f t="shared" si="417"/>
        <v>0</v>
      </c>
      <c r="Y119" s="125">
        <f t="shared" si="409"/>
        <v>0</v>
      </c>
      <c r="Z119" s="126">
        <v>0</v>
      </c>
      <c r="AA119" s="127"/>
      <c r="AB119" s="129"/>
      <c r="AC119" s="129"/>
      <c r="AD119" s="129"/>
      <c r="AE119" s="129"/>
      <c r="AF119" s="129"/>
      <c r="AG119" s="129"/>
    </row>
    <row r="120" spans="1:33" ht="30" customHeight="1" thickBot="1" x14ac:dyDescent="0.4">
      <c r="A120" s="117" t="s">
        <v>79</v>
      </c>
      <c r="B120" s="204" t="s">
        <v>210</v>
      </c>
      <c r="C120" s="359" t="s">
        <v>214</v>
      </c>
      <c r="D120" s="229" t="s">
        <v>116</v>
      </c>
      <c r="E120" s="121"/>
      <c r="F120" s="122"/>
      <c r="G120" s="123">
        <f t="shared" si="410"/>
        <v>0</v>
      </c>
      <c r="H120" s="121"/>
      <c r="I120" s="122"/>
      <c r="J120" s="123">
        <f t="shared" si="411"/>
        <v>0</v>
      </c>
      <c r="K120" s="121"/>
      <c r="L120" s="122"/>
      <c r="M120" s="123">
        <f t="shared" si="412"/>
        <v>0</v>
      </c>
      <c r="N120" s="121"/>
      <c r="O120" s="122"/>
      <c r="P120" s="123">
        <f t="shared" si="413"/>
        <v>0</v>
      </c>
      <c r="Q120" s="121"/>
      <c r="R120" s="122"/>
      <c r="S120" s="123">
        <f t="shared" si="414"/>
        <v>0</v>
      </c>
      <c r="T120" s="121"/>
      <c r="U120" s="122"/>
      <c r="V120" s="123">
        <f t="shared" si="415"/>
        <v>0</v>
      </c>
      <c r="W120" s="124">
        <f t="shared" si="416"/>
        <v>0</v>
      </c>
      <c r="X120" s="125">
        <f t="shared" si="417"/>
        <v>0</v>
      </c>
      <c r="Y120" s="125">
        <f t="shared" si="409"/>
        <v>0</v>
      </c>
      <c r="Z120" s="126">
        <v>0</v>
      </c>
      <c r="AA120" s="127"/>
      <c r="AB120" s="129"/>
      <c r="AC120" s="129"/>
      <c r="AD120" s="129"/>
      <c r="AE120" s="129"/>
      <c r="AF120" s="129"/>
      <c r="AG120" s="129"/>
    </row>
    <row r="121" spans="1:33" ht="30" customHeight="1" x14ac:dyDescent="0.35">
      <c r="A121" s="106" t="s">
        <v>74</v>
      </c>
      <c r="B121" s="153" t="s">
        <v>211</v>
      </c>
      <c r="C121" s="230" t="s">
        <v>212</v>
      </c>
      <c r="D121" s="139"/>
      <c r="E121" s="140">
        <f>SUM(E122:E124)</f>
        <v>0</v>
      </c>
      <c r="F121" s="141"/>
      <c r="G121" s="142">
        <f t="shared" ref="G121:H121" si="418">SUM(G122:G124)</f>
        <v>0</v>
      </c>
      <c r="H121" s="140">
        <f t="shared" si="418"/>
        <v>0</v>
      </c>
      <c r="I121" s="141"/>
      <c r="J121" s="142">
        <f t="shared" ref="J121:K121" si="419">SUM(J122:J124)</f>
        <v>0</v>
      </c>
      <c r="K121" s="140">
        <f t="shared" si="419"/>
        <v>0</v>
      </c>
      <c r="L121" s="141"/>
      <c r="M121" s="142">
        <f t="shared" ref="M121:N121" si="420">SUM(M122:M124)</f>
        <v>0</v>
      </c>
      <c r="N121" s="140">
        <f t="shared" si="420"/>
        <v>0</v>
      </c>
      <c r="O121" s="141"/>
      <c r="P121" s="142">
        <f t="shared" ref="P121:Q121" si="421">SUM(P122:P124)</f>
        <v>0</v>
      </c>
      <c r="Q121" s="140">
        <f t="shared" si="421"/>
        <v>0</v>
      </c>
      <c r="R121" s="141"/>
      <c r="S121" s="142">
        <f t="shared" ref="S121:T121" si="422">SUM(S122:S124)</f>
        <v>0</v>
      </c>
      <c r="T121" s="140">
        <f t="shared" si="422"/>
        <v>0</v>
      </c>
      <c r="U121" s="141"/>
      <c r="V121" s="142">
        <f t="shared" ref="V121:X121" si="423">SUM(V122:V124)</f>
        <v>0</v>
      </c>
      <c r="W121" s="142">
        <f t="shared" si="423"/>
        <v>0</v>
      </c>
      <c r="X121" s="142">
        <f t="shared" si="423"/>
        <v>0</v>
      </c>
      <c r="Y121" s="142">
        <f t="shared" si="409"/>
        <v>0</v>
      </c>
      <c r="Z121" s="142">
        <v>0</v>
      </c>
      <c r="AA121" s="144"/>
      <c r="AB121" s="116"/>
      <c r="AC121" s="116"/>
      <c r="AD121" s="116"/>
      <c r="AE121" s="116"/>
      <c r="AF121" s="116"/>
      <c r="AG121" s="116"/>
    </row>
    <row r="122" spans="1:33" ht="24.5" customHeight="1" x14ac:dyDescent="0.35">
      <c r="A122" s="117" t="s">
        <v>79</v>
      </c>
      <c r="B122" s="118" t="s">
        <v>213</v>
      </c>
      <c r="C122" s="185" t="s">
        <v>214</v>
      </c>
      <c r="D122" s="120" t="s">
        <v>116</v>
      </c>
      <c r="E122" s="121"/>
      <c r="F122" s="122"/>
      <c r="G122" s="123">
        <f t="shared" ref="G122:G124" si="424">E122*F122</f>
        <v>0</v>
      </c>
      <c r="H122" s="121">
        <v>0</v>
      </c>
      <c r="I122" s="122">
        <v>0</v>
      </c>
      <c r="J122" s="123">
        <f t="shared" ref="J122:J124" si="425">H122*I122</f>
        <v>0</v>
      </c>
      <c r="K122" s="121"/>
      <c r="L122" s="122"/>
      <c r="M122" s="123">
        <f t="shared" ref="M122:M124" si="426">K122*L122</f>
        <v>0</v>
      </c>
      <c r="N122" s="121"/>
      <c r="O122" s="122"/>
      <c r="P122" s="123">
        <f t="shared" ref="P122:P124" si="427">N122*O122</f>
        <v>0</v>
      </c>
      <c r="Q122" s="121"/>
      <c r="R122" s="122"/>
      <c r="S122" s="123">
        <f t="shared" ref="S122:S124" si="428">Q122*R122</f>
        <v>0</v>
      </c>
      <c r="T122" s="121"/>
      <c r="U122" s="122"/>
      <c r="V122" s="123">
        <f t="shared" ref="V122:V124" si="429">T122*U122</f>
        <v>0</v>
      </c>
      <c r="W122" s="124">
        <f t="shared" ref="W122:W124" si="430">G122+M122+S122</f>
        <v>0</v>
      </c>
      <c r="X122" s="125">
        <f t="shared" ref="X122:X124" si="431">J122+P122+V122</f>
        <v>0</v>
      </c>
      <c r="Y122" s="125">
        <f t="shared" si="409"/>
        <v>0</v>
      </c>
      <c r="Z122" s="126">
        <v>0</v>
      </c>
      <c r="AA122" s="127"/>
      <c r="AB122" s="129"/>
      <c r="AC122" s="129"/>
      <c r="AD122" s="129"/>
      <c r="AE122" s="129"/>
      <c r="AF122" s="129"/>
      <c r="AG122" s="129"/>
    </row>
    <row r="123" spans="1:33" ht="30" customHeight="1" x14ac:dyDescent="0.35">
      <c r="A123" s="117" t="s">
        <v>79</v>
      </c>
      <c r="B123" s="118" t="s">
        <v>215</v>
      </c>
      <c r="C123" s="185" t="s">
        <v>214</v>
      </c>
      <c r="D123" s="120" t="s">
        <v>116</v>
      </c>
      <c r="E123" s="121"/>
      <c r="F123" s="122"/>
      <c r="G123" s="123">
        <f t="shared" si="424"/>
        <v>0</v>
      </c>
      <c r="H123" s="121"/>
      <c r="I123" s="122"/>
      <c r="J123" s="123">
        <f t="shared" si="425"/>
        <v>0</v>
      </c>
      <c r="K123" s="121"/>
      <c r="L123" s="122"/>
      <c r="M123" s="123">
        <f t="shared" si="426"/>
        <v>0</v>
      </c>
      <c r="N123" s="121"/>
      <c r="O123" s="122"/>
      <c r="P123" s="123">
        <f t="shared" si="427"/>
        <v>0</v>
      </c>
      <c r="Q123" s="121"/>
      <c r="R123" s="122"/>
      <c r="S123" s="123">
        <f t="shared" si="428"/>
        <v>0</v>
      </c>
      <c r="T123" s="121"/>
      <c r="U123" s="122"/>
      <c r="V123" s="123">
        <f t="shared" si="429"/>
        <v>0</v>
      </c>
      <c r="W123" s="124">
        <f t="shared" si="430"/>
        <v>0</v>
      </c>
      <c r="X123" s="125">
        <f t="shared" si="431"/>
        <v>0</v>
      </c>
      <c r="Y123" s="125">
        <f t="shared" si="409"/>
        <v>0</v>
      </c>
      <c r="Z123" s="126">
        <v>0</v>
      </c>
      <c r="AA123" s="127"/>
      <c r="AB123" s="129"/>
      <c r="AC123" s="129"/>
      <c r="AD123" s="129"/>
      <c r="AE123" s="129"/>
      <c r="AF123" s="129"/>
      <c r="AG123" s="129"/>
    </row>
    <row r="124" spans="1:33" ht="30" customHeight="1" x14ac:dyDescent="0.35">
      <c r="A124" s="130" t="s">
        <v>79</v>
      </c>
      <c r="B124" s="131" t="s">
        <v>216</v>
      </c>
      <c r="C124" s="161" t="s">
        <v>214</v>
      </c>
      <c r="D124" s="132" t="s">
        <v>116</v>
      </c>
      <c r="E124" s="133"/>
      <c r="F124" s="134"/>
      <c r="G124" s="135">
        <f t="shared" si="424"/>
        <v>0</v>
      </c>
      <c r="H124" s="133"/>
      <c r="I124" s="134"/>
      <c r="J124" s="135">
        <f t="shared" si="425"/>
        <v>0</v>
      </c>
      <c r="K124" s="133"/>
      <c r="L124" s="134"/>
      <c r="M124" s="135">
        <f t="shared" si="426"/>
        <v>0</v>
      </c>
      <c r="N124" s="133"/>
      <c r="O124" s="134"/>
      <c r="P124" s="135">
        <f t="shared" si="427"/>
        <v>0</v>
      </c>
      <c r="Q124" s="133"/>
      <c r="R124" s="134"/>
      <c r="S124" s="135">
        <f t="shared" si="428"/>
        <v>0</v>
      </c>
      <c r="T124" s="133"/>
      <c r="U124" s="134"/>
      <c r="V124" s="135">
        <f t="shared" si="429"/>
        <v>0</v>
      </c>
      <c r="W124" s="136">
        <f t="shared" si="430"/>
        <v>0</v>
      </c>
      <c r="X124" s="125">
        <f t="shared" si="431"/>
        <v>0</v>
      </c>
      <c r="Y124" s="125">
        <f t="shared" si="409"/>
        <v>0</v>
      </c>
      <c r="Z124" s="126">
        <v>0</v>
      </c>
      <c r="AA124" s="137"/>
      <c r="AB124" s="129"/>
      <c r="AC124" s="129"/>
      <c r="AD124" s="129"/>
      <c r="AE124" s="129"/>
      <c r="AF124" s="129"/>
      <c r="AG124" s="129"/>
    </row>
    <row r="125" spans="1:33" ht="30" customHeight="1" thickBot="1" x14ac:dyDescent="0.4">
      <c r="A125" s="106" t="s">
        <v>74</v>
      </c>
      <c r="B125" s="153" t="s">
        <v>217</v>
      </c>
      <c r="C125" s="231" t="s">
        <v>218</v>
      </c>
      <c r="D125" s="139"/>
      <c r="E125" s="140">
        <f>SUM(E126:E128)</f>
        <v>143</v>
      </c>
      <c r="F125" s="141"/>
      <c r="G125" s="142">
        <f>SUM(G126:G128)</f>
        <v>79900</v>
      </c>
      <c r="H125" s="140">
        <f>SUM(H126:H128)</f>
        <v>143</v>
      </c>
      <c r="I125" s="141"/>
      <c r="J125" s="142">
        <f>SUM(J126:J128)</f>
        <v>79900</v>
      </c>
      <c r="K125" s="140">
        <f>SUM(K126:K128)</f>
        <v>0</v>
      </c>
      <c r="L125" s="141"/>
      <c r="M125" s="142">
        <f>SUM(M126:M128)</f>
        <v>0</v>
      </c>
      <c r="N125" s="140">
        <f>SUM(N126:N128)</f>
        <v>0</v>
      </c>
      <c r="O125" s="141"/>
      <c r="P125" s="142">
        <f>SUM(P126:P128)</f>
        <v>0</v>
      </c>
      <c r="Q125" s="140">
        <f>SUM(Q126:Q128)</f>
        <v>0</v>
      </c>
      <c r="R125" s="141"/>
      <c r="S125" s="142">
        <f>SUM(S126:S128)</f>
        <v>0</v>
      </c>
      <c r="T125" s="140">
        <f>SUM(T126:T128)</f>
        <v>0</v>
      </c>
      <c r="U125" s="141"/>
      <c r="V125" s="142">
        <f>SUM(V126:V128)</f>
        <v>0</v>
      </c>
      <c r="W125" s="142">
        <f>SUM(W126:W128)</f>
        <v>79900</v>
      </c>
      <c r="X125" s="142">
        <f>SUM(X126:X128)</f>
        <v>79900</v>
      </c>
      <c r="Y125" s="142">
        <f t="shared" si="409"/>
        <v>0</v>
      </c>
      <c r="Z125" s="142">
        <f t="shared" ref="Z125:Z129" si="432">Y125/W125</f>
        <v>0</v>
      </c>
      <c r="AA125" s="144"/>
      <c r="AB125" s="116"/>
      <c r="AC125" s="116"/>
      <c r="AD125" s="116"/>
      <c r="AE125" s="116"/>
      <c r="AF125" s="116"/>
      <c r="AG125" s="116"/>
    </row>
    <row r="126" spans="1:33" ht="38" thickBot="1" x14ac:dyDescent="0.4">
      <c r="A126" s="117" t="s">
        <v>79</v>
      </c>
      <c r="B126" s="204" t="s">
        <v>219</v>
      </c>
      <c r="C126" s="360" t="s">
        <v>342</v>
      </c>
      <c r="D126" s="229" t="s">
        <v>116</v>
      </c>
      <c r="E126" s="121">
        <v>70</v>
      </c>
      <c r="F126" s="122">
        <v>450</v>
      </c>
      <c r="G126" s="123">
        <f>E126*F126</f>
        <v>31500</v>
      </c>
      <c r="H126" s="121">
        <v>70</v>
      </c>
      <c r="I126" s="122">
        <f>F126</f>
        <v>450</v>
      </c>
      <c r="J126" s="123">
        <f>H126*I126</f>
        <v>31500</v>
      </c>
      <c r="K126" s="121"/>
      <c r="L126" s="122"/>
      <c r="M126" s="123">
        <f t="shared" ref="M126:M128" si="433">K126*L126</f>
        <v>0</v>
      </c>
      <c r="N126" s="121"/>
      <c r="O126" s="122"/>
      <c r="P126" s="123">
        <f t="shared" ref="P126:P128" si="434">N126*O126</f>
        <v>0</v>
      </c>
      <c r="Q126" s="121"/>
      <c r="R126" s="122"/>
      <c r="S126" s="123">
        <f t="shared" ref="S126:S128" si="435">Q126*R126</f>
        <v>0</v>
      </c>
      <c r="T126" s="121"/>
      <c r="U126" s="122"/>
      <c r="V126" s="123">
        <f t="shared" ref="V126:V128" si="436">T126*U126</f>
        <v>0</v>
      </c>
      <c r="W126" s="124">
        <f t="shared" ref="W126:W128" si="437">G126+M126+S126</f>
        <v>31500</v>
      </c>
      <c r="X126" s="125">
        <f t="shared" ref="X126:X128" si="438">J126+P126+V126</f>
        <v>31500</v>
      </c>
      <c r="Y126" s="125">
        <f t="shared" si="409"/>
        <v>0</v>
      </c>
      <c r="Z126" s="126">
        <f t="shared" si="432"/>
        <v>0</v>
      </c>
      <c r="AA126" s="127"/>
      <c r="AB126" s="129"/>
      <c r="AC126" s="129"/>
      <c r="AD126" s="129"/>
      <c r="AE126" s="129"/>
      <c r="AF126" s="129"/>
      <c r="AG126" s="129"/>
    </row>
    <row r="127" spans="1:33" ht="21" customHeight="1" thickBot="1" x14ac:dyDescent="0.4">
      <c r="A127" s="117" t="s">
        <v>79</v>
      </c>
      <c r="B127" s="204" t="s">
        <v>220</v>
      </c>
      <c r="C127" s="361" t="s">
        <v>343</v>
      </c>
      <c r="D127" s="229" t="s">
        <v>116</v>
      </c>
      <c r="E127" s="121">
        <v>70</v>
      </c>
      <c r="F127" s="122">
        <v>400</v>
      </c>
      <c r="G127" s="123">
        <f t="shared" ref="G127:G128" si="439">E127*F127</f>
        <v>28000</v>
      </c>
      <c r="H127" s="121">
        <f t="shared" ref="H127:H128" si="440">E127</f>
        <v>70</v>
      </c>
      <c r="I127" s="122">
        <f t="shared" ref="I127:I128" si="441">F127</f>
        <v>400</v>
      </c>
      <c r="J127" s="123">
        <f t="shared" ref="J127:J128" si="442">H127*I127</f>
        <v>28000</v>
      </c>
      <c r="K127" s="121"/>
      <c r="L127" s="122"/>
      <c r="M127" s="123">
        <f t="shared" si="433"/>
        <v>0</v>
      </c>
      <c r="N127" s="121"/>
      <c r="O127" s="122"/>
      <c r="P127" s="123">
        <f t="shared" si="434"/>
        <v>0</v>
      </c>
      <c r="Q127" s="121"/>
      <c r="R127" s="122"/>
      <c r="S127" s="123">
        <f t="shared" si="435"/>
        <v>0</v>
      </c>
      <c r="T127" s="121"/>
      <c r="U127" s="122"/>
      <c r="V127" s="123">
        <f t="shared" si="436"/>
        <v>0</v>
      </c>
      <c r="W127" s="124">
        <f t="shared" si="437"/>
        <v>28000</v>
      </c>
      <c r="X127" s="125">
        <f t="shared" si="438"/>
        <v>28000</v>
      </c>
      <c r="Y127" s="125">
        <f t="shared" si="409"/>
        <v>0</v>
      </c>
      <c r="Z127" s="126">
        <f t="shared" si="432"/>
        <v>0</v>
      </c>
      <c r="AA127" s="127"/>
      <c r="AB127" s="129"/>
      <c r="AC127" s="129"/>
      <c r="AD127" s="129"/>
      <c r="AE127" s="129"/>
      <c r="AF127" s="129"/>
      <c r="AG127" s="129"/>
    </row>
    <row r="128" spans="1:33" ht="21.5" customHeight="1" thickBot="1" x14ac:dyDescent="0.4">
      <c r="A128" s="117" t="s">
        <v>79</v>
      </c>
      <c r="B128" s="204" t="s">
        <v>221</v>
      </c>
      <c r="C128" s="361" t="s">
        <v>344</v>
      </c>
      <c r="D128" s="232" t="s">
        <v>116</v>
      </c>
      <c r="E128" s="233">
        <v>3</v>
      </c>
      <c r="F128" s="234">
        <v>6800</v>
      </c>
      <c r="G128" s="123">
        <f t="shared" si="439"/>
        <v>20400</v>
      </c>
      <c r="H128" s="121">
        <f t="shared" si="440"/>
        <v>3</v>
      </c>
      <c r="I128" s="122">
        <f t="shared" si="441"/>
        <v>6800</v>
      </c>
      <c r="J128" s="123">
        <f t="shared" si="442"/>
        <v>20400</v>
      </c>
      <c r="K128" s="233"/>
      <c r="L128" s="234"/>
      <c r="M128" s="235">
        <f t="shared" si="433"/>
        <v>0</v>
      </c>
      <c r="N128" s="233"/>
      <c r="O128" s="234"/>
      <c r="P128" s="235">
        <f t="shared" si="434"/>
        <v>0</v>
      </c>
      <c r="Q128" s="233"/>
      <c r="R128" s="234"/>
      <c r="S128" s="235">
        <f t="shared" si="435"/>
        <v>0</v>
      </c>
      <c r="T128" s="233"/>
      <c r="U128" s="234"/>
      <c r="V128" s="123">
        <f t="shared" si="436"/>
        <v>0</v>
      </c>
      <c r="W128" s="236">
        <f t="shared" si="437"/>
        <v>20400</v>
      </c>
      <c r="X128" s="237">
        <f t="shared" si="438"/>
        <v>20400</v>
      </c>
      <c r="Y128" s="237">
        <f t="shared" si="409"/>
        <v>0</v>
      </c>
      <c r="Z128" s="238">
        <f t="shared" si="432"/>
        <v>0</v>
      </c>
      <c r="AA128" s="127"/>
      <c r="AB128" s="239"/>
      <c r="AC128" s="239"/>
      <c r="AD128" s="239"/>
      <c r="AE128" s="239"/>
      <c r="AF128" s="239"/>
      <c r="AG128" s="239"/>
    </row>
    <row r="129" spans="1:33" ht="30" customHeight="1" thickBot="1" x14ac:dyDescent="0.4">
      <c r="A129" s="164" t="s">
        <v>222</v>
      </c>
      <c r="B129" s="165"/>
      <c r="C129" s="213"/>
      <c r="D129" s="167"/>
      <c r="E129" s="171">
        <f>E125+E121+E117</f>
        <v>143</v>
      </c>
      <c r="F129" s="187"/>
      <c r="G129" s="170">
        <f>G125+G121+G117</f>
        <v>79900</v>
      </c>
      <c r="H129" s="171">
        <f>H125+H121+H117</f>
        <v>143</v>
      </c>
      <c r="I129" s="187"/>
      <c r="J129" s="170">
        <f>J125+J121+J117</f>
        <v>79900</v>
      </c>
      <c r="K129" s="188">
        <f>K125+K121+K117</f>
        <v>0</v>
      </c>
      <c r="L129" s="187"/>
      <c r="M129" s="170">
        <f>M125+M121+M117</f>
        <v>0</v>
      </c>
      <c r="N129" s="188">
        <f>N125+N121+N117</f>
        <v>0</v>
      </c>
      <c r="O129" s="187"/>
      <c r="P129" s="170">
        <f>P125+P121+P117</f>
        <v>0</v>
      </c>
      <c r="Q129" s="188">
        <f>Q125+Q121+Q117</f>
        <v>0</v>
      </c>
      <c r="R129" s="187"/>
      <c r="S129" s="170">
        <f>S125+S121+S117</f>
        <v>0</v>
      </c>
      <c r="T129" s="188">
        <f>T125+T121+T117</f>
        <v>0</v>
      </c>
      <c r="U129" s="187"/>
      <c r="V129" s="172">
        <f>V125+V121+V117</f>
        <v>0</v>
      </c>
      <c r="W129" s="240">
        <f>W125+W121+W117</f>
        <v>79900</v>
      </c>
      <c r="X129" s="241">
        <f>X125+X121+X117</f>
        <v>79900</v>
      </c>
      <c r="Y129" s="241">
        <f t="shared" si="409"/>
        <v>0</v>
      </c>
      <c r="Z129" s="241">
        <f t="shared" si="432"/>
        <v>0</v>
      </c>
      <c r="AA129" s="242"/>
      <c r="AB129" s="8"/>
      <c r="AC129" s="8"/>
      <c r="AD129" s="8"/>
      <c r="AE129" s="8"/>
      <c r="AF129" s="8"/>
      <c r="AG129" s="8"/>
    </row>
    <row r="130" spans="1:33" ht="30" customHeight="1" thickBot="1" x14ac:dyDescent="0.4">
      <c r="A130" s="176" t="s">
        <v>74</v>
      </c>
      <c r="B130" s="217">
        <v>7</v>
      </c>
      <c r="C130" s="178" t="s">
        <v>223</v>
      </c>
      <c r="D130" s="179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243"/>
      <c r="X130" s="243"/>
      <c r="Y130" s="180"/>
      <c r="Z130" s="243"/>
      <c r="AA130" s="244"/>
      <c r="AB130" s="8"/>
      <c r="AC130" s="8"/>
      <c r="AD130" s="8"/>
      <c r="AE130" s="8"/>
      <c r="AF130" s="8"/>
      <c r="AG130" s="8"/>
    </row>
    <row r="131" spans="1:33" ht="25.5" thickBot="1" x14ac:dyDescent="0.4">
      <c r="A131" s="117" t="s">
        <v>79</v>
      </c>
      <c r="B131" s="118" t="s">
        <v>224</v>
      </c>
      <c r="C131" s="161" t="s">
        <v>346</v>
      </c>
      <c r="D131" s="120" t="s">
        <v>116</v>
      </c>
      <c r="E131" s="121">
        <v>1</v>
      </c>
      <c r="F131" s="122">
        <v>9000</v>
      </c>
      <c r="G131" s="123">
        <f t="shared" ref="G131:G144" si="443">E131*F131</f>
        <v>9000</v>
      </c>
      <c r="H131" s="121">
        <v>1</v>
      </c>
      <c r="I131" s="122">
        <v>9000</v>
      </c>
      <c r="J131" s="123">
        <f t="shared" ref="J131:J144" si="444">H131*I131</f>
        <v>9000</v>
      </c>
      <c r="K131" s="121"/>
      <c r="L131" s="122"/>
      <c r="M131" s="123">
        <f t="shared" ref="M131:M144" si="445">K131*L131</f>
        <v>0</v>
      </c>
      <c r="N131" s="121"/>
      <c r="O131" s="122"/>
      <c r="P131" s="123">
        <f t="shared" ref="P131:P144" si="446">N131*O131</f>
        <v>0</v>
      </c>
      <c r="Q131" s="121"/>
      <c r="R131" s="122"/>
      <c r="S131" s="123">
        <f t="shared" ref="S131:S144" si="447">Q131*R131</f>
        <v>0</v>
      </c>
      <c r="T131" s="121"/>
      <c r="U131" s="122"/>
      <c r="V131" s="245">
        <f t="shared" ref="V131:V144" si="448">T131*U131</f>
        <v>0</v>
      </c>
      <c r="W131" s="246">
        <f t="shared" ref="W131:W144" si="449">G131+M131+S131</f>
        <v>9000</v>
      </c>
      <c r="X131" s="247">
        <f t="shared" ref="X131:X144" si="450">J131+P131+V131</f>
        <v>9000</v>
      </c>
      <c r="Y131" s="247">
        <f t="shared" ref="Y131:Y145" si="451">W131-X131</f>
        <v>0</v>
      </c>
      <c r="Z131" s="248">
        <f t="shared" ref="Z131:Z145" si="452">Y131/W131</f>
        <v>0</v>
      </c>
      <c r="AA131" s="249"/>
      <c r="AB131" s="129"/>
      <c r="AC131" s="129"/>
      <c r="AD131" s="129"/>
      <c r="AE131" s="129"/>
      <c r="AF131" s="129"/>
      <c r="AG131" s="129"/>
    </row>
    <row r="132" spans="1:33" ht="38" thickBot="1" x14ac:dyDescent="0.4">
      <c r="A132" s="117" t="s">
        <v>79</v>
      </c>
      <c r="B132" s="118" t="s">
        <v>225</v>
      </c>
      <c r="C132" s="364" t="s">
        <v>347</v>
      </c>
      <c r="D132" s="120" t="s">
        <v>116</v>
      </c>
      <c r="E132" s="121">
        <v>300</v>
      </c>
      <c r="F132" s="122">
        <v>27</v>
      </c>
      <c r="G132" s="123">
        <f t="shared" si="443"/>
        <v>8100</v>
      </c>
      <c r="H132" s="121">
        <v>300</v>
      </c>
      <c r="I132" s="122">
        <v>27</v>
      </c>
      <c r="J132" s="123">
        <f t="shared" si="444"/>
        <v>8100</v>
      </c>
      <c r="K132" s="121"/>
      <c r="L132" s="122"/>
      <c r="M132" s="123">
        <f t="shared" si="445"/>
        <v>0</v>
      </c>
      <c r="N132" s="121"/>
      <c r="O132" s="122"/>
      <c r="P132" s="123">
        <f t="shared" si="446"/>
        <v>0</v>
      </c>
      <c r="Q132" s="121"/>
      <c r="R132" s="122"/>
      <c r="S132" s="123">
        <f t="shared" si="447"/>
        <v>0</v>
      </c>
      <c r="T132" s="121"/>
      <c r="U132" s="122"/>
      <c r="V132" s="245">
        <f t="shared" si="448"/>
        <v>0</v>
      </c>
      <c r="W132" s="246">
        <f t="shared" si="449"/>
        <v>8100</v>
      </c>
      <c r="X132" s="247">
        <f t="shared" si="450"/>
        <v>8100</v>
      </c>
      <c r="Y132" s="247">
        <f t="shared" si="451"/>
        <v>0</v>
      </c>
      <c r="Z132" s="248">
        <f t="shared" si="452"/>
        <v>0</v>
      </c>
      <c r="AA132" s="362"/>
      <c r="AB132" s="129"/>
      <c r="AC132" s="129"/>
      <c r="AD132" s="129"/>
      <c r="AE132" s="129"/>
      <c r="AF132" s="129"/>
      <c r="AG132" s="129"/>
    </row>
    <row r="133" spans="1:33" ht="23.5" customHeight="1" thickBot="1" x14ac:dyDescent="0.4">
      <c r="A133" s="117" t="s">
        <v>79</v>
      </c>
      <c r="B133" s="118" t="s">
        <v>227</v>
      </c>
      <c r="C133" s="364" t="s">
        <v>345</v>
      </c>
      <c r="D133" s="120" t="s">
        <v>116</v>
      </c>
      <c r="E133" s="121">
        <v>70</v>
      </c>
      <c r="F133" s="122">
        <v>15</v>
      </c>
      <c r="G133" s="123">
        <f t="shared" si="443"/>
        <v>1050</v>
      </c>
      <c r="H133" s="121">
        <v>70</v>
      </c>
      <c r="I133" s="122">
        <v>15</v>
      </c>
      <c r="J133" s="123">
        <f t="shared" si="444"/>
        <v>1050</v>
      </c>
      <c r="K133" s="121"/>
      <c r="L133" s="122"/>
      <c r="M133" s="123">
        <f t="shared" si="445"/>
        <v>0</v>
      </c>
      <c r="N133" s="121"/>
      <c r="O133" s="122"/>
      <c r="P133" s="123">
        <f t="shared" si="446"/>
        <v>0</v>
      </c>
      <c r="Q133" s="121"/>
      <c r="R133" s="122"/>
      <c r="S133" s="123">
        <f t="shared" si="447"/>
        <v>0</v>
      </c>
      <c r="T133" s="121"/>
      <c r="U133" s="122"/>
      <c r="V133" s="245">
        <f t="shared" si="448"/>
        <v>0</v>
      </c>
      <c r="W133" s="246">
        <f t="shared" si="449"/>
        <v>1050</v>
      </c>
      <c r="X133" s="247">
        <f t="shared" si="450"/>
        <v>1050</v>
      </c>
      <c r="Y133" s="247">
        <f t="shared" si="451"/>
        <v>0</v>
      </c>
      <c r="Z133" s="248">
        <f t="shared" si="452"/>
        <v>0</v>
      </c>
      <c r="AA133" s="362"/>
      <c r="AB133" s="129"/>
      <c r="AC133" s="129"/>
      <c r="AD133" s="129"/>
      <c r="AE133" s="129"/>
      <c r="AF133" s="129"/>
      <c r="AG133" s="129"/>
    </row>
    <row r="134" spans="1:33" ht="38" thickBot="1" x14ac:dyDescent="0.4">
      <c r="A134" s="117" t="s">
        <v>79</v>
      </c>
      <c r="B134" s="118" t="s">
        <v>229</v>
      </c>
      <c r="C134" s="364" t="s">
        <v>348</v>
      </c>
      <c r="D134" s="120" t="s">
        <v>116</v>
      </c>
      <c r="E134" s="121">
        <v>200</v>
      </c>
      <c r="F134" s="122">
        <v>40</v>
      </c>
      <c r="G134" s="123">
        <f t="shared" si="443"/>
        <v>8000</v>
      </c>
      <c r="H134" s="121">
        <v>200</v>
      </c>
      <c r="I134" s="122">
        <v>40</v>
      </c>
      <c r="J134" s="123">
        <f t="shared" si="444"/>
        <v>8000</v>
      </c>
      <c r="K134" s="121"/>
      <c r="L134" s="122"/>
      <c r="M134" s="123">
        <f t="shared" si="445"/>
        <v>0</v>
      </c>
      <c r="N134" s="121"/>
      <c r="O134" s="122"/>
      <c r="P134" s="123">
        <f t="shared" si="446"/>
        <v>0</v>
      </c>
      <c r="Q134" s="121"/>
      <c r="R134" s="122"/>
      <c r="S134" s="123">
        <f t="shared" si="447"/>
        <v>0</v>
      </c>
      <c r="T134" s="121"/>
      <c r="U134" s="122"/>
      <c r="V134" s="245">
        <f t="shared" si="448"/>
        <v>0</v>
      </c>
      <c r="W134" s="246">
        <f t="shared" si="449"/>
        <v>8000</v>
      </c>
      <c r="X134" s="247">
        <f t="shared" si="450"/>
        <v>8000</v>
      </c>
      <c r="Y134" s="247">
        <f t="shared" si="451"/>
        <v>0</v>
      </c>
      <c r="Z134" s="248">
        <f t="shared" si="452"/>
        <v>0</v>
      </c>
      <c r="AA134" s="362"/>
      <c r="AB134" s="129"/>
      <c r="AC134" s="129"/>
      <c r="AD134" s="129"/>
      <c r="AE134" s="129"/>
      <c r="AF134" s="129"/>
      <c r="AG134" s="129"/>
    </row>
    <row r="135" spans="1:33" ht="30" customHeight="1" thickBot="1" x14ac:dyDescent="0.4">
      <c r="A135" s="117" t="s">
        <v>79</v>
      </c>
      <c r="B135" s="118" t="s">
        <v>231</v>
      </c>
      <c r="C135" s="129" t="s">
        <v>349</v>
      </c>
      <c r="D135" s="120" t="s">
        <v>116</v>
      </c>
      <c r="E135" s="121">
        <v>4</v>
      </c>
      <c r="F135" s="122">
        <v>500</v>
      </c>
      <c r="G135" s="123">
        <f t="shared" si="443"/>
        <v>2000</v>
      </c>
      <c r="H135" s="121">
        <v>4</v>
      </c>
      <c r="I135" s="122">
        <v>500</v>
      </c>
      <c r="J135" s="123">
        <f t="shared" si="444"/>
        <v>2000</v>
      </c>
      <c r="K135" s="121"/>
      <c r="L135" s="122"/>
      <c r="M135" s="123">
        <f t="shared" si="445"/>
        <v>0</v>
      </c>
      <c r="N135" s="121"/>
      <c r="O135" s="122"/>
      <c r="P135" s="123">
        <f t="shared" si="446"/>
        <v>0</v>
      </c>
      <c r="Q135" s="121"/>
      <c r="R135" s="122"/>
      <c r="S135" s="123">
        <f t="shared" si="447"/>
        <v>0</v>
      </c>
      <c r="T135" s="121"/>
      <c r="U135" s="122"/>
      <c r="V135" s="245">
        <f t="shared" si="448"/>
        <v>0</v>
      </c>
      <c r="W135" s="246">
        <f t="shared" si="449"/>
        <v>2000</v>
      </c>
      <c r="X135" s="247">
        <f t="shared" si="450"/>
        <v>2000</v>
      </c>
      <c r="Y135" s="247">
        <f t="shared" si="451"/>
        <v>0</v>
      </c>
      <c r="Z135" s="248">
        <f t="shared" si="452"/>
        <v>0</v>
      </c>
      <c r="AA135" s="127"/>
      <c r="AB135" s="129"/>
      <c r="AC135" s="129"/>
      <c r="AD135" s="129"/>
      <c r="AE135" s="129"/>
      <c r="AF135" s="129"/>
      <c r="AG135" s="129"/>
    </row>
    <row r="136" spans="1:33" ht="30" hidden="1" customHeight="1" x14ac:dyDescent="0.35">
      <c r="A136" s="117" t="s">
        <v>79</v>
      </c>
      <c r="B136" s="118" t="s">
        <v>231</v>
      </c>
      <c r="C136" s="185" t="s">
        <v>228</v>
      </c>
      <c r="D136" s="120" t="s">
        <v>116</v>
      </c>
      <c r="E136" s="121"/>
      <c r="F136" s="122"/>
      <c r="G136" s="123">
        <f t="shared" si="443"/>
        <v>0</v>
      </c>
      <c r="H136" s="121">
        <v>200</v>
      </c>
      <c r="I136" s="122"/>
      <c r="J136" s="123">
        <f t="shared" si="444"/>
        <v>0</v>
      </c>
      <c r="K136" s="121"/>
      <c r="L136" s="122"/>
      <c r="M136" s="123">
        <f t="shared" si="445"/>
        <v>0</v>
      </c>
      <c r="N136" s="121"/>
      <c r="O136" s="122"/>
      <c r="P136" s="123">
        <f t="shared" si="446"/>
        <v>0</v>
      </c>
      <c r="Q136" s="121"/>
      <c r="R136" s="122"/>
      <c r="S136" s="123">
        <f t="shared" si="447"/>
        <v>0</v>
      </c>
      <c r="T136" s="121"/>
      <c r="U136" s="122"/>
      <c r="V136" s="245">
        <f t="shared" si="448"/>
        <v>0</v>
      </c>
      <c r="W136" s="246">
        <f t="shared" si="449"/>
        <v>0</v>
      </c>
      <c r="X136" s="247">
        <f t="shared" si="450"/>
        <v>0</v>
      </c>
      <c r="Y136" s="247">
        <f t="shared" si="451"/>
        <v>0</v>
      </c>
      <c r="Z136" s="248" t="e">
        <f t="shared" si="452"/>
        <v>#DIV/0!</v>
      </c>
      <c r="AA136" s="127"/>
      <c r="AB136" s="129"/>
      <c r="AC136" s="129"/>
      <c r="AD136" s="129"/>
      <c r="AE136" s="129"/>
      <c r="AF136" s="129"/>
      <c r="AG136" s="129"/>
    </row>
    <row r="137" spans="1:33" ht="30" hidden="1" customHeight="1" x14ac:dyDescent="0.35">
      <c r="A137" s="117" t="s">
        <v>79</v>
      </c>
      <c r="B137" s="118" t="s">
        <v>233</v>
      </c>
      <c r="C137" s="185" t="s">
        <v>230</v>
      </c>
      <c r="D137" s="120" t="s">
        <v>116</v>
      </c>
      <c r="E137" s="121"/>
      <c r="F137" s="122"/>
      <c r="G137" s="123">
        <f t="shared" si="443"/>
        <v>0</v>
      </c>
      <c r="H137" s="121">
        <v>200</v>
      </c>
      <c r="I137" s="122"/>
      <c r="J137" s="123">
        <f t="shared" si="444"/>
        <v>0</v>
      </c>
      <c r="K137" s="121"/>
      <c r="L137" s="122"/>
      <c r="M137" s="123">
        <f t="shared" si="445"/>
        <v>0</v>
      </c>
      <c r="N137" s="121"/>
      <c r="O137" s="122"/>
      <c r="P137" s="123">
        <f t="shared" si="446"/>
        <v>0</v>
      </c>
      <c r="Q137" s="121"/>
      <c r="R137" s="122"/>
      <c r="S137" s="123">
        <f t="shared" si="447"/>
        <v>0</v>
      </c>
      <c r="T137" s="121"/>
      <c r="U137" s="122"/>
      <c r="V137" s="245">
        <f t="shared" si="448"/>
        <v>0</v>
      </c>
      <c r="W137" s="246">
        <f t="shared" si="449"/>
        <v>0</v>
      </c>
      <c r="X137" s="247">
        <f t="shared" si="450"/>
        <v>0</v>
      </c>
      <c r="Y137" s="247">
        <f t="shared" si="451"/>
        <v>0</v>
      </c>
      <c r="Z137" s="248" t="e">
        <f t="shared" si="452"/>
        <v>#DIV/0!</v>
      </c>
      <c r="AA137" s="127"/>
      <c r="AB137" s="129"/>
      <c r="AC137" s="129"/>
      <c r="AD137" s="129"/>
      <c r="AE137" s="129"/>
      <c r="AF137" s="129"/>
      <c r="AG137" s="129"/>
    </row>
    <row r="138" spans="1:33" ht="30" hidden="1" customHeight="1" x14ac:dyDescent="0.35">
      <c r="A138" s="117" t="s">
        <v>79</v>
      </c>
      <c r="B138" s="118" t="s">
        <v>235</v>
      </c>
      <c r="C138" s="185" t="s">
        <v>232</v>
      </c>
      <c r="D138" s="120" t="s">
        <v>116</v>
      </c>
      <c r="E138" s="121"/>
      <c r="F138" s="122"/>
      <c r="G138" s="123">
        <f t="shared" si="443"/>
        <v>0</v>
      </c>
      <c r="H138" s="121">
        <v>200</v>
      </c>
      <c r="I138" s="122"/>
      <c r="J138" s="123">
        <f t="shared" si="444"/>
        <v>0</v>
      </c>
      <c r="K138" s="121"/>
      <c r="L138" s="122"/>
      <c r="M138" s="123">
        <f t="shared" si="445"/>
        <v>0</v>
      </c>
      <c r="N138" s="121"/>
      <c r="O138" s="122"/>
      <c r="P138" s="123">
        <f t="shared" si="446"/>
        <v>0</v>
      </c>
      <c r="Q138" s="121"/>
      <c r="R138" s="122"/>
      <c r="S138" s="123">
        <f t="shared" si="447"/>
        <v>0</v>
      </c>
      <c r="T138" s="121"/>
      <c r="U138" s="122"/>
      <c r="V138" s="245">
        <f t="shared" si="448"/>
        <v>0</v>
      </c>
      <c r="W138" s="246">
        <f t="shared" si="449"/>
        <v>0</v>
      </c>
      <c r="X138" s="247">
        <f t="shared" si="450"/>
        <v>0</v>
      </c>
      <c r="Y138" s="247">
        <f t="shared" si="451"/>
        <v>0</v>
      </c>
      <c r="Z138" s="248" t="e">
        <f t="shared" si="452"/>
        <v>#DIV/0!</v>
      </c>
      <c r="AA138" s="127"/>
      <c r="AB138" s="129"/>
      <c r="AC138" s="129"/>
      <c r="AD138" s="129"/>
      <c r="AE138" s="129"/>
      <c r="AF138" s="129"/>
      <c r="AG138" s="129"/>
    </row>
    <row r="139" spans="1:33" ht="30" hidden="1" customHeight="1" x14ac:dyDescent="0.35">
      <c r="A139" s="117" t="s">
        <v>79</v>
      </c>
      <c r="B139" s="118" t="s">
        <v>237</v>
      </c>
      <c r="C139" s="185" t="s">
        <v>234</v>
      </c>
      <c r="D139" s="120" t="s">
        <v>116</v>
      </c>
      <c r="E139" s="121"/>
      <c r="F139" s="122"/>
      <c r="G139" s="123">
        <f t="shared" si="443"/>
        <v>0</v>
      </c>
      <c r="H139" s="121">
        <v>200</v>
      </c>
      <c r="I139" s="122"/>
      <c r="J139" s="123">
        <f t="shared" si="444"/>
        <v>0</v>
      </c>
      <c r="K139" s="121"/>
      <c r="L139" s="122"/>
      <c r="M139" s="123">
        <f t="shared" si="445"/>
        <v>0</v>
      </c>
      <c r="N139" s="121"/>
      <c r="O139" s="122"/>
      <c r="P139" s="123">
        <f t="shared" si="446"/>
        <v>0</v>
      </c>
      <c r="Q139" s="121"/>
      <c r="R139" s="122"/>
      <c r="S139" s="123">
        <f t="shared" si="447"/>
        <v>0</v>
      </c>
      <c r="T139" s="121"/>
      <c r="U139" s="122"/>
      <c r="V139" s="245">
        <f t="shared" si="448"/>
        <v>0</v>
      </c>
      <c r="W139" s="246">
        <f t="shared" si="449"/>
        <v>0</v>
      </c>
      <c r="X139" s="247">
        <f t="shared" si="450"/>
        <v>0</v>
      </c>
      <c r="Y139" s="247">
        <f t="shared" si="451"/>
        <v>0</v>
      </c>
      <c r="Z139" s="248" t="e">
        <f t="shared" si="452"/>
        <v>#DIV/0!</v>
      </c>
      <c r="AA139" s="127"/>
      <c r="AB139" s="129"/>
      <c r="AC139" s="129"/>
      <c r="AD139" s="129"/>
      <c r="AE139" s="129"/>
      <c r="AF139" s="129"/>
      <c r="AG139" s="129"/>
    </row>
    <row r="140" spans="1:33" ht="30" hidden="1" customHeight="1" x14ac:dyDescent="0.35">
      <c r="A140" s="117" t="s">
        <v>79</v>
      </c>
      <c r="B140" s="118" t="s">
        <v>239</v>
      </c>
      <c r="C140" s="185" t="s">
        <v>236</v>
      </c>
      <c r="D140" s="120" t="s">
        <v>116</v>
      </c>
      <c r="E140" s="121"/>
      <c r="F140" s="122"/>
      <c r="G140" s="123">
        <f t="shared" si="443"/>
        <v>0</v>
      </c>
      <c r="H140" s="121">
        <v>200</v>
      </c>
      <c r="I140" s="122"/>
      <c r="J140" s="123">
        <f t="shared" si="444"/>
        <v>0</v>
      </c>
      <c r="K140" s="121"/>
      <c r="L140" s="122"/>
      <c r="M140" s="123">
        <f t="shared" si="445"/>
        <v>0</v>
      </c>
      <c r="N140" s="121"/>
      <c r="O140" s="122"/>
      <c r="P140" s="123">
        <f t="shared" si="446"/>
        <v>0</v>
      </c>
      <c r="Q140" s="121"/>
      <c r="R140" s="122"/>
      <c r="S140" s="123">
        <f t="shared" si="447"/>
        <v>0</v>
      </c>
      <c r="T140" s="121"/>
      <c r="U140" s="122"/>
      <c r="V140" s="245">
        <f t="shared" si="448"/>
        <v>0</v>
      </c>
      <c r="W140" s="246">
        <f t="shared" si="449"/>
        <v>0</v>
      </c>
      <c r="X140" s="247">
        <f t="shared" si="450"/>
        <v>0</v>
      </c>
      <c r="Y140" s="247">
        <f t="shared" si="451"/>
        <v>0</v>
      </c>
      <c r="Z140" s="248" t="e">
        <f t="shared" si="452"/>
        <v>#DIV/0!</v>
      </c>
      <c r="AA140" s="127"/>
      <c r="AB140" s="129"/>
      <c r="AC140" s="129"/>
      <c r="AD140" s="129"/>
      <c r="AE140" s="129"/>
      <c r="AF140" s="129"/>
      <c r="AG140" s="129"/>
    </row>
    <row r="141" spans="1:33" ht="30" hidden="1" customHeight="1" x14ac:dyDescent="0.35">
      <c r="A141" s="117" t="s">
        <v>79</v>
      </c>
      <c r="B141" s="118" t="s">
        <v>240</v>
      </c>
      <c r="C141" s="185" t="s">
        <v>238</v>
      </c>
      <c r="D141" s="120" t="s">
        <v>116</v>
      </c>
      <c r="E141" s="121"/>
      <c r="F141" s="122"/>
      <c r="G141" s="123">
        <f t="shared" si="443"/>
        <v>0</v>
      </c>
      <c r="H141" s="121">
        <v>200</v>
      </c>
      <c r="I141" s="122"/>
      <c r="J141" s="123">
        <f t="shared" si="444"/>
        <v>0</v>
      </c>
      <c r="K141" s="121"/>
      <c r="L141" s="122"/>
      <c r="M141" s="123">
        <f t="shared" si="445"/>
        <v>0</v>
      </c>
      <c r="N141" s="121"/>
      <c r="O141" s="122"/>
      <c r="P141" s="123">
        <f t="shared" si="446"/>
        <v>0</v>
      </c>
      <c r="Q141" s="121"/>
      <c r="R141" s="122"/>
      <c r="S141" s="123">
        <f t="shared" si="447"/>
        <v>0</v>
      </c>
      <c r="T141" s="121"/>
      <c r="U141" s="122"/>
      <c r="V141" s="245">
        <f t="shared" si="448"/>
        <v>0</v>
      </c>
      <c r="W141" s="246">
        <f t="shared" si="449"/>
        <v>0</v>
      </c>
      <c r="X141" s="247">
        <f t="shared" si="450"/>
        <v>0</v>
      </c>
      <c r="Y141" s="247">
        <f t="shared" si="451"/>
        <v>0</v>
      </c>
      <c r="Z141" s="248" t="e">
        <f t="shared" si="452"/>
        <v>#DIV/0!</v>
      </c>
      <c r="AA141" s="127"/>
      <c r="AB141" s="129"/>
      <c r="AC141" s="129"/>
      <c r="AD141" s="129"/>
      <c r="AE141" s="129"/>
      <c r="AF141" s="129"/>
      <c r="AG141" s="129"/>
    </row>
    <row r="142" spans="1:33" ht="30" hidden="1" customHeight="1" x14ac:dyDescent="0.35">
      <c r="A142" s="130" t="s">
        <v>79</v>
      </c>
      <c r="B142" s="118" t="s">
        <v>227</v>
      </c>
      <c r="C142" s="161" t="s">
        <v>226</v>
      </c>
      <c r="D142" s="120" t="s">
        <v>116</v>
      </c>
      <c r="E142" s="133"/>
      <c r="F142" s="134"/>
      <c r="G142" s="123">
        <f t="shared" si="443"/>
        <v>0</v>
      </c>
      <c r="H142" s="121">
        <v>200</v>
      </c>
      <c r="I142" s="134"/>
      <c r="J142" s="123">
        <f t="shared" si="444"/>
        <v>0</v>
      </c>
      <c r="K142" s="121"/>
      <c r="L142" s="122"/>
      <c r="M142" s="123">
        <f t="shared" si="445"/>
        <v>0</v>
      </c>
      <c r="N142" s="121"/>
      <c r="O142" s="122"/>
      <c r="P142" s="123">
        <f t="shared" si="446"/>
        <v>0</v>
      </c>
      <c r="Q142" s="121"/>
      <c r="R142" s="122"/>
      <c r="S142" s="123">
        <f t="shared" si="447"/>
        <v>0</v>
      </c>
      <c r="T142" s="121"/>
      <c r="U142" s="122"/>
      <c r="V142" s="245">
        <f t="shared" si="448"/>
        <v>0</v>
      </c>
      <c r="W142" s="246">
        <f t="shared" si="449"/>
        <v>0</v>
      </c>
      <c r="X142" s="247">
        <f t="shared" si="450"/>
        <v>0</v>
      </c>
      <c r="Y142" s="247">
        <f t="shared" si="451"/>
        <v>0</v>
      </c>
      <c r="Z142" s="248" t="e">
        <f t="shared" si="452"/>
        <v>#DIV/0!</v>
      </c>
      <c r="AA142" s="137"/>
      <c r="AB142" s="129"/>
      <c r="AC142" s="129"/>
      <c r="AD142" s="129"/>
      <c r="AE142" s="129"/>
      <c r="AF142" s="129"/>
      <c r="AG142" s="129"/>
    </row>
    <row r="143" spans="1:33" ht="30" hidden="1" customHeight="1" x14ac:dyDescent="0.35">
      <c r="A143" s="130" t="s">
        <v>79</v>
      </c>
      <c r="B143" s="118" t="s">
        <v>240</v>
      </c>
      <c r="C143" s="161" t="s">
        <v>241</v>
      </c>
      <c r="D143" s="132" t="s">
        <v>116</v>
      </c>
      <c r="E143" s="121"/>
      <c r="F143" s="122"/>
      <c r="G143" s="123">
        <f t="shared" si="443"/>
        <v>0</v>
      </c>
      <c r="H143" s="121">
        <v>200</v>
      </c>
      <c r="I143" s="122"/>
      <c r="J143" s="123">
        <f t="shared" si="444"/>
        <v>0</v>
      </c>
      <c r="K143" s="121"/>
      <c r="L143" s="122"/>
      <c r="M143" s="123">
        <f t="shared" si="445"/>
        <v>0</v>
      </c>
      <c r="N143" s="121"/>
      <c r="O143" s="122"/>
      <c r="P143" s="123">
        <f t="shared" si="446"/>
        <v>0</v>
      </c>
      <c r="Q143" s="121"/>
      <c r="R143" s="122"/>
      <c r="S143" s="123">
        <f t="shared" si="447"/>
        <v>0</v>
      </c>
      <c r="T143" s="121"/>
      <c r="U143" s="122"/>
      <c r="V143" s="245">
        <f t="shared" si="448"/>
        <v>0</v>
      </c>
      <c r="W143" s="246">
        <f t="shared" si="449"/>
        <v>0</v>
      </c>
      <c r="X143" s="247">
        <f t="shared" si="450"/>
        <v>0</v>
      </c>
      <c r="Y143" s="247">
        <f t="shared" si="451"/>
        <v>0</v>
      </c>
      <c r="Z143" s="248" t="e">
        <f t="shared" si="452"/>
        <v>#DIV/0!</v>
      </c>
      <c r="AA143" s="127"/>
      <c r="AB143" s="129"/>
      <c r="AC143" s="129"/>
      <c r="AD143" s="129"/>
      <c r="AE143" s="129"/>
      <c r="AF143" s="129"/>
      <c r="AG143" s="129"/>
    </row>
    <row r="144" spans="1:33" ht="30" customHeight="1" thickBot="1" x14ac:dyDescent="0.4">
      <c r="A144" s="130" t="s">
        <v>79</v>
      </c>
      <c r="B144" s="118" t="s">
        <v>233</v>
      </c>
      <c r="C144" s="251" t="s">
        <v>350</v>
      </c>
      <c r="D144" s="132" t="s">
        <v>147</v>
      </c>
      <c r="E144" s="133">
        <v>1</v>
      </c>
      <c r="F144" s="134">
        <v>30000</v>
      </c>
      <c r="G144" s="123">
        <f t="shared" si="443"/>
        <v>30000</v>
      </c>
      <c r="H144" s="121">
        <v>1</v>
      </c>
      <c r="I144" s="134">
        <v>30000</v>
      </c>
      <c r="J144" s="123">
        <f t="shared" si="444"/>
        <v>30000</v>
      </c>
      <c r="K144" s="133"/>
      <c r="L144" s="134"/>
      <c r="M144" s="135">
        <f t="shared" si="445"/>
        <v>0</v>
      </c>
      <c r="N144" s="133"/>
      <c r="O144" s="134"/>
      <c r="P144" s="135">
        <f t="shared" si="446"/>
        <v>0</v>
      </c>
      <c r="Q144" s="133"/>
      <c r="R144" s="134"/>
      <c r="S144" s="135">
        <f t="shared" si="447"/>
        <v>0</v>
      </c>
      <c r="T144" s="133"/>
      <c r="U144" s="134"/>
      <c r="V144" s="252">
        <f t="shared" si="448"/>
        <v>0</v>
      </c>
      <c r="W144" s="246">
        <f t="shared" si="449"/>
        <v>30000</v>
      </c>
      <c r="X144" s="247">
        <f t="shared" si="450"/>
        <v>30000</v>
      </c>
      <c r="Y144" s="247">
        <f t="shared" si="451"/>
        <v>0</v>
      </c>
      <c r="Z144" s="248">
        <f t="shared" si="452"/>
        <v>0</v>
      </c>
      <c r="AA144" s="150"/>
      <c r="AB144" s="8"/>
      <c r="AC144" s="8"/>
      <c r="AD144" s="8"/>
      <c r="AE144" s="8"/>
      <c r="AF144" s="8"/>
      <c r="AG144" s="8"/>
    </row>
    <row r="145" spans="1:33" ht="30" customHeight="1" thickBot="1" x14ac:dyDescent="0.4">
      <c r="A145" s="164" t="s">
        <v>242</v>
      </c>
      <c r="B145" s="256"/>
      <c r="C145" s="166"/>
      <c r="D145" s="167"/>
      <c r="E145" s="171">
        <f>SUM(E131:E144)</f>
        <v>576</v>
      </c>
      <c r="F145" s="187"/>
      <c r="G145" s="170">
        <f>SUM(G131:G144)</f>
        <v>58150</v>
      </c>
      <c r="H145" s="171">
        <f>H131+H132+H133+H134+H135+H144</f>
        <v>576</v>
      </c>
      <c r="I145" s="187"/>
      <c r="J145" s="170">
        <f>SUM(J131:J144)</f>
        <v>58150</v>
      </c>
      <c r="K145" s="188">
        <f>SUM(K131:K143)</f>
        <v>0</v>
      </c>
      <c r="L145" s="187"/>
      <c r="M145" s="170">
        <f>SUM(M131:M144)</f>
        <v>0</v>
      </c>
      <c r="N145" s="188">
        <f>SUM(N131:N143)</f>
        <v>0</v>
      </c>
      <c r="O145" s="187"/>
      <c r="P145" s="170">
        <f>SUM(P131:P144)</f>
        <v>0</v>
      </c>
      <c r="Q145" s="188">
        <f>SUM(Q131:Q143)</f>
        <v>0</v>
      </c>
      <c r="R145" s="187"/>
      <c r="S145" s="170">
        <f>SUM(S131:S144)</f>
        <v>0</v>
      </c>
      <c r="T145" s="188">
        <f>SUM(T131:T143)</f>
        <v>0</v>
      </c>
      <c r="U145" s="187"/>
      <c r="V145" s="172">
        <f>SUM(V131:V144)</f>
        <v>0</v>
      </c>
      <c r="W145" s="240">
        <f>SUM(W131:W144)</f>
        <v>58150</v>
      </c>
      <c r="X145" s="241">
        <f>SUM(X131:X144)</f>
        <v>58150</v>
      </c>
      <c r="Y145" s="241">
        <f t="shared" si="451"/>
        <v>0</v>
      </c>
      <c r="Z145" s="241">
        <f t="shared" si="452"/>
        <v>0</v>
      </c>
      <c r="AA145" s="242"/>
      <c r="AB145" s="8"/>
      <c r="AC145" s="8"/>
      <c r="AD145" s="8"/>
      <c r="AE145" s="8"/>
      <c r="AF145" s="8"/>
      <c r="AG145" s="8"/>
    </row>
    <row r="146" spans="1:33" ht="30" customHeight="1" x14ac:dyDescent="0.35">
      <c r="A146" s="176" t="s">
        <v>74</v>
      </c>
      <c r="B146" s="217">
        <v>8</v>
      </c>
      <c r="C146" s="257" t="s">
        <v>243</v>
      </c>
      <c r="D146" s="179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243"/>
      <c r="X146" s="243"/>
      <c r="Y146" s="180"/>
      <c r="Z146" s="243"/>
      <c r="AA146" s="244"/>
      <c r="AB146" s="116"/>
      <c r="AC146" s="116"/>
      <c r="AD146" s="116"/>
      <c r="AE146" s="116"/>
      <c r="AF146" s="116"/>
      <c r="AG146" s="116"/>
    </row>
    <row r="147" spans="1:33" ht="30" customHeight="1" x14ac:dyDescent="0.35">
      <c r="A147" s="117" t="s">
        <v>79</v>
      </c>
      <c r="B147" s="118" t="s">
        <v>244</v>
      </c>
      <c r="C147" s="185" t="s">
        <v>351</v>
      </c>
      <c r="D147" s="120" t="s">
        <v>147</v>
      </c>
      <c r="E147" s="121"/>
      <c r="F147" s="122"/>
      <c r="G147" s="123">
        <f t="shared" ref="G147:G152" si="453">E147*F147</f>
        <v>0</v>
      </c>
      <c r="H147" s="121"/>
      <c r="I147" s="122"/>
      <c r="J147" s="123">
        <f t="shared" ref="J147:J152" si="454">H147*I147</f>
        <v>0</v>
      </c>
      <c r="K147" s="121">
        <v>1</v>
      </c>
      <c r="L147" s="122">
        <v>42000</v>
      </c>
      <c r="M147" s="123">
        <f t="shared" ref="M147:M152" si="455">K147*L147</f>
        <v>42000</v>
      </c>
      <c r="N147" s="121">
        <v>0</v>
      </c>
      <c r="O147" s="122">
        <v>0</v>
      </c>
      <c r="P147" s="123">
        <f t="shared" ref="P147:P152" si="456">N147*O147</f>
        <v>0</v>
      </c>
      <c r="Q147" s="121"/>
      <c r="R147" s="122"/>
      <c r="S147" s="123">
        <f t="shared" ref="S147:S152" si="457">Q147*R147</f>
        <v>0</v>
      </c>
      <c r="T147" s="121"/>
      <c r="U147" s="122"/>
      <c r="V147" s="245">
        <f t="shared" ref="V147:V152" si="458">T147*U147</f>
        <v>0</v>
      </c>
      <c r="W147" s="246">
        <f t="shared" ref="W147:W152" si="459">G147+M147+S147</f>
        <v>42000</v>
      </c>
      <c r="X147" s="247">
        <f t="shared" ref="X147:X152" si="460">J147+P147+V147</f>
        <v>0</v>
      </c>
      <c r="Y147" s="247">
        <f t="shared" ref="Y147:Y153" si="461">W147-X147</f>
        <v>42000</v>
      </c>
      <c r="Z147" s="248">
        <f t="shared" ref="Z147:Z153" si="462">Y147/W147</f>
        <v>1</v>
      </c>
      <c r="AA147" s="249" t="s">
        <v>356</v>
      </c>
      <c r="AB147" s="129"/>
      <c r="AC147" s="129"/>
      <c r="AD147" s="129"/>
      <c r="AE147" s="129"/>
      <c r="AF147" s="129"/>
      <c r="AG147" s="129"/>
    </row>
    <row r="148" spans="1:33" ht="30" customHeight="1" x14ac:dyDescent="0.35">
      <c r="A148" s="117" t="s">
        <v>79</v>
      </c>
      <c r="B148" s="118" t="s">
        <v>246</v>
      </c>
      <c r="C148" s="185" t="s">
        <v>247</v>
      </c>
      <c r="D148" s="120" t="s">
        <v>245</v>
      </c>
      <c r="E148" s="121"/>
      <c r="F148" s="122"/>
      <c r="G148" s="123">
        <f t="shared" si="453"/>
        <v>0</v>
      </c>
      <c r="H148" s="121"/>
      <c r="I148" s="122"/>
      <c r="J148" s="123">
        <f t="shared" si="454"/>
        <v>0</v>
      </c>
      <c r="K148" s="121"/>
      <c r="L148" s="122"/>
      <c r="M148" s="123">
        <f t="shared" si="455"/>
        <v>0</v>
      </c>
      <c r="N148" s="121"/>
      <c r="O148" s="122"/>
      <c r="P148" s="123">
        <f t="shared" si="456"/>
        <v>0</v>
      </c>
      <c r="Q148" s="121"/>
      <c r="R148" s="122"/>
      <c r="S148" s="123">
        <f t="shared" si="457"/>
        <v>0</v>
      </c>
      <c r="T148" s="121"/>
      <c r="U148" s="122"/>
      <c r="V148" s="245">
        <f t="shared" si="458"/>
        <v>0</v>
      </c>
      <c r="W148" s="250">
        <f t="shared" si="459"/>
        <v>0</v>
      </c>
      <c r="X148" s="125">
        <f t="shared" si="460"/>
        <v>0</v>
      </c>
      <c r="Y148" s="125">
        <f t="shared" si="461"/>
        <v>0</v>
      </c>
      <c r="Z148" s="126">
        <v>0</v>
      </c>
      <c r="AA148" s="127"/>
      <c r="AB148" s="129"/>
      <c r="AC148" s="129"/>
      <c r="AD148" s="129"/>
      <c r="AE148" s="129"/>
      <c r="AF148" s="129"/>
      <c r="AG148" s="129"/>
    </row>
    <row r="149" spans="1:33" ht="30" customHeight="1" x14ac:dyDescent="0.35">
      <c r="A149" s="117" t="s">
        <v>79</v>
      </c>
      <c r="B149" s="118" t="s">
        <v>248</v>
      </c>
      <c r="C149" s="185" t="s">
        <v>249</v>
      </c>
      <c r="D149" s="120" t="s">
        <v>250</v>
      </c>
      <c r="E149" s="258"/>
      <c r="F149" s="259"/>
      <c r="G149" s="123">
        <f t="shared" si="453"/>
        <v>0</v>
      </c>
      <c r="H149" s="258"/>
      <c r="I149" s="259"/>
      <c r="J149" s="123">
        <f t="shared" si="454"/>
        <v>0</v>
      </c>
      <c r="K149" s="121"/>
      <c r="L149" s="122"/>
      <c r="M149" s="123">
        <f t="shared" si="455"/>
        <v>0</v>
      </c>
      <c r="N149" s="121"/>
      <c r="O149" s="122"/>
      <c r="P149" s="123">
        <f t="shared" si="456"/>
        <v>0</v>
      </c>
      <c r="Q149" s="121"/>
      <c r="R149" s="122"/>
      <c r="S149" s="123">
        <f t="shared" si="457"/>
        <v>0</v>
      </c>
      <c r="T149" s="121"/>
      <c r="U149" s="122"/>
      <c r="V149" s="245">
        <f t="shared" si="458"/>
        <v>0</v>
      </c>
      <c r="W149" s="260">
        <f t="shared" si="459"/>
        <v>0</v>
      </c>
      <c r="X149" s="125">
        <f t="shared" si="460"/>
        <v>0</v>
      </c>
      <c r="Y149" s="125">
        <f t="shared" si="461"/>
        <v>0</v>
      </c>
      <c r="Z149" s="126">
        <v>0</v>
      </c>
      <c r="AA149" s="127"/>
      <c r="AB149" s="129"/>
      <c r="AC149" s="129"/>
      <c r="AD149" s="129"/>
      <c r="AE149" s="129"/>
      <c r="AF149" s="129"/>
      <c r="AG149" s="129"/>
    </row>
    <row r="150" spans="1:33" ht="30" customHeight="1" x14ac:dyDescent="0.35">
      <c r="A150" s="117" t="s">
        <v>79</v>
      </c>
      <c r="B150" s="118" t="s">
        <v>251</v>
      </c>
      <c r="C150" s="185" t="s">
        <v>252</v>
      </c>
      <c r="D150" s="120" t="s">
        <v>250</v>
      </c>
      <c r="E150" s="121"/>
      <c r="F150" s="122"/>
      <c r="G150" s="123">
        <f t="shared" si="453"/>
        <v>0</v>
      </c>
      <c r="H150" s="121"/>
      <c r="I150" s="122"/>
      <c r="J150" s="123">
        <f t="shared" si="454"/>
        <v>0</v>
      </c>
      <c r="K150" s="258"/>
      <c r="L150" s="259"/>
      <c r="M150" s="123">
        <f t="shared" si="455"/>
        <v>0</v>
      </c>
      <c r="N150" s="258"/>
      <c r="O150" s="259"/>
      <c r="P150" s="123">
        <f t="shared" si="456"/>
        <v>0</v>
      </c>
      <c r="Q150" s="258"/>
      <c r="R150" s="259"/>
      <c r="S150" s="123">
        <f t="shared" si="457"/>
        <v>0</v>
      </c>
      <c r="T150" s="258"/>
      <c r="U150" s="259"/>
      <c r="V150" s="245">
        <f t="shared" si="458"/>
        <v>0</v>
      </c>
      <c r="W150" s="260">
        <f t="shared" si="459"/>
        <v>0</v>
      </c>
      <c r="X150" s="125">
        <f t="shared" si="460"/>
        <v>0</v>
      </c>
      <c r="Y150" s="125">
        <f t="shared" si="461"/>
        <v>0</v>
      </c>
      <c r="Z150" s="126">
        <v>0</v>
      </c>
      <c r="AA150" s="127"/>
      <c r="AB150" s="129"/>
      <c r="AC150" s="129"/>
      <c r="AD150" s="129"/>
      <c r="AE150" s="129"/>
      <c r="AF150" s="129"/>
      <c r="AG150" s="129"/>
    </row>
    <row r="151" spans="1:33" ht="30" customHeight="1" x14ac:dyDescent="0.35">
      <c r="A151" s="117" t="s">
        <v>79</v>
      </c>
      <c r="B151" s="118" t="s">
        <v>253</v>
      </c>
      <c r="C151" s="185" t="s">
        <v>254</v>
      </c>
      <c r="D151" s="120" t="s">
        <v>250</v>
      </c>
      <c r="E151" s="121"/>
      <c r="F151" s="122"/>
      <c r="G151" s="123">
        <f t="shared" si="453"/>
        <v>0</v>
      </c>
      <c r="H151" s="121"/>
      <c r="I151" s="122"/>
      <c r="J151" s="123">
        <f t="shared" si="454"/>
        <v>0</v>
      </c>
      <c r="K151" s="121"/>
      <c r="L151" s="122"/>
      <c r="M151" s="123">
        <f t="shared" si="455"/>
        <v>0</v>
      </c>
      <c r="N151" s="121"/>
      <c r="O151" s="122"/>
      <c r="P151" s="123">
        <f t="shared" si="456"/>
        <v>0</v>
      </c>
      <c r="Q151" s="121"/>
      <c r="R151" s="122"/>
      <c r="S151" s="123">
        <f t="shared" si="457"/>
        <v>0</v>
      </c>
      <c r="T151" s="121"/>
      <c r="U151" s="122"/>
      <c r="V151" s="245">
        <f t="shared" si="458"/>
        <v>0</v>
      </c>
      <c r="W151" s="250">
        <f t="shared" si="459"/>
        <v>0</v>
      </c>
      <c r="X151" s="125">
        <f t="shared" si="460"/>
        <v>0</v>
      </c>
      <c r="Y151" s="125">
        <f t="shared" si="461"/>
        <v>0</v>
      </c>
      <c r="Z151" s="126">
        <v>0</v>
      </c>
      <c r="AA151" s="127"/>
      <c r="AB151" s="129"/>
      <c r="AC151" s="129"/>
      <c r="AD151" s="129"/>
      <c r="AE151" s="129"/>
      <c r="AF151" s="129"/>
      <c r="AG151" s="129"/>
    </row>
    <row r="152" spans="1:33" ht="30" customHeight="1" x14ac:dyDescent="0.35">
      <c r="A152" s="130" t="s">
        <v>79</v>
      </c>
      <c r="B152" s="152" t="s">
        <v>255</v>
      </c>
      <c r="C152" s="162" t="s">
        <v>256</v>
      </c>
      <c r="D152" s="132"/>
      <c r="E152" s="133"/>
      <c r="F152" s="134">
        <v>0.22</v>
      </c>
      <c r="G152" s="135">
        <f t="shared" si="453"/>
        <v>0</v>
      </c>
      <c r="H152" s="133"/>
      <c r="I152" s="134">
        <v>0.22</v>
      </c>
      <c r="J152" s="135">
        <f t="shared" si="454"/>
        <v>0</v>
      </c>
      <c r="K152" s="133"/>
      <c r="L152" s="134">
        <v>0.22</v>
      </c>
      <c r="M152" s="135">
        <f t="shared" si="455"/>
        <v>0</v>
      </c>
      <c r="N152" s="133"/>
      <c r="O152" s="134">
        <v>0.22</v>
      </c>
      <c r="P152" s="135">
        <f t="shared" si="456"/>
        <v>0</v>
      </c>
      <c r="Q152" s="133"/>
      <c r="R152" s="134">
        <v>0.22</v>
      </c>
      <c r="S152" s="135">
        <f t="shared" si="457"/>
        <v>0</v>
      </c>
      <c r="T152" s="133"/>
      <c r="U152" s="134">
        <v>0.22</v>
      </c>
      <c r="V152" s="252">
        <f t="shared" si="458"/>
        <v>0</v>
      </c>
      <c r="W152" s="253">
        <f t="shared" si="459"/>
        <v>0</v>
      </c>
      <c r="X152" s="254">
        <f t="shared" si="460"/>
        <v>0</v>
      </c>
      <c r="Y152" s="254">
        <f t="shared" si="461"/>
        <v>0</v>
      </c>
      <c r="Z152" s="255">
        <v>0</v>
      </c>
      <c r="AA152" s="150"/>
      <c r="AB152" s="8"/>
      <c r="AC152" s="8"/>
      <c r="AD152" s="8"/>
      <c r="AE152" s="8"/>
      <c r="AF152" s="8"/>
      <c r="AG152" s="8"/>
    </row>
    <row r="153" spans="1:33" ht="30" customHeight="1" x14ac:dyDescent="0.35">
      <c r="A153" s="164" t="s">
        <v>257</v>
      </c>
      <c r="B153" s="261"/>
      <c r="C153" s="166"/>
      <c r="D153" s="167"/>
      <c r="E153" s="171">
        <f>SUM(E147:E151)</f>
        <v>0</v>
      </c>
      <c r="F153" s="187"/>
      <c r="G153" s="171">
        <f>SUM(G147:G152)</f>
        <v>0</v>
      </c>
      <c r="H153" s="171">
        <f>SUM(H147:H151)</f>
        <v>0</v>
      </c>
      <c r="I153" s="187"/>
      <c r="J153" s="171">
        <f>SUM(J147:J152)</f>
        <v>0</v>
      </c>
      <c r="K153" s="171">
        <f>SUM(K147:K151)</f>
        <v>1</v>
      </c>
      <c r="L153" s="187"/>
      <c r="M153" s="171">
        <f>SUM(M147:M152)</f>
        <v>42000</v>
      </c>
      <c r="N153" s="171">
        <f>SUM(N147:N151)</f>
        <v>0</v>
      </c>
      <c r="O153" s="187"/>
      <c r="P153" s="171">
        <f>SUM(P147:P152)</f>
        <v>0</v>
      </c>
      <c r="Q153" s="171">
        <f>SUM(Q147:Q151)</f>
        <v>0</v>
      </c>
      <c r="R153" s="187"/>
      <c r="S153" s="171">
        <f>SUM(S147:S152)</f>
        <v>0</v>
      </c>
      <c r="T153" s="171">
        <f>SUM(T147:T151)</f>
        <v>0</v>
      </c>
      <c r="U153" s="187"/>
      <c r="V153" s="262">
        <f t="shared" ref="V153:X153" si="463">SUM(V147:V152)</f>
        <v>0</v>
      </c>
      <c r="W153" s="240">
        <f t="shared" si="463"/>
        <v>42000</v>
      </c>
      <c r="X153" s="241">
        <f t="shared" si="463"/>
        <v>0</v>
      </c>
      <c r="Y153" s="241">
        <f t="shared" si="461"/>
        <v>42000</v>
      </c>
      <c r="Z153" s="241">
        <f t="shared" si="462"/>
        <v>1</v>
      </c>
      <c r="AA153" s="242"/>
      <c r="AB153" s="8"/>
      <c r="AC153" s="8"/>
      <c r="AD153" s="8"/>
      <c r="AE153" s="8"/>
      <c r="AF153" s="8"/>
      <c r="AG153" s="8"/>
    </row>
    <row r="154" spans="1:33" ht="30" customHeight="1" x14ac:dyDescent="0.35">
      <c r="A154" s="176" t="s">
        <v>74</v>
      </c>
      <c r="B154" s="177">
        <v>9</v>
      </c>
      <c r="C154" s="178" t="s">
        <v>258</v>
      </c>
      <c r="D154" s="179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263"/>
      <c r="X154" s="263"/>
      <c r="Y154" s="219"/>
      <c r="Z154" s="263"/>
      <c r="AA154" s="264"/>
      <c r="AB154" s="8"/>
      <c r="AC154" s="8"/>
      <c r="AD154" s="8"/>
      <c r="AE154" s="8"/>
      <c r="AF154" s="8"/>
      <c r="AG154" s="8"/>
    </row>
    <row r="155" spans="1:33" ht="32" customHeight="1" thickBot="1" x14ac:dyDescent="0.4">
      <c r="A155" s="265" t="s">
        <v>79</v>
      </c>
      <c r="B155" s="266">
        <v>43839</v>
      </c>
      <c r="C155" s="368" t="s">
        <v>354</v>
      </c>
      <c r="D155" s="267" t="s">
        <v>352</v>
      </c>
      <c r="E155" s="268"/>
      <c r="F155" s="269"/>
      <c r="G155" s="270">
        <f t="shared" ref="G155:G159" si="464">E155*F155</f>
        <v>0</v>
      </c>
      <c r="H155" s="268"/>
      <c r="I155" s="269"/>
      <c r="J155" s="270">
        <f>H155*I155</f>
        <v>0</v>
      </c>
      <c r="K155" s="271">
        <v>5</v>
      </c>
      <c r="L155" s="269">
        <v>9000</v>
      </c>
      <c r="M155" s="270">
        <f t="shared" ref="M155:M159" si="465">K155*L155</f>
        <v>45000</v>
      </c>
      <c r="N155" s="271">
        <v>5</v>
      </c>
      <c r="O155" s="269">
        <v>5000</v>
      </c>
      <c r="P155" s="270">
        <f t="shared" ref="P155:P159" si="466">N155*O155</f>
        <v>25000</v>
      </c>
      <c r="Q155" s="271"/>
      <c r="R155" s="269"/>
      <c r="S155" s="270">
        <f t="shared" ref="S155:S159" si="467">Q155*R155</f>
        <v>0</v>
      </c>
      <c r="T155" s="271"/>
      <c r="U155" s="269"/>
      <c r="V155" s="270">
        <f t="shared" ref="V155:V159" si="468">T155*U155</f>
        <v>0</v>
      </c>
      <c r="W155" s="247">
        <f t="shared" ref="W155:W159" si="469">G155+M155+S155</f>
        <v>45000</v>
      </c>
      <c r="X155" s="125">
        <f t="shared" ref="X155:X159" si="470">J155+P155+V155</f>
        <v>25000</v>
      </c>
      <c r="Y155" s="125">
        <f>W155-X155</f>
        <v>20000</v>
      </c>
      <c r="Z155" s="126">
        <f t="shared" ref="Z155:Z160" si="471">Y155/W155</f>
        <v>0.44444444444444442</v>
      </c>
      <c r="AA155" s="249" t="s">
        <v>391</v>
      </c>
      <c r="AB155" s="128"/>
      <c r="AC155" s="129"/>
      <c r="AD155" s="129"/>
      <c r="AE155" s="129"/>
      <c r="AF155" s="129"/>
      <c r="AG155" s="129"/>
    </row>
    <row r="156" spans="1:33" ht="25" x14ac:dyDescent="0.35">
      <c r="A156" s="117" t="s">
        <v>79</v>
      </c>
      <c r="B156" s="272">
        <v>43870</v>
      </c>
      <c r="C156" s="185" t="s">
        <v>353</v>
      </c>
      <c r="D156" s="267" t="s">
        <v>352</v>
      </c>
      <c r="E156" s="274"/>
      <c r="F156" s="122"/>
      <c r="G156" s="123">
        <f t="shared" si="464"/>
        <v>0</v>
      </c>
      <c r="H156" s="274"/>
      <c r="I156" s="122"/>
      <c r="J156" s="123">
        <f t="shared" ref="J156:J159" si="472">H156*I156</f>
        <v>0</v>
      </c>
      <c r="K156" s="121">
        <v>5</v>
      </c>
      <c r="L156" s="122">
        <v>10000</v>
      </c>
      <c r="M156" s="123">
        <f t="shared" si="465"/>
        <v>50000</v>
      </c>
      <c r="N156" s="121">
        <v>0</v>
      </c>
      <c r="O156" s="122">
        <v>0</v>
      </c>
      <c r="P156" s="123">
        <f t="shared" si="466"/>
        <v>0</v>
      </c>
      <c r="Q156" s="121"/>
      <c r="R156" s="122"/>
      <c r="S156" s="123">
        <f t="shared" si="467"/>
        <v>0</v>
      </c>
      <c r="T156" s="121"/>
      <c r="U156" s="122"/>
      <c r="V156" s="123">
        <f t="shared" si="468"/>
        <v>0</v>
      </c>
      <c r="W156" s="124">
        <f t="shared" si="469"/>
        <v>50000</v>
      </c>
      <c r="X156" s="125">
        <f t="shared" si="470"/>
        <v>0</v>
      </c>
      <c r="Y156" s="125">
        <f>W156-X156</f>
        <v>50000</v>
      </c>
      <c r="Z156" s="126">
        <f t="shared" si="471"/>
        <v>1</v>
      </c>
      <c r="AA156" s="249" t="s">
        <v>355</v>
      </c>
      <c r="AB156" s="129"/>
      <c r="AC156" s="129"/>
      <c r="AD156" s="129"/>
      <c r="AE156" s="129"/>
      <c r="AF156" s="129"/>
      <c r="AG156" s="129"/>
    </row>
    <row r="157" spans="1:33" ht="25" x14ac:dyDescent="0.35">
      <c r="A157" s="117" t="s">
        <v>79</v>
      </c>
      <c r="B157" s="272">
        <v>43899</v>
      </c>
      <c r="C157" s="185" t="s">
        <v>357</v>
      </c>
      <c r="D157" s="273" t="s">
        <v>147</v>
      </c>
      <c r="E157" s="282">
        <v>1</v>
      </c>
      <c r="F157" s="122">
        <v>45000</v>
      </c>
      <c r="G157" s="123">
        <f>E157*F157</f>
        <v>45000</v>
      </c>
      <c r="H157" s="274">
        <v>1</v>
      </c>
      <c r="I157" s="122">
        <v>45000</v>
      </c>
      <c r="J157" s="123">
        <f>H157*I157</f>
        <v>45000</v>
      </c>
      <c r="K157" s="121"/>
      <c r="L157" s="122"/>
      <c r="M157" s="123">
        <f t="shared" si="465"/>
        <v>0</v>
      </c>
      <c r="N157" s="121"/>
      <c r="O157" s="122"/>
      <c r="P157" s="123">
        <f t="shared" si="466"/>
        <v>0</v>
      </c>
      <c r="Q157" s="121"/>
      <c r="R157" s="122"/>
      <c r="S157" s="123">
        <f t="shared" si="467"/>
        <v>0</v>
      </c>
      <c r="T157" s="121"/>
      <c r="U157" s="122"/>
      <c r="V157" s="123">
        <f t="shared" si="468"/>
        <v>0</v>
      </c>
      <c r="W157" s="124">
        <f t="shared" si="469"/>
        <v>45000</v>
      </c>
      <c r="X157" s="125">
        <f t="shared" si="470"/>
        <v>45000</v>
      </c>
      <c r="Y157" s="125">
        <f t="shared" ref="Y157:Y160" si="473">W157-X157</f>
        <v>0</v>
      </c>
      <c r="Z157" s="126">
        <f t="shared" si="471"/>
        <v>0</v>
      </c>
      <c r="AA157" s="127"/>
      <c r="AB157" s="129"/>
      <c r="AC157" s="129"/>
      <c r="AD157" s="129"/>
      <c r="AE157" s="129"/>
      <c r="AF157" s="129"/>
      <c r="AG157" s="129"/>
    </row>
    <row r="158" spans="1:33" ht="14.5" x14ac:dyDescent="0.35">
      <c r="A158" s="117" t="s">
        <v>79</v>
      </c>
      <c r="B158" s="272">
        <v>45025</v>
      </c>
      <c r="C158" s="161" t="s">
        <v>259</v>
      </c>
      <c r="D158" s="132" t="s">
        <v>82</v>
      </c>
      <c r="E158" s="367">
        <v>3.5</v>
      </c>
      <c r="F158" s="282">
        <f>G158/E158</f>
        <v>8542.8571428571431</v>
      </c>
      <c r="G158" s="123">
        <f>31500-1600</f>
        <v>29900</v>
      </c>
      <c r="H158" s="282">
        <v>3.5</v>
      </c>
      <c r="I158" s="356">
        <v>9000</v>
      </c>
      <c r="J158" s="123">
        <f t="shared" si="472"/>
        <v>31500</v>
      </c>
      <c r="K158" s="355"/>
      <c r="L158" s="356"/>
      <c r="M158" s="123">
        <f t="shared" si="465"/>
        <v>0</v>
      </c>
      <c r="N158" s="355"/>
      <c r="O158" s="356"/>
      <c r="P158" s="123">
        <f t="shared" si="466"/>
        <v>0</v>
      </c>
      <c r="Q158" s="355"/>
      <c r="R158" s="356"/>
      <c r="S158" s="123">
        <f t="shared" si="467"/>
        <v>0</v>
      </c>
      <c r="T158" s="355"/>
      <c r="U158" s="356"/>
      <c r="V158" s="123">
        <f t="shared" si="468"/>
        <v>0</v>
      </c>
      <c r="W158" s="124">
        <f t="shared" si="469"/>
        <v>29900</v>
      </c>
      <c r="X158" s="125">
        <f t="shared" si="470"/>
        <v>31500</v>
      </c>
      <c r="Y158" s="125">
        <f t="shared" si="473"/>
        <v>-1600</v>
      </c>
      <c r="Z158" s="126">
        <f t="shared" si="471"/>
        <v>-5.3511705685618728E-2</v>
      </c>
      <c r="AA158" s="127"/>
      <c r="AB158" s="129"/>
      <c r="AC158" s="129"/>
      <c r="AD158" s="129"/>
      <c r="AE158" s="129"/>
      <c r="AF158" s="129"/>
      <c r="AG158" s="129"/>
    </row>
    <row r="159" spans="1:33" ht="30" customHeight="1" thickBot="1" x14ac:dyDescent="0.4">
      <c r="A159" s="117" t="s">
        <v>79</v>
      </c>
      <c r="B159" s="272">
        <v>45421</v>
      </c>
      <c r="C159" s="251" t="s">
        <v>260</v>
      </c>
      <c r="D159" s="146"/>
      <c r="E159" s="366"/>
      <c r="F159" s="134">
        <v>0.22</v>
      </c>
      <c r="G159" s="135">
        <f t="shared" si="464"/>
        <v>0</v>
      </c>
      <c r="H159" s="133"/>
      <c r="I159" s="134">
        <v>0.22</v>
      </c>
      <c r="J159" s="135">
        <f t="shared" si="472"/>
        <v>0</v>
      </c>
      <c r="K159" s="133"/>
      <c r="L159" s="134">
        <v>0.22</v>
      </c>
      <c r="M159" s="135">
        <f t="shared" si="465"/>
        <v>0</v>
      </c>
      <c r="N159" s="133"/>
      <c r="O159" s="134">
        <v>0.22</v>
      </c>
      <c r="P159" s="135">
        <f t="shared" si="466"/>
        <v>0</v>
      </c>
      <c r="Q159" s="133"/>
      <c r="R159" s="134">
        <v>0.22</v>
      </c>
      <c r="S159" s="135">
        <f t="shared" si="467"/>
        <v>0</v>
      </c>
      <c r="T159" s="133"/>
      <c r="U159" s="134">
        <v>0.22</v>
      </c>
      <c r="V159" s="135">
        <f t="shared" si="468"/>
        <v>0</v>
      </c>
      <c r="W159" s="136">
        <f t="shared" si="469"/>
        <v>0</v>
      </c>
      <c r="X159" s="163">
        <f t="shared" si="470"/>
        <v>0</v>
      </c>
      <c r="Y159" s="163">
        <f t="shared" si="473"/>
        <v>0</v>
      </c>
      <c r="Z159" s="275">
        <v>0</v>
      </c>
      <c r="AA159" s="127"/>
      <c r="AB159" s="8"/>
      <c r="AC159" s="8"/>
      <c r="AD159" s="8"/>
      <c r="AE159" s="8"/>
      <c r="AF159" s="8"/>
      <c r="AG159" s="8"/>
    </row>
    <row r="160" spans="1:33" ht="30" customHeight="1" x14ac:dyDescent="0.35">
      <c r="A160" s="164" t="s">
        <v>261</v>
      </c>
      <c r="B160" s="165"/>
      <c r="C160" s="166"/>
      <c r="D160" s="167"/>
      <c r="E160" s="171">
        <f>SUM(E155:E159)</f>
        <v>4.5</v>
      </c>
      <c r="F160" s="187"/>
      <c r="G160" s="170">
        <f>SUM(G155:G159)</f>
        <v>74900</v>
      </c>
      <c r="H160" s="171">
        <f>SUM(H155:H159)</f>
        <v>4.5</v>
      </c>
      <c r="I160" s="187"/>
      <c r="J160" s="170">
        <f>SUM(J155:J159)</f>
        <v>76500</v>
      </c>
      <c r="K160" s="188">
        <f>SUM(K155:K157)</f>
        <v>10</v>
      </c>
      <c r="L160" s="187"/>
      <c r="M160" s="170">
        <f>SUM(M155:M159)</f>
        <v>95000</v>
      </c>
      <c r="N160" s="188">
        <f>SUM(N155:N157)</f>
        <v>5</v>
      </c>
      <c r="O160" s="187"/>
      <c r="P160" s="170">
        <f>SUM(P155:P159)</f>
        <v>25000</v>
      </c>
      <c r="Q160" s="188">
        <f>SUM(Q155:Q157)</f>
        <v>0</v>
      </c>
      <c r="R160" s="187"/>
      <c r="S160" s="170">
        <f>SUM(S155:S159)</f>
        <v>0</v>
      </c>
      <c r="T160" s="188">
        <f>SUM(T155:T157)</f>
        <v>0</v>
      </c>
      <c r="U160" s="187"/>
      <c r="V160" s="172">
        <f t="shared" ref="V160:X160" si="474">SUM(V155:V159)</f>
        <v>0</v>
      </c>
      <c r="W160" s="240">
        <f t="shared" si="474"/>
        <v>169900</v>
      </c>
      <c r="X160" s="241">
        <f t="shared" si="474"/>
        <v>101500</v>
      </c>
      <c r="Y160" s="241">
        <f t="shared" si="473"/>
        <v>68400</v>
      </c>
      <c r="Z160" s="241">
        <f t="shared" si="471"/>
        <v>0.40258975868157743</v>
      </c>
      <c r="AA160" s="242"/>
      <c r="AB160" s="8"/>
      <c r="AC160" s="8"/>
      <c r="AD160" s="8"/>
      <c r="AE160" s="8"/>
      <c r="AF160" s="8"/>
      <c r="AG160" s="8"/>
    </row>
    <row r="161" spans="1:33" ht="30" customHeight="1" x14ac:dyDescent="0.35">
      <c r="A161" s="176" t="s">
        <v>74</v>
      </c>
      <c r="B161" s="217">
        <v>10</v>
      </c>
      <c r="C161" s="257" t="s">
        <v>262</v>
      </c>
      <c r="D161" s="179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243"/>
      <c r="X161" s="243"/>
      <c r="Y161" s="180"/>
      <c r="Z161" s="243"/>
      <c r="AA161" s="244"/>
      <c r="AB161" s="8"/>
      <c r="AC161" s="8"/>
      <c r="AD161" s="8"/>
      <c r="AE161" s="8"/>
      <c r="AF161" s="8"/>
      <c r="AG161" s="8"/>
    </row>
    <row r="162" spans="1:33" ht="25" x14ac:dyDescent="0.35">
      <c r="A162" s="117" t="s">
        <v>79</v>
      </c>
      <c r="B162" s="272">
        <v>43840</v>
      </c>
      <c r="C162" s="276" t="s">
        <v>263</v>
      </c>
      <c r="D162" s="267"/>
      <c r="E162" s="277"/>
      <c r="F162" s="158"/>
      <c r="G162" s="159">
        <f t="shared" ref="G162:G166" si="475">E162*F162</f>
        <v>0</v>
      </c>
      <c r="H162" s="277"/>
      <c r="I162" s="158"/>
      <c r="J162" s="159">
        <f t="shared" ref="J162:J166" si="476">H162*I162</f>
        <v>0</v>
      </c>
      <c r="K162" s="157"/>
      <c r="L162" s="158"/>
      <c r="M162" s="159">
        <f t="shared" ref="M162:M166" si="477">K162*L162</f>
        <v>0</v>
      </c>
      <c r="N162" s="157"/>
      <c r="O162" s="158"/>
      <c r="P162" s="159">
        <f t="shared" ref="P162:P166" si="478">N162*O162</f>
        <v>0</v>
      </c>
      <c r="Q162" s="157"/>
      <c r="R162" s="158"/>
      <c r="S162" s="159">
        <f t="shared" ref="S162:S166" si="479">Q162*R162</f>
        <v>0</v>
      </c>
      <c r="T162" s="157"/>
      <c r="U162" s="158"/>
      <c r="V162" s="278">
        <f t="shared" ref="V162:V166" si="480">T162*U162</f>
        <v>0</v>
      </c>
      <c r="W162" s="279">
        <f t="shared" ref="W162:W166" si="481">G162+M162+S162</f>
        <v>0</v>
      </c>
      <c r="X162" s="247">
        <f t="shared" ref="X162:X166" si="482">J162+P162+V162</f>
        <v>0</v>
      </c>
      <c r="Y162" s="247">
        <f t="shared" ref="Y162:Y167" si="483">W162-X162</f>
        <v>0</v>
      </c>
      <c r="Z162" s="248">
        <v>0</v>
      </c>
      <c r="AA162" s="205"/>
      <c r="AB162" s="129"/>
      <c r="AC162" s="129"/>
      <c r="AD162" s="129"/>
      <c r="AE162" s="129"/>
      <c r="AF162" s="129"/>
      <c r="AG162" s="129"/>
    </row>
    <row r="163" spans="1:33" ht="30" customHeight="1" x14ac:dyDescent="0.35">
      <c r="A163" s="117" t="s">
        <v>79</v>
      </c>
      <c r="B163" s="272">
        <v>43871</v>
      </c>
      <c r="C163" s="276" t="s">
        <v>263</v>
      </c>
      <c r="D163" s="273"/>
      <c r="E163" s="274"/>
      <c r="F163" s="122"/>
      <c r="G163" s="123">
        <f t="shared" si="475"/>
        <v>0</v>
      </c>
      <c r="H163" s="274"/>
      <c r="I163" s="122"/>
      <c r="J163" s="123">
        <f t="shared" si="476"/>
        <v>0</v>
      </c>
      <c r="K163" s="121"/>
      <c r="L163" s="122"/>
      <c r="M163" s="123">
        <f t="shared" si="477"/>
        <v>0</v>
      </c>
      <c r="N163" s="121"/>
      <c r="O163" s="122"/>
      <c r="P163" s="123">
        <f t="shared" si="478"/>
        <v>0</v>
      </c>
      <c r="Q163" s="121"/>
      <c r="R163" s="122"/>
      <c r="S163" s="123">
        <f t="shared" si="479"/>
        <v>0</v>
      </c>
      <c r="T163" s="121"/>
      <c r="U163" s="122"/>
      <c r="V163" s="245">
        <f t="shared" si="480"/>
        <v>0</v>
      </c>
      <c r="W163" s="250">
        <f t="shared" si="481"/>
        <v>0</v>
      </c>
      <c r="X163" s="125">
        <f t="shared" si="482"/>
        <v>0</v>
      </c>
      <c r="Y163" s="125">
        <f t="shared" si="483"/>
        <v>0</v>
      </c>
      <c r="Z163" s="126">
        <v>0</v>
      </c>
      <c r="AA163" s="127"/>
      <c r="AB163" s="129"/>
      <c r="AC163" s="129"/>
      <c r="AD163" s="129"/>
      <c r="AE163" s="129"/>
      <c r="AF163" s="129"/>
      <c r="AG163" s="129"/>
    </row>
    <row r="164" spans="1:33" ht="30" customHeight="1" x14ac:dyDescent="0.35">
      <c r="A164" s="117" t="s">
        <v>79</v>
      </c>
      <c r="B164" s="272">
        <v>43900</v>
      </c>
      <c r="C164" s="276" t="s">
        <v>263</v>
      </c>
      <c r="D164" s="273"/>
      <c r="E164" s="274"/>
      <c r="F164" s="122"/>
      <c r="G164" s="123">
        <f t="shared" si="475"/>
        <v>0</v>
      </c>
      <c r="H164" s="274"/>
      <c r="I164" s="122"/>
      <c r="J164" s="123">
        <f t="shared" si="476"/>
        <v>0</v>
      </c>
      <c r="K164" s="121"/>
      <c r="L164" s="122"/>
      <c r="M164" s="123">
        <f t="shared" si="477"/>
        <v>0</v>
      </c>
      <c r="N164" s="121"/>
      <c r="O164" s="122"/>
      <c r="P164" s="123">
        <f t="shared" si="478"/>
        <v>0</v>
      </c>
      <c r="Q164" s="121"/>
      <c r="R164" s="122"/>
      <c r="S164" s="123">
        <f t="shared" si="479"/>
        <v>0</v>
      </c>
      <c r="T164" s="121"/>
      <c r="U164" s="122"/>
      <c r="V164" s="245">
        <f t="shared" si="480"/>
        <v>0</v>
      </c>
      <c r="W164" s="250">
        <f t="shared" si="481"/>
        <v>0</v>
      </c>
      <c r="X164" s="125">
        <f t="shared" si="482"/>
        <v>0</v>
      </c>
      <c r="Y164" s="125">
        <f t="shared" si="483"/>
        <v>0</v>
      </c>
      <c r="Z164" s="126">
        <v>0</v>
      </c>
      <c r="AA164" s="127"/>
      <c r="AB164" s="129"/>
      <c r="AC164" s="129"/>
      <c r="AD164" s="129"/>
      <c r="AE164" s="129"/>
      <c r="AF164" s="129"/>
      <c r="AG164" s="129"/>
    </row>
    <row r="165" spans="1:33" ht="30" customHeight="1" x14ac:dyDescent="0.35">
      <c r="A165" s="130" t="s">
        <v>79</v>
      </c>
      <c r="B165" s="280">
        <v>43931</v>
      </c>
      <c r="C165" s="161" t="s">
        <v>264</v>
      </c>
      <c r="D165" s="281" t="s">
        <v>82</v>
      </c>
      <c r="E165" s="282"/>
      <c r="F165" s="134"/>
      <c r="G165" s="123">
        <f t="shared" si="475"/>
        <v>0</v>
      </c>
      <c r="H165" s="282"/>
      <c r="I165" s="134"/>
      <c r="J165" s="123">
        <f t="shared" si="476"/>
        <v>0</v>
      </c>
      <c r="K165" s="133"/>
      <c r="L165" s="134"/>
      <c r="M165" s="135">
        <f t="shared" si="477"/>
        <v>0</v>
      </c>
      <c r="N165" s="133"/>
      <c r="O165" s="134"/>
      <c r="P165" s="135">
        <f t="shared" si="478"/>
        <v>0</v>
      </c>
      <c r="Q165" s="133"/>
      <c r="R165" s="134"/>
      <c r="S165" s="135">
        <f t="shared" si="479"/>
        <v>0</v>
      </c>
      <c r="T165" s="133"/>
      <c r="U165" s="134"/>
      <c r="V165" s="252">
        <f t="shared" si="480"/>
        <v>0</v>
      </c>
      <c r="W165" s="283">
        <f t="shared" si="481"/>
        <v>0</v>
      </c>
      <c r="X165" s="125">
        <f t="shared" si="482"/>
        <v>0</v>
      </c>
      <c r="Y165" s="125">
        <f t="shared" si="483"/>
        <v>0</v>
      </c>
      <c r="Z165" s="126">
        <v>0</v>
      </c>
      <c r="AA165" s="227"/>
      <c r="AB165" s="129"/>
      <c r="AC165" s="129"/>
      <c r="AD165" s="129"/>
      <c r="AE165" s="129"/>
      <c r="AF165" s="129"/>
      <c r="AG165" s="129"/>
    </row>
    <row r="166" spans="1:33" ht="30" customHeight="1" x14ac:dyDescent="0.35">
      <c r="A166" s="130" t="s">
        <v>79</v>
      </c>
      <c r="B166" s="284">
        <v>43961</v>
      </c>
      <c r="C166" s="251" t="s">
        <v>265</v>
      </c>
      <c r="D166" s="285"/>
      <c r="E166" s="133"/>
      <c r="F166" s="134">
        <v>0.22</v>
      </c>
      <c r="G166" s="135">
        <f t="shared" si="475"/>
        <v>0</v>
      </c>
      <c r="H166" s="133"/>
      <c r="I166" s="134">
        <v>0.22</v>
      </c>
      <c r="J166" s="135">
        <f t="shared" si="476"/>
        <v>0</v>
      </c>
      <c r="K166" s="133"/>
      <c r="L166" s="134">
        <v>0.22</v>
      </c>
      <c r="M166" s="135">
        <f t="shared" si="477"/>
        <v>0</v>
      </c>
      <c r="N166" s="133"/>
      <c r="O166" s="134">
        <v>0.22</v>
      </c>
      <c r="P166" s="135">
        <f t="shared" si="478"/>
        <v>0</v>
      </c>
      <c r="Q166" s="133"/>
      <c r="R166" s="134">
        <v>0.22</v>
      </c>
      <c r="S166" s="135">
        <f t="shared" si="479"/>
        <v>0</v>
      </c>
      <c r="T166" s="133"/>
      <c r="U166" s="134">
        <v>0.22</v>
      </c>
      <c r="V166" s="252">
        <f t="shared" si="480"/>
        <v>0</v>
      </c>
      <c r="W166" s="253">
        <f t="shared" si="481"/>
        <v>0</v>
      </c>
      <c r="X166" s="254">
        <f t="shared" si="482"/>
        <v>0</v>
      </c>
      <c r="Y166" s="254">
        <f t="shared" si="483"/>
        <v>0</v>
      </c>
      <c r="Z166" s="255">
        <v>0</v>
      </c>
      <c r="AA166" s="208"/>
      <c r="AB166" s="8"/>
      <c r="AC166" s="8"/>
      <c r="AD166" s="8"/>
      <c r="AE166" s="8"/>
      <c r="AF166" s="8"/>
      <c r="AG166" s="8"/>
    </row>
    <row r="167" spans="1:33" ht="30" customHeight="1" x14ac:dyDescent="0.35">
      <c r="A167" s="164" t="s">
        <v>266</v>
      </c>
      <c r="B167" s="165"/>
      <c r="C167" s="166"/>
      <c r="D167" s="167"/>
      <c r="E167" s="171">
        <f>SUM(E162:E165)</f>
        <v>0</v>
      </c>
      <c r="F167" s="187"/>
      <c r="G167" s="170">
        <f>SUM(G162:G166)</f>
        <v>0</v>
      </c>
      <c r="H167" s="171">
        <f>SUM(H162:H165)</f>
        <v>0</v>
      </c>
      <c r="I167" s="187"/>
      <c r="J167" s="170">
        <f>SUM(J162:J166)</f>
        <v>0</v>
      </c>
      <c r="K167" s="188">
        <f>SUM(K162:K165)</f>
        <v>0</v>
      </c>
      <c r="L167" s="187"/>
      <c r="M167" s="170">
        <f>SUM(M162:M166)</f>
        <v>0</v>
      </c>
      <c r="N167" s="188">
        <f>SUM(N162:N165)</f>
        <v>0</v>
      </c>
      <c r="O167" s="187"/>
      <c r="P167" s="170">
        <f>SUM(P162:P166)</f>
        <v>0</v>
      </c>
      <c r="Q167" s="188">
        <f>SUM(Q162:Q165)</f>
        <v>0</v>
      </c>
      <c r="R167" s="187"/>
      <c r="S167" s="170">
        <f>SUM(S162:S166)</f>
        <v>0</v>
      </c>
      <c r="T167" s="188">
        <f>SUM(T162:T165)</f>
        <v>0</v>
      </c>
      <c r="U167" s="187"/>
      <c r="V167" s="172">
        <f t="shared" ref="V167:X167" si="484">SUM(V162:V166)</f>
        <v>0</v>
      </c>
      <c r="W167" s="240">
        <f t="shared" si="484"/>
        <v>0</v>
      </c>
      <c r="X167" s="241">
        <f t="shared" si="484"/>
        <v>0</v>
      </c>
      <c r="Y167" s="241">
        <f t="shared" si="483"/>
        <v>0</v>
      </c>
      <c r="Z167" s="241">
        <v>0</v>
      </c>
      <c r="AA167" s="242"/>
      <c r="AB167" s="8"/>
      <c r="AC167" s="8"/>
      <c r="AD167" s="8"/>
      <c r="AE167" s="8"/>
      <c r="AF167" s="8"/>
      <c r="AG167" s="8"/>
    </row>
    <row r="168" spans="1:33" ht="30" customHeight="1" x14ac:dyDescent="0.35">
      <c r="A168" s="176" t="s">
        <v>74</v>
      </c>
      <c r="B168" s="217">
        <v>11</v>
      </c>
      <c r="C168" s="178" t="s">
        <v>267</v>
      </c>
      <c r="D168" s="179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243"/>
      <c r="X168" s="243"/>
      <c r="Y168" s="180"/>
      <c r="Z168" s="243"/>
      <c r="AA168" s="244"/>
      <c r="AB168" s="8"/>
      <c r="AC168" s="8"/>
      <c r="AD168" s="8"/>
      <c r="AE168" s="8"/>
      <c r="AF168" s="8"/>
      <c r="AG168" s="8"/>
    </row>
    <row r="169" spans="1:33" ht="30" customHeight="1" x14ac:dyDescent="0.35">
      <c r="A169" s="286" t="s">
        <v>79</v>
      </c>
      <c r="B169" s="272">
        <v>43841</v>
      </c>
      <c r="C169" s="276" t="s">
        <v>268</v>
      </c>
      <c r="D169" s="156" t="s">
        <v>116</v>
      </c>
      <c r="E169" s="157"/>
      <c r="F169" s="158"/>
      <c r="G169" s="159">
        <f t="shared" ref="G169:G170" si="485">E169*F169</f>
        <v>0</v>
      </c>
      <c r="H169" s="157"/>
      <c r="I169" s="158"/>
      <c r="J169" s="159">
        <f t="shared" ref="J169:J170" si="486">H169*I169</f>
        <v>0</v>
      </c>
      <c r="K169" s="157"/>
      <c r="L169" s="158"/>
      <c r="M169" s="159">
        <f t="shared" ref="M169:M170" si="487">K169*L169</f>
        <v>0</v>
      </c>
      <c r="N169" s="157"/>
      <c r="O169" s="158"/>
      <c r="P169" s="159">
        <f t="shared" ref="P169:P170" si="488">N169*O169</f>
        <v>0</v>
      </c>
      <c r="Q169" s="157"/>
      <c r="R169" s="158"/>
      <c r="S169" s="159">
        <f t="shared" ref="S169:S170" si="489">Q169*R169</f>
        <v>0</v>
      </c>
      <c r="T169" s="157"/>
      <c r="U169" s="158"/>
      <c r="V169" s="278">
        <f t="shared" ref="V169:V170" si="490">T169*U169</f>
        <v>0</v>
      </c>
      <c r="W169" s="279">
        <f t="shared" ref="W169:W170" si="491">G169+M169+S169</f>
        <v>0</v>
      </c>
      <c r="X169" s="247">
        <f t="shared" ref="X169:X170" si="492">J169+P169+V169</f>
        <v>0</v>
      </c>
      <c r="Y169" s="247">
        <f t="shared" ref="Y169:Y171" si="493">W169-X169</f>
        <v>0</v>
      </c>
      <c r="Z169" s="248">
        <v>0</v>
      </c>
      <c r="AA169" s="205"/>
      <c r="AB169" s="129"/>
      <c r="AC169" s="129"/>
      <c r="AD169" s="129"/>
      <c r="AE169" s="129"/>
      <c r="AF169" s="129"/>
      <c r="AG169" s="129"/>
    </row>
    <row r="170" spans="1:33" ht="30" customHeight="1" x14ac:dyDescent="0.35">
      <c r="A170" s="287" t="s">
        <v>79</v>
      </c>
      <c r="B170" s="272">
        <v>43872</v>
      </c>
      <c r="C170" s="161" t="s">
        <v>268</v>
      </c>
      <c r="D170" s="132" t="s">
        <v>116</v>
      </c>
      <c r="E170" s="133"/>
      <c r="F170" s="134"/>
      <c r="G170" s="123">
        <f t="shared" si="485"/>
        <v>0</v>
      </c>
      <c r="H170" s="133"/>
      <c r="I170" s="134"/>
      <c r="J170" s="123">
        <f t="shared" si="486"/>
        <v>0</v>
      </c>
      <c r="K170" s="133"/>
      <c r="L170" s="134"/>
      <c r="M170" s="135">
        <f t="shared" si="487"/>
        <v>0</v>
      </c>
      <c r="N170" s="133"/>
      <c r="O170" s="134"/>
      <c r="P170" s="135">
        <f t="shared" si="488"/>
        <v>0</v>
      </c>
      <c r="Q170" s="133"/>
      <c r="R170" s="134"/>
      <c r="S170" s="135">
        <f t="shared" si="489"/>
        <v>0</v>
      </c>
      <c r="T170" s="133"/>
      <c r="U170" s="134"/>
      <c r="V170" s="252">
        <f t="shared" si="490"/>
        <v>0</v>
      </c>
      <c r="W170" s="288">
        <f t="shared" si="491"/>
        <v>0</v>
      </c>
      <c r="X170" s="254">
        <f t="shared" si="492"/>
        <v>0</v>
      </c>
      <c r="Y170" s="254">
        <f t="shared" si="493"/>
        <v>0</v>
      </c>
      <c r="Z170" s="255">
        <v>0</v>
      </c>
      <c r="AA170" s="208"/>
      <c r="AB170" s="128"/>
      <c r="AC170" s="129"/>
      <c r="AD170" s="129"/>
      <c r="AE170" s="129"/>
      <c r="AF170" s="129"/>
      <c r="AG170" s="129"/>
    </row>
    <row r="171" spans="1:33" ht="30" customHeight="1" x14ac:dyDescent="0.35">
      <c r="A171" s="399" t="s">
        <v>269</v>
      </c>
      <c r="B171" s="400"/>
      <c r="C171" s="400"/>
      <c r="D171" s="401"/>
      <c r="E171" s="171">
        <f>SUM(E169:E170)</f>
        <v>0</v>
      </c>
      <c r="F171" s="187"/>
      <c r="G171" s="170">
        <f t="shared" ref="G171:H171" si="494">SUM(G169:G170)</f>
        <v>0</v>
      </c>
      <c r="H171" s="171">
        <f t="shared" si="494"/>
        <v>0</v>
      </c>
      <c r="I171" s="187"/>
      <c r="J171" s="170">
        <f t="shared" ref="J171:K171" si="495">SUM(J169:J170)</f>
        <v>0</v>
      </c>
      <c r="K171" s="188">
        <f t="shared" si="495"/>
        <v>0</v>
      </c>
      <c r="L171" s="187"/>
      <c r="M171" s="170">
        <f t="shared" ref="M171:N171" si="496">SUM(M169:M170)</f>
        <v>0</v>
      </c>
      <c r="N171" s="188">
        <f t="shared" si="496"/>
        <v>0</v>
      </c>
      <c r="O171" s="187"/>
      <c r="P171" s="170">
        <f t="shared" ref="P171:Q171" si="497">SUM(P169:P170)</f>
        <v>0</v>
      </c>
      <c r="Q171" s="188">
        <f t="shared" si="497"/>
        <v>0</v>
      </c>
      <c r="R171" s="187"/>
      <c r="S171" s="170">
        <f t="shared" ref="S171:T171" si="498">SUM(S169:S170)</f>
        <v>0</v>
      </c>
      <c r="T171" s="188">
        <f t="shared" si="498"/>
        <v>0</v>
      </c>
      <c r="U171" s="187"/>
      <c r="V171" s="172">
        <f t="shared" ref="V171:X171" si="499">SUM(V169:V170)</f>
        <v>0</v>
      </c>
      <c r="W171" s="240">
        <f t="shared" si="499"/>
        <v>0</v>
      </c>
      <c r="X171" s="241">
        <f t="shared" si="499"/>
        <v>0</v>
      </c>
      <c r="Y171" s="241">
        <f t="shared" si="493"/>
        <v>0</v>
      </c>
      <c r="Z171" s="241">
        <v>0</v>
      </c>
      <c r="AA171" s="242"/>
      <c r="AB171" s="8"/>
      <c r="AC171" s="8"/>
      <c r="AD171" s="8"/>
      <c r="AE171" s="8"/>
      <c r="AF171" s="8"/>
      <c r="AG171" s="8"/>
    </row>
    <row r="172" spans="1:33" ht="30" customHeight="1" x14ac:dyDescent="0.35">
      <c r="A172" s="216" t="s">
        <v>74</v>
      </c>
      <c r="B172" s="217">
        <v>12</v>
      </c>
      <c r="C172" s="218" t="s">
        <v>270</v>
      </c>
      <c r="D172" s="289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243"/>
      <c r="X172" s="243"/>
      <c r="Y172" s="180"/>
      <c r="Z172" s="243"/>
      <c r="AA172" s="244"/>
      <c r="AB172" s="8"/>
      <c r="AC172" s="8"/>
      <c r="AD172" s="8"/>
      <c r="AE172" s="8"/>
      <c r="AF172" s="8"/>
      <c r="AG172" s="8"/>
    </row>
    <row r="173" spans="1:33" ht="71.5" customHeight="1" x14ac:dyDescent="0.35">
      <c r="A173" s="154" t="s">
        <v>79</v>
      </c>
      <c r="B173" s="290">
        <v>43842</v>
      </c>
      <c r="C173" s="291" t="s">
        <v>358</v>
      </c>
      <c r="D173" s="267" t="s">
        <v>361</v>
      </c>
      <c r="E173" s="277"/>
      <c r="F173" s="158"/>
      <c r="G173" s="159">
        <f t="shared" ref="G173:G176" si="500">E173*F173</f>
        <v>0</v>
      </c>
      <c r="H173" s="277"/>
      <c r="I173" s="158"/>
      <c r="J173" s="159">
        <f t="shared" ref="J173:J176" si="501">H173*I173</f>
        <v>0</v>
      </c>
      <c r="K173" s="157">
        <v>7</v>
      </c>
      <c r="L173" s="158">
        <v>6500</v>
      </c>
      <c r="M173" s="159">
        <f t="shared" ref="M173:M176" si="502">K173*L173</f>
        <v>45500</v>
      </c>
      <c r="N173" s="157">
        <v>0</v>
      </c>
      <c r="O173" s="158">
        <v>0</v>
      </c>
      <c r="P173" s="159">
        <v>0</v>
      </c>
      <c r="Q173" s="157"/>
      <c r="R173" s="158"/>
      <c r="S173" s="159">
        <f t="shared" ref="S173:S176" si="503">Q173*R173</f>
        <v>0</v>
      </c>
      <c r="T173" s="157"/>
      <c r="U173" s="158"/>
      <c r="V173" s="278">
        <f t="shared" ref="V173:V176" si="504">T173*U173</f>
        <v>0</v>
      </c>
      <c r="W173" s="279">
        <f t="shared" ref="W173:W176" si="505">G173+M173+S173</f>
        <v>45500</v>
      </c>
      <c r="X173" s="247">
        <f t="shared" ref="X173:X176" si="506">J173+P173+V173</f>
        <v>0</v>
      </c>
      <c r="Y173" s="247">
        <f t="shared" ref="Y173:Y177" si="507">W173-X173</f>
        <v>45500</v>
      </c>
      <c r="Z173" s="248">
        <f t="shared" ref="Z173:Z177" si="508">Y173/W173</f>
        <v>1</v>
      </c>
      <c r="AA173" s="292" t="s">
        <v>359</v>
      </c>
      <c r="AB173" s="128"/>
      <c r="AC173" s="129"/>
      <c r="AD173" s="129"/>
      <c r="AE173" s="129"/>
      <c r="AF173" s="129"/>
      <c r="AG173" s="129"/>
    </row>
    <row r="174" spans="1:33" ht="30" customHeight="1" x14ac:dyDescent="0.35">
      <c r="A174" s="117" t="s">
        <v>79</v>
      </c>
      <c r="B174" s="272">
        <v>43873</v>
      </c>
      <c r="C174" s="185" t="s">
        <v>360</v>
      </c>
      <c r="D174" s="273" t="s">
        <v>245</v>
      </c>
      <c r="E174" s="274">
        <v>140</v>
      </c>
      <c r="F174" s="122">
        <v>350</v>
      </c>
      <c r="G174" s="123">
        <f t="shared" si="500"/>
        <v>49000</v>
      </c>
      <c r="H174" s="274">
        <v>140</v>
      </c>
      <c r="I174" s="122">
        <v>350</v>
      </c>
      <c r="J174" s="123">
        <f t="shared" si="501"/>
        <v>49000</v>
      </c>
      <c r="K174" s="121"/>
      <c r="L174" s="122"/>
      <c r="M174" s="123">
        <f t="shared" si="502"/>
        <v>0</v>
      </c>
      <c r="N174" s="121"/>
      <c r="O174" s="122"/>
      <c r="P174" s="123">
        <f t="shared" ref="P174:P176" si="509">N174*O174</f>
        <v>0</v>
      </c>
      <c r="Q174" s="121"/>
      <c r="R174" s="122"/>
      <c r="S174" s="123">
        <f t="shared" si="503"/>
        <v>0</v>
      </c>
      <c r="T174" s="121"/>
      <c r="U174" s="122"/>
      <c r="V174" s="245">
        <f t="shared" si="504"/>
        <v>0</v>
      </c>
      <c r="W174" s="293">
        <f t="shared" si="505"/>
        <v>49000</v>
      </c>
      <c r="X174" s="125">
        <f t="shared" si="506"/>
        <v>49000</v>
      </c>
      <c r="Y174" s="125">
        <f t="shared" si="507"/>
        <v>0</v>
      </c>
      <c r="Z174" s="126">
        <f t="shared" si="508"/>
        <v>0</v>
      </c>
      <c r="AA174" s="294"/>
      <c r="AB174" s="129"/>
      <c r="AC174" s="129"/>
      <c r="AD174" s="129"/>
      <c r="AE174" s="129"/>
      <c r="AF174" s="129"/>
      <c r="AG174" s="129"/>
    </row>
    <row r="175" spans="1:33" ht="30" customHeight="1" x14ac:dyDescent="0.35">
      <c r="A175" s="130" t="s">
        <v>79</v>
      </c>
      <c r="B175" s="280">
        <v>43902</v>
      </c>
      <c r="C175" s="161" t="s">
        <v>362</v>
      </c>
      <c r="D175" s="281" t="s">
        <v>271</v>
      </c>
      <c r="E175" s="282"/>
      <c r="F175" s="134"/>
      <c r="G175" s="135">
        <f t="shared" si="500"/>
        <v>0</v>
      </c>
      <c r="H175" s="282"/>
      <c r="I175" s="134"/>
      <c r="J175" s="135">
        <f t="shared" si="501"/>
        <v>0</v>
      </c>
      <c r="K175" s="133">
        <v>5</v>
      </c>
      <c r="L175" s="134">
        <v>2000</v>
      </c>
      <c r="M175" s="135">
        <f t="shared" si="502"/>
        <v>10000</v>
      </c>
      <c r="N175" s="133">
        <v>5</v>
      </c>
      <c r="O175" s="134">
        <v>2000</v>
      </c>
      <c r="P175" s="135">
        <f t="shared" si="509"/>
        <v>10000</v>
      </c>
      <c r="Q175" s="133"/>
      <c r="R175" s="134"/>
      <c r="S175" s="135">
        <f t="shared" si="503"/>
        <v>0</v>
      </c>
      <c r="T175" s="133"/>
      <c r="U175" s="134"/>
      <c r="V175" s="252">
        <f t="shared" si="504"/>
        <v>0</v>
      </c>
      <c r="W175" s="283">
        <f t="shared" si="505"/>
        <v>10000</v>
      </c>
      <c r="X175" s="125">
        <f t="shared" si="506"/>
        <v>10000</v>
      </c>
      <c r="Y175" s="125">
        <f t="shared" si="507"/>
        <v>0</v>
      </c>
      <c r="Z175" s="126">
        <f t="shared" si="508"/>
        <v>0</v>
      </c>
      <c r="AA175" s="295"/>
      <c r="AB175" s="129"/>
      <c r="AC175" s="129"/>
      <c r="AD175" s="129"/>
      <c r="AE175" s="129"/>
      <c r="AF175" s="129"/>
      <c r="AG175" s="129"/>
    </row>
    <row r="176" spans="1:33" ht="30" customHeight="1" x14ac:dyDescent="0.35">
      <c r="A176" s="130" t="s">
        <v>79</v>
      </c>
      <c r="B176" s="280">
        <v>43933</v>
      </c>
      <c r="C176" s="251" t="s">
        <v>272</v>
      </c>
      <c r="D176" s="285"/>
      <c r="E176" s="282"/>
      <c r="F176" s="134">
        <v>0.22</v>
      </c>
      <c r="G176" s="135">
        <f t="shared" si="500"/>
        <v>0</v>
      </c>
      <c r="H176" s="282"/>
      <c r="I176" s="134">
        <v>0.22</v>
      </c>
      <c r="J176" s="135">
        <f t="shared" si="501"/>
        <v>0</v>
      </c>
      <c r="K176" s="133"/>
      <c r="L176" s="134">
        <v>0.22</v>
      </c>
      <c r="M176" s="135">
        <f t="shared" si="502"/>
        <v>0</v>
      </c>
      <c r="N176" s="133"/>
      <c r="O176" s="134">
        <v>0.22</v>
      </c>
      <c r="P176" s="135">
        <f t="shared" si="509"/>
        <v>0</v>
      </c>
      <c r="Q176" s="133"/>
      <c r="R176" s="134">
        <v>0.22</v>
      </c>
      <c r="S176" s="135">
        <f t="shared" si="503"/>
        <v>0</v>
      </c>
      <c r="T176" s="133"/>
      <c r="U176" s="134">
        <v>0.22</v>
      </c>
      <c r="V176" s="252">
        <f t="shared" si="504"/>
        <v>0</v>
      </c>
      <c r="W176" s="253">
        <f t="shared" si="505"/>
        <v>0</v>
      </c>
      <c r="X176" s="254">
        <f t="shared" si="506"/>
        <v>0</v>
      </c>
      <c r="Y176" s="254">
        <f t="shared" si="507"/>
        <v>0</v>
      </c>
      <c r="Z176" s="255">
        <v>0</v>
      </c>
      <c r="AA176" s="150"/>
      <c r="AB176" s="8"/>
      <c r="AC176" s="8"/>
      <c r="AD176" s="8"/>
      <c r="AE176" s="8"/>
      <c r="AF176" s="8"/>
      <c r="AG176" s="8"/>
    </row>
    <row r="177" spans="1:33" ht="30" customHeight="1" x14ac:dyDescent="0.35">
      <c r="A177" s="164" t="s">
        <v>273</v>
      </c>
      <c r="B177" s="165"/>
      <c r="C177" s="166"/>
      <c r="D177" s="296"/>
      <c r="E177" s="171">
        <f>SUM(E173:E175)</f>
        <v>140</v>
      </c>
      <c r="F177" s="187"/>
      <c r="G177" s="170">
        <f>SUM(G173:G176)</f>
        <v>49000</v>
      </c>
      <c r="H177" s="171">
        <f>SUM(H173:H175)</f>
        <v>140</v>
      </c>
      <c r="I177" s="187"/>
      <c r="J177" s="170">
        <f>SUM(J173:J176)</f>
        <v>49000</v>
      </c>
      <c r="K177" s="188">
        <f>SUM(K173:K175)</f>
        <v>12</v>
      </c>
      <c r="L177" s="187"/>
      <c r="M177" s="170">
        <f>SUM(M173:M176)</f>
        <v>55500</v>
      </c>
      <c r="N177" s="188">
        <f>SUM(N173:N175)</f>
        <v>5</v>
      </c>
      <c r="O177" s="187"/>
      <c r="P177" s="170">
        <f>SUM(P173:P176)</f>
        <v>10000</v>
      </c>
      <c r="Q177" s="188">
        <f>SUM(Q173:Q175)</f>
        <v>0</v>
      </c>
      <c r="R177" s="187"/>
      <c r="S177" s="170">
        <f>SUM(S173:S176)</f>
        <v>0</v>
      </c>
      <c r="T177" s="188">
        <f>SUM(T173:T175)</f>
        <v>0</v>
      </c>
      <c r="U177" s="187"/>
      <c r="V177" s="172">
        <f t="shared" ref="V177:X177" si="510">SUM(V173:V176)</f>
        <v>0</v>
      </c>
      <c r="W177" s="240">
        <f t="shared" si="510"/>
        <v>104500</v>
      </c>
      <c r="X177" s="241">
        <f t="shared" si="510"/>
        <v>59000</v>
      </c>
      <c r="Y177" s="241">
        <f t="shared" si="507"/>
        <v>45500</v>
      </c>
      <c r="Z177" s="241">
        <f t="shared" si="508"/>
        <v>0.4354066985645933</v>
      </c>
      <c r="AA177" s="242"/>
      <c r="AB177" s="8"/>
      <c r="AC177" s="8"/>
      <c r="AD177" s="8"/>
      <c r="AE177" s="8"/>
      <c r="AF177" s="8"/>
      <c r="AG177" s="8"/>
    </row>
    <row r="178" spans="1:33" ht="30" customHeight="1" x14ac:dyDescent="0.35">
      <c r="A178" s="216" t="s">
        <v>74</v>
      </c>
      <c r="B178" s="297">
        <v>13</v>
      </c>
      <c r="C178" s="218" t="s">
        <v>274</v>
      </c>
      <c r="D178" s="102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243"/>
      <c r="X178" s="243"/>
      <c r="Y178" s="180"/>
      <c r="Z178" s="243"/>
      <c r="AA178" s="244"/>
      <c r="AB178" s="7"/>
      <c r="AC178" s="8"/>
      <c r="AD178" s="8"/>
      <c r="AE178" s="8"/>
      <c r="AF178" s="8"/>
      <c r="AG178" s="8"/>
    </row>
    <row r="179" spans="1:33" ht="30" customHeight="1" x14ac:dyDescent="0.35">
      <c r="A179" s="106" t="s">
        <v>76</v>
      </c>
      <c r="B179" s="153" t="s">
        <v>275</v>
      </c>
      <c r="C179" s="298" t="s">
        <v>276</v>
      </c>
      <c r="D179" s="139"/>
      <c r="E179" s="140">
        <f>SUM(E180:E182)</f>
        <v>2</v>
      </c>
      <c r="F179" s="141"/>
      <c r="G179" s="142">
        <f>SUM(G180:G183)</f>
        <v>80000</v>
      </c>
      <c r="H179" s="140">
        <f>SUM(H180:H182)</f>
        <v>2</v>
      </c>
      <c r="I179" s="141"/>
      <c r="J179" s="142">
        <f>SUM(J180:J183)</f>
        <v>80000</v>
      </c>
      <c r="K179" s="140">
        <f>SUM(K180:K182)</f>
        <v>1</v>
      </c>
      <c r="L179" s="141"/>
      <c r="M179" s="142">
        <f>SUM(M180:M183)</f>
        <v>25000</v>
      </c>
      <c r="N179" s="140">
        <f>SUM(N180:N182)</f>
        <v>1</v>
      </c>
      <c r="O179" s="141"/>
      <c r="P179" s="142">
        <f>SUM(P180:P183)</f>
        <v>25000</v>
      </c>
      <c r="Q179" s="140">
        <f>SUM(Q180:Q182)</f>
        <v>0</v>
      </c>
      <c r="R179" s="141"/>
      <c r="S179" s="142">
        <f>SUM(S180:S183)</f>
        <v>0</v>
      </c>
      <c r="T179" s="140">
        <f>SUM(T180:T182)</f>
        <v>0</v>
      </c>
      <c r="U179" s="141"/>
      <c r="V179" s="299">
        <f t="shared" ref="V179:X179" si="511">SUM(V180:V183)</f>
        <v>0</v>
      </c>
      <c r="W179" s="300">
        <f t="shared" si="511"/>
        <v>105000</v>
      </c>
      <c r="X179" s="142">
        <f t="shared" si="511"/>
        <v>105000</v>
      </c>
      <c r="Y179" s="142">
        <f t="shared" ref="Y179:Y209" si="512">W179-X179</f>
        <v>0</v>
      </c>
      <c r="Z179" s="142">
        <f t="shared" ref="Z179:Z210" si="513">Y179/W179</f>
        <v>0</v>
      </c>
      <c r="AA179" s="144"/>
      <c r="AB179" s="116"/>
      <c r="AC179" s="116"/>
      <c r="AD179" s="116"/>
      <c r="AE179" s="116"/>
      <c r="AF179" s="116"/>
      <c r="AG179" s="116"/>
    </row>
    <row r="180" spans="1:33" ht="22" customHeight="1" x14ac:dyDescent="0.35">
      <c r="A180" s="117" t="s">
        <v>79</v>
      </c>
      <c r="B180" s="118" t="s">
        <v>277</v>
      </c>
      <c r="C180" s="301" t="s">
        <v>320</v>
      </c>
      <c r="D180" s="120" t="s">
        <v>147</v>
      </c>
      <c r="E180" s="121">
        <v>1</v>
      </c>
      <c r="F180" s="122">
        <v>40000</v>
      </c>
      <c r="G180" s="123">
        <f t="shared" ref="G180:G183" si="514">E180*F180</f>
        <v>40000</v>
      </c>
      <c r="H180" s="121">
        <v>1</v>
      </c>
      <c r="I180" s="122">
        <v>40000</v>
      </c>
      <c r="J180" s="123">
        <f t="shared" ref="J180:J183" si="515">H180*I180</f>
        <v>40000</v>
      </c>
      <c r="K180" s="121"/>
      <c r="L180" s="122"/>
      <c r="M180" s="123">
        <f t="shared" ref="M180:M183" si="516">K180*L180</f>
        <v>0</v>
      </c>
      <c r="N180" s="121"/>
      <c r="O180" s="122"/>
      <c r="P180" s="123">
        <f t="shared" ref="P180:P183" si="517">N180*O180</f>
        <v>0</v>
      </c>
      <c r="Q180" s="121"/>
      <c r="R180" s="122"/>
      <c r="S180" s="123">
        <f t="shared" ref="S180:S183" si="518">Q180*R180</f>
        <v>0</v>
      </c>
      <c r="T180" s="121"/>
      <c r="U180" s="122"/>
      <c r="V180" s="245">
        <f t="shared" ref="V180:V183" si="519">T180*U180</f>
        <v>0</v>
      </c>
      <c r="W180" s="250">
        <f t="shared" ref="W180:W183" si="520">G180+M180+S180</f>
        <v>40000</v>
      </c>
      <c r="X180" s="125">
        <f t="shared" ref="X180:X183" si="521">J180+P180+V180</f>
        <v>40000</v>
      </c>
      <c r="Y180" s="125">
        <f t="shared" si="512"/>
        <v>0</v>
      </c>
      <c r="Z180" s="126">
        <f t="shared" si="513"/>
        <v>0</v>
      </c>
      <c r="AA180" s="127"/>
      <c r="AB180" s="129"/>
      <c r="AC180" s="129"/>
      <c r="AD180" s="129"/>
      <c r="AE180" s="129"/>
      <c r="AF180" s="129"/>
      <c r="AG180" s="129"/>
    </row>
    <row r="181" spans="1:33" ht="23.5" customHeight="1" x14ac:dyDescent="0.35">
      <c r="A181" s="117" t="s">
        <v>79</v>
      </c>
      <c r="B181" s="118" t="s">
        <v>278</v>
      </c>
      <c r="C181" s="302" t="s">
        <v>321</v>
      </c>
      <c r="D181" s="120" t="s">
        <v>147</v>
      </c>
      <c r="E181" s="121">
        <v>1</v>
      </c>
      <c r="F181" s="122">
        <v>40000</v>
      </c>
      <c r="G181" s="123">
        <f t="shared" si="514"/>
        <v>40000</v>
      </c>
      <c r="H181" s="121">
        <v>1</v>
      </c>
      <c r="I181" s="122">
        <v>40000</v>
      </c>
      <c r="J181" s="123">
        <f t="shared" si="515"/>
        <v>40000</v>
      </c>
      <c r="K181" s="121"/>
      <c r="L181" s="122"/>
      <c r="M181" s="123">
        <f t="shared" si="516"/>
        <v>0</v>
      </c>
      <c r="N181" s="121"/>
      <c r="O181" s="122"/>
      <c r="P181" s="123">
        <f t="shared" si="517"/>
        <v>0</v>
      </c>
      <c r="Q181" s="121"/>
      <c r="R181" s="122"/>
      <c r="S181" s="123">
        <f t="shared" si="518"/>
        <v>0</v>
      </c>
      <c r="T181" s="121"/>
      <c r="U181" s="122"/>
      <c r="V181" s="245">
        <f t="shared" si="519"/>
        <v>0</v>
      </c>
      <c r="W181" s="250">
        <f t="shared" si="520"/>
        <v>40000</v>
      </c>
      <c r="X181" s="125">
        <f t="shared" si="521"/>
        <v>40000</v>
      </c>
      <c r="Y181" s="125">
        <f t="shared" si="512"/>
        <v>0</v>
      </c>
      <c r="Z181" s="126">
        <f t="shared" si="513"/>
        <v>0</v>
      </c>
      <c r="AA181" s="127"/>
      <c r="AB181" s="129"/>
      <c r="AC181" s="129"/>
      <c r="AD181" s="129"/>
      <c r="AE181" s="129"/>
      <c r="AF181" s="129"/>
      <c r="AG181" s="129"/>
    </row>
    <row r="182" spans="1:33" ht="30" customHeight="1" x14ac:dyDescent="0.35">
      <c r="A182" s="117" t="s">
        <v>79</v>
      </c>
      <c r="B182" s="118" t="s">
        <v>279</v>
      </c>
      <c r="C182" s="302" t="s">
        <v>280</v>
      </c>
      <c r="D182" s="120" t="s">
        <v>147</v>
      </c>
      <c r="E182" s="121"/>
      <c r="F182" s="122">
        <v>0</v>
      </c>
      <c r="G182" s="123">
        <f t="shared" si="514"/>
        <v>0</v>
      </c>
      <c r="H182" s="121">
        <v>0</v>
      </c>
      <c r="I182" s="122">
        <v>0</v>
      </c>
      <c r="J182" s="123">
        <f t="shared" si="515"/>
        <v>0</v>
      </c>
      <c r="K182" s="121">
        <v>1</v>
      </c>
      <c r="L182" s="122">
        <v>25000</v>
      </c>
      <c r="M182" s="123">
        <f t="shared" si="516"/>
        <v>25000</v>
      </c>
      <c r="N182" s="121">
        <f>K182</f>
        <v>1</v>
      </c>
      <c r="O182" s="122">
        <f>L182</f>
        <v>25000</v>
      </c>
      <c r="P182" s="123">
        <f t="shared" si="517"/>
        <v>25000</v>
      </c>
      <c r="Q182" s="121"/>
      <c r="R182" s="122"/>
      <c r="S182" s="123">
        <f t="shared" si="518"/>
        <v>0</v>
      </c>
      <c r="T182" s="121"/>
      <c r="U182" s="122"/>
      <c r="V182" s="245">
        <f t="shared" si="519"/>
        <v>0</v>
      </c>
      <c r="W182" s="250">
        <f t="shared" si="520"/>
        <v>25000</v>
      </c>
      <c r="X182" s="125">
        <f t="shared" si="521"/>
        <v>25000</v>
      </c>
      <c r="Y182" s="125">
        <f t="shared" si="512"/>
        <v>0</v>
      </c>
      <c r="Z182" s="126">
        <f t="shared" si="513"/>
        <v>0</v>
      </c>
      <c r="AA182" s="127"/>
      <c r="AB182" s="129"/>
      <c r="AC182" s="129"/>
      <c r="AD182" s="129"/>
      <c r="AE182" s="129"/>
      <c r="AF182" s="129"/>
      <c r="AG182" s="129"/>
    </row>
    <row r="183" spans="1:33" ht="30" customHeight="1" x14ac:dyDescent="0.35">
      <c r="A183" s="145" t="s">
        <v>79</v>
      </c>
      <c r="B183" s="152" t="s">
        <v>281</v>
      </c>
      <c r="C183" s="302" t="s">
        <v>282</v>
      </c>
      <c r="D183" s="146"/>
      <c r="E183" s="147"/>
      <c r="F183" s="148">
        <v>0.22</v>
      </c>
      <c r="G183" s="149">
        <f t="shared" si="514"/>
        <v>0</v>
      </c>
      <c r="H183" s="147"/>
      <c r="I183" s="148">
        <v>0.22</v>
      </c>
      <c r="J183" s="149">
        <f t="shared" si="515"/>
        <v>0</v>
      </c>
      <c r="K183" s="147"/>
      <c r="L183" s="148">
        <v>0.22</v>
      </c>
      <c r="M183" s="149">
        <f t="shared" si="516"/>
        <v>0</v>
      </c>
      <c r="N183" s="147"/>
      <c r="O183" s="148">
        <v>0.22</v>
      </c>
      <c r="P183" s="149">
        <f t="shared" si="517"/>
        <v>0</v>
      </c>
      <c r="Q183" s="147"/>
      <c r="R183" s="148">
        <v>0.22</v>
      </c>
      <c r="S183" s="149">
        <f t="shared" si="518"/>
        <v>0</v>
      </c>
      <c r="T183" s="147"/>
      <c r="U183" s="148">
        <v>0.22</v>
      </c>
      <c r="V183" s="303">
        <f t="shared" si="519"/>
        <v>0</v>
      </c>
      <c r="W183" s="253">
        <f t="shared" si="520"/>
        <v>0</v>
      </c>
      <c r="X183" s="254">
        <f t="shared" si="521"/>
        <v>0</v>
      </c>
      <c r="Y183" s="254">
        <f t="shared" si="512"/>
        <v>0</v>
      </c>
      <c r="Z183" s="255">
        <v>0</v>
      </c>
      <c r="AA183" s="150"/>
      <c r="AB183" s="129"/>
      <c r="AC183" s="129"/>
      <c r="AD183" s="129"/>
      <c r="AE183" s="129"/>
      <c r="AF183" s="129"/>
      <c r="AG183" s="129"/>
    </row>
    <row r="184" spans="1:33" ht="30" customHeight="1" x14ac:dyDescent="0.35">
      <c r="A184" s="304" t="s">
        <v>76</v>
      </c>
      <c r="B184" s="305" t="s">
        <v>283</v>
      </c>
      <c r="C184" s="306" t="s">
        <v>284</v>
      </c>
      <c r="D184" s="109"/>
      <c r="E184" s="110">
        <f>SUM(E185:E187)</f>
        <v>653</v>
      </c>
      <c r="F184" s="111"/>
      <c r="G184" s="112">
        <f>SUM(G185:G188)</f>
        <v>130250</v>
      </c>
      <c r="H184" s="110">
        <f>SUM(H185:H187)</f>
        <v>653</v>
      </c>
      <c r="I184" s="111"/>
      <c r="J184" s="112">
        <f>SUM(J185:J188)</f>
        <v>129444</v>
      </c>
      <c r="K184" s="110">
        <f>SUM(K185:K187)</f>
        <v>0</v>
      </c>
      <c r="L184" s="111"/>
      <c r="M184" s="112">
        <f>SUM(M185:M188)</f>
        <v>0</v>
      </c>
      <c r="N184" s="110">
        <f>SUM(N185:N187)</f>
        <v>0</v>
      </c>
      <c r="O184" s="111"/>
      <c r="P184" s="112">
        <f>SUM(P185:P188)</f>
        <v>0</v>
      </c>
      <c r="Q184" s="110">
        <f>SUM(Q185:Q187)</f>
        <v>0</v>
      </c>
      <c r="R184" s="111"/>
      <c r="S184" s="112">
        <f>SUM(S185:S188)</f>
        <v>0</v>
      </c>
      <c r="T184" s="110">
        <f>SUM(T185:T187)</f>
        <v>0</v>
      </c>
      <c r="U184" s="111"/>
      <c r="V184" s="112">
        <f t="shared" ref="V184:X184" si="522">SUM(V185:V188)</f>
        <v>0</v>
      </c>
      <c r="W184" s="112">
        <f t="shared" si="522"/>
        <v>130250</v>
      </c>
      <c r="X184" s="112">
        <f t="shared" si="522"/>
        <v>129444</v>
      </c>
      <c r="Y184" s="112">
        <f t="shared" si="512"/>
        <v>806</v>
      </c>
      <c r="Z184" s="112">
        <f t="shared" si="513"/>
        <v>6.1880998080614206E-3</v>
      </c>
      <c r="AA184" s="112"/>
      <c r="AB184" s="116"/>
      <c r="AC184" s="116"/>
      <c r="AD184" s="116"/>
      <c r="AE184" s="116"/>
      <c r="AF184" s="116"/>
      <c r="AG184" s="116"/>
    </row>
    <row r="185" spans="1:33" ht="45.5" customHeight="1" x14ac:dyDescent="0.35">
      <c r="A185" s="117" t="s">
        <v>79</v>
      </c>
      <c r="B185" s="118" t="s">
        <v>285</v>
      </c>
      <c r="C185" s="185" t="s">
        <v>363</v>
      </c>
      <c r="D185" s="120" t="s">
        <v>82</v>
      </c>
      <c r="E185" s="121">
        <v>2</v>
      </c>
      <c r="F185" s="122">
        <v>26400</v>
      </c>
      <c r="G185" s="123">
        <f t="shared" ref="G185:G188" si="523">E185*F185</f>
        <v>52800</v>
      </c>
      <c r="H185" s="121">
        <v>2</v>
      </c>
      <c r="I185" s="122">
        <v>24700</v>
      </c>
      <c r="J185" s="123">
        <f t="shared" ref="J185:J188" si="524">H185*I185</f>
        <v>49400</v>
      </c>
      <c r="K185" s="121"/>
      <c r="L185" s="122"/>
      <c r="M185" s="123">
        <f t="shared" ref="M185:M188" si="525">K185*L185</f>
        <v>0</v>
      </c>
      <c r="N185" s="121"/>
      <c r="O185" s="122"/>
      <c r="P185" s="123">
        <f t="shared" ref="P185:P188" si="526">N185*O185</f>
        <v>0</v>
      </c>
      <c r="Q185" s="121"/>
      <c r="R185" s="122"/>
      <c r="S185" s="123">
        <f t="shared" ref="S185:S188" si="527">Q185*R185</f>
        <v>0</v>
      </c>
      <c r="T185" s="121"/>
      <c r="U185" s="122"/>
      <c r="V185" s="123">
        <f t="shared" ref="V185:V188" si="528">T185*U185</f>
        <v>0</v>
      </c>
      <c r="W185" s="124">
        <f t="shared" ref="W185:W188" si="529">G185+M185+S185</f>
        <v>52800</v>
      </c>
      <c r="X185" s="125">
        <f t="shared" ref="X185:X188" si="530">J185+P185+V185</f>
        <v>49400</v>
      </c>
      <c r="Y185" s="125">
        <f t="shared" si="512"/>
        <v>3400</v>
      </c>
      <c r="Z185" s="126">
        <f t="shared" si="513"/>
        <v>6.4393939393939392E-2</v>
      </c>
      <c r="AA185" s="127" t="s">
        <v>364</v>
      </c>
      <c r="AB185" s="129"/>
      <c r="AC185" s="129"/>
      <c r="AD185" s="129"/>
      <c r="AE185" s="129"/>
      <c r="AF185" s="129"/>
      <c r="AG185" s="129"/>
    </row>
    <row r="186" spans="1:33" ht="30" customHeight="1" x14ac:dyDescent="0.35">
      <c r="A186" s="117" t="s">
        <v>79</v>
      </c>
      <c r="B186" s="118" t="s">
        <v>286</v>
      </c>
      <c r="C186" s="185" t="s">
        <v>365</v>
      </c>
      <c r="D186" s="120" t="s">
        <v>366</v>
      </c>
      <c r="E186" s="121">
        <v>650</v>
      </c>
      <c r="F186" s="122">
        <v>73</v>
      </c>
      <c r="G186" s="123">
        <f t="shared" si="523"/>
        <v>47450</v>
      </c>
      <c r="H186" s="121">
        <v>650</v>
      </c>
      <c r="I186" s="122">
        <v>73</v>
      </c>
      <c r="J186" s="123">
        <f t="shared" si="524"/>
        <v>47450</v>
      </c>
      <c r="K186" s="121"/>
      <c r="L186" s="122"/>
      <c r="M186" s="123">
        <f t="shared" si="525"/>
        <v>0</v>
      </c>
      <c r="N186" s="121"/>
      <c r="O186" s="122"/>
      <c r="P186" s="123">
        <f t="shared" si="526"/>
        <v>0</v>
      </c>
      <c r="Q186" s="121"/>
      <c r="R186" s="122"/>
      <c r="S186" s="123">
        <f t="shared" si="527"/>
        <v>0</v>
      </c>
      <c r="T186" s="121"/>
      <c r="U186" s="122"/>
      <c r="V186" s="123">
        <f t="shared" si="528"/>
        <v>0</v>
      </c>
      <c r="W186" s="124">
        <f t="shared" si="529"/>
        <v>47450</v>
      </c>
      <c r="X186" s="125">
        <f t="shared" si="530"/>
        <v>47450</v>
      </c>
      <c r="Y186" s="125">
        <f t="shared" si="512"/>
        <v>0</v>
      </c>
      <c r="Z186" s="126">
        <f t="shared" si="513"/>
        <v>0</v>
      </c>
      <c r="AA186" s="127"/>
      <c r="AB186" s="129"/>
      <c r="AC186" s="129"/>
      <c r="AD186" s="129"/>
      <c r="AE186" s="129"/>
      <c r="AF186" s="129"/>
      <c r="AG186" s="129"/>
    </row>
    <row r="187" spans="1:33" ht="30" customHeight="1" x14ac:dyDescent="0.35">
      <c r="A187" s="130" t="s">
        <v>79</v>
      </c>
      <c r="B187" s="131" t="s">
        <v>287</v>
      </c>
      <c r="C187" s="185" t="s">
        <v>367</v>
      </c>
      <c r="D187" s="132" t="s">
        <v>147</v>
      </c>
      <c r="E187" s="133">
        <v>1</v>
      </c>
      <c r="F187" s="134">
        <v>30000</v>
      </c>
      <c r="G187" s="135">
        <f t="shared" si="523"/>
        <v>30000</v>
      </c>
      <c r="H187" s="133">
        <v>1</v>
      </c>
      <c r="I187" s="134">
        <v>32594</v>
      </c>
      <c r="J187" s="135">
        <f t="shared" si="524"/>
        <v>32594</v>
      </c>
      <c r="K187" s="133"/>
      <c r="L187" s="134"/>
      <c r="M187" s="135">
        <f t="shared" si="525"/>
        <v>0</v>
      </c>
      <c r="N187" s="133"/>
      <c r="O187" s="134"/>
      <c r="P187" s="135">
        <f t="shared" si="526"/>
        <v>0</v>
      </c>
      <c r="Q187" s="133"/>
      <c r="R187" s="134"/>
      <c r="S187" s="135">
        <f t="shared" si="527"/>
        <v>0</v>
      </c>
      <c r="T187" s="133"/>
      <c r="U187" s="134"/>
      <c r="V187" s="135">
        <f t="shared" si="528"/>
        <v>0</v>
      </c>
      <c r="W187" s="136">
        <f t="shared" si="529"/>
        <v>30000</v>
      </c>
      <c r="X187" s="125">
        <f t="shared" si="530"/>
        <v>32594</v>
      </c>
      <c r="Y187" s="125">
        <f t="shared" si="512"/>
        <v>-2594</v>
      </c>
      <c r="Z187" s="126">
        <f t="shared" si="513"/>
        <v>-8.6466666666666664E-2</v>
      </c>
      <c r="AA187" s="137" t="s">
        <v>368</v>
      </c>
      <c r="AB187" s="129"/>
      <c r="AC187" s="129"/>
      <c r="AD187" s="129"/>
      <c r="AE187" s="129"/>
      <c r="AF187" s="129"/>
      <c r="AG187" s="129"/>
    </row>
    <row r="188" spans="1:33" ht="30" customHeight="1" x14ac:dyDescent="0.35">
      <c r="A188" s="130" t="s">
        <v>79</v>
      </c>
      <c r="B188" s="131" t="s">
        <v>288</v>
      </c>
      <c r="C188" s="186" t="s">
        <v>289</v>
      </c>
      <c r="D188" s="146"/>
      <c r="E188" s="133"/>
      <c r="F188" s="134">
        <v>0.22</v>
      </c>
      <c r="G188" s="135">
        <f t="shared" si="523"/>
        <v>0</v>
      </c>
      <c r="H188" s="133"/>
      <c r="I188" s="134">
        <v>0.22</v>
      </c>
      <c r="J188" s="135">
        <f t="shared" si="524"/>
        <v>0</v>
      </c>
      <c r="K188" s="133"/>
      <c r="L188" s="134">
        <v>0.22</v>
      </c>
      <c r="M188" s="135">
        <f t="shared" si="525"/>
        <v>0</v>
      </c>
      <c r="N188" s="133"/>
      <c r="O188" s="134">
        <v>0.22</v>
      </c>
      <c r="P188" s="135">
        <f t="shared" si="526"/>
        <v>0</v>
      </c>
      <c r="Q188" s="133"/>
      <c r="R188" s="134">
        <v>0.22</v>
      </c>
      <c r="S188" s="135">
        <f t="shared" si="527"/>
        <v>0</v>
      </c>
      <c r="T188" s="133"/>
      <c r="U188" s="134">
        <v>0.22</v>
      </c>
      <c r="V188" s="135">
        <f t="shared" si="528"/>
        <v>0</v>
      </c>
      <c r="W188" s="136">
        <f t="shared" si="529"/>
        <v>0</v>
      </c>
      <c r="X188" s="125">
        <f t="shared" si="530"/>
        <v>0</v>
      </c>
      <c r="Y188" s="125">
        <f t="shared" si="512"/>
        <v>0</v>
      </c>
      <c r="Z188" s="126">
        <v>0</v>
      </c>
      <c r="AA188" s="150"/>
      <c r="AB188" s="129"/>
      <c r="AC188" s="129"/>
      <c r="AD188" s="129"/>
      <c r="AE188" s="129"/>
      <c r="AF188" s="129"/>
      <c r="AG188" s="129"/>
    </row>
    <row r="189" spans="1:33" ht="30" customHeight="1" x14ac:dyDescent="0.35">
      <c r="A189" s="106" t="s">
        <v>76</v>
      </c>
      <c r="B189" s="153" t="s">
        <v>290</v>
      </c>
      <c r="C189" s="306" t="s">
        <v>291</v>
      </c>
      <c r="D189" s="139"/>
      <c r="E189" s="140">
        <f>SUM(E190:E192)</f>
        <v>0</v>
      </c>
      <c r="F189" s="141"/>
      <c r="G189" s="142">
        <f t="shared" ref="G189:H189" si="531">SUM(G190:G192)</f>
        <v>0</v>
      </c>
      <c r="H189" s="140">
        <f t="shared" si="531"/>
        <v>0</v>
      </c>
      <c r="I189" s="141"/>
      <c r="J189" s="142">
        <f t="shared" ref="J189:K189" si="532">SUM(J190:J192)</f>
        <v>0</v>
      </c>
      <c r="K189" s="140">
        <f t="shared" si="532"/>
        <v>0</v>
      </c>
      <c r="L189" s="141"/>
      <c r="M189" s="142">
        <f t="shared" ref="M189:N189" si="533">SUM(M190:M192)</f>
        <v>0</v>
      </c>
      <c r="N189" s="140">
        <f t="shared" si="533"/>
        <v>0</v>
      </c>
      <c r="O189" s="141"/>
      <c r="P189" s="142">
        <f t="shared" ref="P189:Q189" si="534">SUM(P190:P192)</f>
        <v>0</v>
      </c>
      <c r="Q189" s="140">
        <f t="shared" si="534"/>
        <v>0</v>
      </c>
      <c r="R189" s="141"/>
      <c r="S189" s="142">
        <f t="shared" ref="S189:T189" si="535">SUM(S190:S192)</f>
        <v>0</v>
      </c>
      <c r="T189" s="140">
        <f t="shared" si="535"/>
        <v>0</v>
      </c>
      <c r="U189" s="141"/>
      <c r="V189" s="142">
        <f t="shared" ref="V189:X189" si="536">SUM(V190:V192)</f>
        <v>0</v>
      </c>
      <c r="W189" s="142">
        <f t="shared" si="536"/>
        <v>0</v>
      </c>
      <c r="X189" s="142">
        <f t="shared" si="536"/>
        <v>0</v>
      </c>
      <c r="Y189" s="142">
        <f t="shared" si="512"/>
        <v>0</v>
      </c>
      <c r="Z189" s="142">
        <v>0</v>
      </c>
      <c r="AA189" s="307"/>
      <c r="AB189" s="116"/>
      <c r="AC189" s="116"/>
      <c r="AD189" s="116"/>
      <c r="AE189" s="116"/>
      <c r="AF189" s="116"/>
      <c r="AG189" s="116"/>
    </row>
    <row r="190" spans="1:33" ht="30" customHeight="1" x14ac:dyDescent="0.35">
      <c r="A190" s="117" t="s">
        <v>79</v>
      </c>
      <c r="B190" s="118" t="s">
        <v>292</v>
      </c>
      <c r="C190" s="185" t="s">
        <v>293</v>
      </c>
      <c r="D190" s="120"/>
      <c r="E190" s="121"/>
      <c r="F190" s="122"/>
      <c r="G190" s="123">
        <f t="shared" ref="G190:G192" si="537">E190*F190</f>
        <v>0</v>
      </c>
      <c r="H190" s="121"/>
      <c r="I190" s="122"/>
      <c r="J190" s="123">
        <f t="shared" ref="J190:J192" si="538">H190*I190</f>
        <v>0</v>
      </c>
      <c r="K190" s="121"/>
      <c r="L190" s="122"/>
      <c r="M190" s="123">
        <f t="shared" ref="M190:M192" si="539">K190*L190</f>
        <v>0</v>
      </c>
      <c r="N190" s="121"/>
      <c r="O190" s="122"/>
      <c r="P190" s="123">
        <f t="shared" ref="P190:P192" si="540">N190*O190</f>
        <v>0</v>
      </c>
      <c r="Q190" s="121"/>
      <c r="R190" s="122"/>
      <c r="S190" s="123">
        <f t="shared" ref="S190:S192" si="541">Q190*R190</f>
        <v>0</v>
      </c>
      <c r="T190" s="121"/>
      <c r="U190" s="122"/>
      <c r="V190" s="123">
        <f t="shared" ref="V190:V192" si="542">T190*U190</f>
        <v>0</v>
      </c>
      <c r="W190" s="124">
        <f t="shared" ref="W190:W192" si="543">G190+M190+S190</f>
        <v>0</v>
      </c>
      <c r="X190" s="125">
        <f t="shared" ref="X190:X192" si="544">J190+P190+V190</f>
        <v>0</v>
      </c>
      <c r="Y190" s="125">
        <f t="shared" si="512"/>
        <v>0</v>
      </c>
      <c r="Z190" s="126">
        <v>0</v>
      </c>
      <c r="AA190" s="294"/>
      <c r="AB190" s="129"/>
      <c r="AC190" s="129"/>
      <c r="AD190" s="129"/>
      <c r="AE190" s="129"/>
      <c r="AF190" s="129"/>
      <c r="AG190" s="129"/>
    </row>
    <row r="191" spans="1:33" ht="30" customHeight="1" x14ac:dyDescent="0.35">
      <c r="A191" s="117" t="s">
        <v>79</v>
      </c>
      <c r="B191" s="118" t="s">
        <v>294</v>
      </c>
      <c r="C191" s="185" t="s">
        <v>293</v>
      </c>
      <c r="D191" s="120"/>
      <c r="E191" s="121"/>
      <c r="F191" s="122"/>
      <c r="G191" s="123">
        <f t="shared" si="537"/>
        <v>0</v>
      </c>
      <c r="H191" s="121"/>
      <c r="I191" s="122"/>
      <c r="J191" s="123">
        <f t="shared" si="538"/>
        <v>0</v>
      </c>
      <c r="K191" s="121"/>
      <c r="L191" s="122"/>
      <c r="M191" s="123">
        <f t="shared" si="539"/>
        <v>0</v>
      </c>
      <c r="N191" s="121"/>
      <c r="O191" s="122"/>
      <c r="P191" s="123">
        <f t="shared" si="540"/>
        <v>0</v>
      </c>
      <c r="Q191" s="121"/>
      <c r="R191" s="122"/>
      <c r="S191" s="123">
        <f t="shared" si="541"/>
        <v>0</v>
      </c>
      <c r="T191" s="121"/>
      <c r="U191" s="122"/>
      <c r="V191" s="123">
        <f t="shared" si="542"/>
        <v>0</v>
      </c>
      <c r="W191" s="124">
        <f t="shared" si="543"/>
        <v>0</v>
      </c>
      <c r="X191" s="125">
        <f t="shared" si="544"/>
        <v>0</v>
      </c>
      <c r="Y191" s="125">
        <f t="shared" si="512"/>
        <v>0</v>
      </c>
      <c r="Z191" s="126">
        <v>0</v>
      </c>
      <c r="AA191" s="294"/>
      <c r="AB191" s="129"/>
      <c r="AC191" s="129"/>
      <c r="AD191" s="129"/>
      <c r="AE191" s="129"/>
      <c r="AF191" s="129"/>
      <c r="AG191" s="129"/>
    </row>
    <row r="192" spans="1:33" ht="30" customHeight="1" x14ac:dyDescent="0.35">
      <c r="A192" s="130" t="s">
        <v>79</v>
      </c>
      <c r="B192" s="131" t="s">
        <v>295</v>
      </c>
      <c r="C192" s="161" t="s">
        <v>293</v>
      </c>
      <c r="D192" s="132"/>
      <c r="E192" s="133"/>
      <c r="F192" s="134"/>
      <c r="G192" s="135">
        <f t="shared" si="537"/>
        <v>0</v>
      </c>
      <c r="H192" s="133"/>
      <c r="I192" s="134"/>
      <c r="J192" s="135">
        <f t="shared" si="538"/>
        <v>0</v>
      </c>
      <c r="K192" s="133"/>
      <c r="L192" s="134"/>
      <c r="M192" s="135">
        <f t="shared" si="539"/>
        <v>0</v>
      </c>
      <c r="N192" s="133"/>
      <c r="O192" s="134"/>
      <c r="P192" s="135">
        <f t="shared" si="540"/>
        <v>0</v>
      </c>
      <c r="Q192" s="133"/>
      <c r="R192" s="134"/>
      <c r="S192" s="135">
        <f t="shared" si="541"/>
        <v>0</v>
      </c>
      <c r="T192" s="133"/>
      <c r="U192" s="134"/>
      <c r="V192" s="135">
        <f t="shared" si="542"/>
        <v>0</v>
      </c>
      <c r="W192" s="136">
        <f t="shared" si="543"/>
        <v>0</v>
      </c>
      <c r="X192" s="125">
        <f t="shared" si="544"/>
        <v>0</v>
      </c>
      <c r="Y192" s="125">
        <f t="shared" si="512"/>
        <v>0</v>
      </c>
      <c r="Z192" s="126">
        <v>0</v>
      </c>
      <c r="AA192" s="295"/>
      <c r="AB192" s="129"/>
      <c r="AC192" s="129"/>
      <c r="AD192" s="129"/>
      <c r="AE192" s="129"/>
      <c r="AF192" s="129"/>
      <c r="AG192" s="129"/>
    </row>
    <row r="193" spans="1:33" ht="30" customHeight="1" x14ac:dyDescent="0.35">
      <c r="A193" s="106" t="s">
        <v>76</v>
      </c>
      <c r="B193" s="153" t="s">
        <v>296</v>
      </c>
      <c r="C193" s="308" t="s">
        <v>274</v>
      </c>
      <c r="D193" s="139"/>
      <c r="E193" s="140">
        <f>SUM(E194:E199)</f>
        <v>1</v>
      </c>
      <c r="F193" s="141"/>
      <c r="G193" s="142">
        <f>SUM(G194:G208)</f>
        <v>51300</v>
      </c>
      <c r="H193" s="140">
        <f>SUM(H198:H199)</f>
        <v>0</v>
      </c>
      <c r="I193" s="141"/>
      <c r="J193" s="142">
        <f>SUM(J194:J208)</f>
        <v>50506</v>
      </c>
      <c r="K193" s="140">
        <f>SUM(K198:K199)</f>
        <v>8</v>
      </c>
      <c r="L193" s="141"/>
      <c r="M193" s="142">
        <f>SUM(M194:M208)</f>
        <v>335500</v>
      </c>
      <c r="N193" s="140">
        <f>SUM(N198:N199)</f>
        <v>0</v>
      </c>
      <c r="O193" s="141"/>
      <c r="P193" s="142">
        <f>SUM(P194:P208)</f>
        <v>71296.5</v>
      </c>
      <c r="Q193" s="140">
        <f>SUM(Q198:Q199)</f>
        <v>0</v>
      </c>
      <c r="R193" s="141"/>
      <c r="S193" s="142">
        <f>SUM(S198:S208)</f>
        <v>0</v>
      </c>
      <c r="T193" s="140">
        <f>SUM(T198:T199)</f>
        <v>0</v>
      </c>
      <c r="U193" s="141"/>
      <c r="V193" s="142">
        <f>SUM(V198:V208)</f>
        <v>0</v>
      </c>
      <c r="W193" s="142">
        <f>SUM(W194:W208)</f>
        <v>386800</v>
      </c>
      <c r="X193" s="142">
        <f>SUM(X194:X208)</f>
        <v>121802.5</v>
      </c>
      <c r="Y193" s="142">
        <f t="shared" si="512"/>
        <v>264997.5</v>
      </c>
      <c r="Z193" s="142">
        <f t="shared" si="513"/>
        <v>0.6851021199586349</v>
      </c>
      <c r="AA193" s="307"/>
      <c r="AB193" s="116"/>
      <c r="AC193" s="116"/>
      <c r="AD193" s="116"/>
      <c r="AE193" s="116"/>
      <c r="AF193" s="116"/>
      <c r="AG193" s="116"/>
    </row>
    <row r="194" spans="1:33" ht="22.5" customHeight="1" x14ac:dyDescent="0.35">
      <c r="A194" s="117" t="s">
        <v>79</v>
      </c>
      <c r="B194" s="204" t="s">
        <v>297</v>
      </c>
      <c r="C194" s="348" t="s">
        <v>322</v>
      </c>
      <c r="D194" s="229" t="s">
        <v>147</v>
      </c>
      <c r="E194" s="121">
        <v>1</v>
      </c>
      <c r="F194" s="122">
        <v>49700</v>
      </c>
      <c r="G194" s="123">
        <f>E194*F194</f>
        <v>49700</v>
      </c>
      <c r="H194" s="121">
        <v>1</v>
      </c>
      <c r="I194" s="122">
        <v>49700</v>
      </c>
      <c r="J194" s="123">
        <f>H194*I194</f>
        <v>49700</v>
      </c>
      <c r="K194" s="121"/>
      <c r="L194" s="122"/>
      <c r="M194" s="123">
        <f t="shared" ref="M194" si="545">K194*L194</f>
        <v>0</v>
      </c>
      <c r="N194" s="121"/>
      <c r="O194" s="122"/>
      <c r="P194" s="123">
        <f t="shared" ref="P194" si="546">N194*O194</f>
        <v>0</v>
      </c>
      <c r="Q194" s="121"/>
      <c r="R194" s="122"/>
      <c r="S194" s="123">
        <f t="shared" ref="S194" si="547">Q194*R194</f>
        <v>0</v>
      </c>
      <c r="T194" s="121"/>
      <c r="U194" s="122"/>
      <c r="V194" s="123">
        <f t="shared" ref="V194" si="548">T194*U194</f>
        <v>0</v>
      </c>
      <c r="W194" s="124">
        <f t="shared" ref="W194" si="549">G194+M194+S194</f>
        <v>49700</v>
      </c>
      <c r="X194" s="125">
        <f t="shared" ref="X194" si="550">J194+P194+V194</f>
        <v>49700</v>
      </c>
      <c r="Y194" s="125">
        <f t="shared" ref="Y194" si="551">W194-X194</f>
        <v>0</v>
      </c>
      <c r="Z194" s="126">
        <f t="shared" ref="Z194" si="552">Y194/W194</f>
        <v>0</v>
      </c>
      <c r="AA194" s="294"/>
      <c r="AB194" s="129"/>
      <c r="AC194" s="129"/>
      <c r="AD194" s="129"/>
      <c r="AE194" s="129"/>
      <c r="AF194" s="129"/>
      <c r="AG194" s="129"/>
    </row>
    <row r="195" spans="1:33" ht="30" customHeight="1" x14ac:dyDescent="0.35">
      <c r="A195" s="117" t="s">
        <v>79</v>
      </c>
      <c r="B195" s="204" t="s">
        <v>298</v>
      </c>
      <c r="C195" s="348" t="s">
        <v>369</v>
      </c>
      <c r="D195" s="229" t="s">
        <v>326</v>
      </c>
      <c r="E195" s="121"/>
      <c r="F195" s="122"/>
      <c r="G195" s="123">
        <f t="shared" ref="G195:G197" si="553">E195*F195</f>
        <v>0</v>
      </c>
      <c r="H195" s="121"/>
      <c r="I195" s="122"/>
      <c r="J195" s="123">
        <f>H195*I195</f>
        <v>0</v>
      </c>
      <c r="K195" s="121">
        <v>15</v>
      </c>
      <c r="L195" s="122">
        <v>1500</v>
      </c>
      <c r="M195" s="123">
        <f t="shared" ref="M195" si="554">K195*L195</f>
        <v>22500</v>
      </c>
      <c r="N195" s="121">
        <v>0</v>
      </c>
      <c r="O195" s="122">
        <v>0</v>
      </c>
      <c r="P195" s="123">
        <f t="shared" ref="P195" si="555">N195*O195</f>
        <v>0</v>
      </c>
      <c r="Q195" s="121"/>
      <c r="R195" s="122"/>
      <c r="S195" s="123">
        <f t="shared" ref="S195" si="556">Q195*R195</f>
        <v>0</v>
      </c>
      <c r="T195" s="121"/>
      <c r="U195" s="122"/>
      <c r="V195" s="123">
        <f t="shared" ref="V195" si="557">T195*U195</f>
        <v>0</v>
      </c>
      <c r="W195" s="124">
        <f t="shared" ref="W195" si="558">G195+M195+S195</f>
        <v>22500</v>
      </c>
      <c r="X195" s="125">
        <f t="shared" ref="X195" si="559">J195+P195+V195</f>
        <v>0</v>
      </c>
      <c r="Y195" s="125">
        <f t="shared" si="512"/>
        <v>22500</v>
      </c>
      <c r="Z195" s="126">
        <f t="shared" si="513"/>
        <v>1</v>
      </c>
      <c r="AA195" s="294" t="s">
        <v>370</v>
      </c>
      <c r="AB195" s="129"/>
      <c r="AC195" s="129"/>
      <c r="AD195" s="129"/>
      <c r="AE195" s="129"/>
      <c r="AF195" s="129"/>
      <c r="AG195" s="129"/>
    </row>
    <row r="196" spans="1:33" ht="25" x14ac:dyDescent="0.35">
      <c r="A196" s="117" t="s">
        <v>79</v>
      </c>
      <c r="B196" s="204" t="s">
        <v>299</v>
      </c>
      <c r="C196" s="348" t="s">
        <v>371</v>
      </c>
      <c r="D196" s="229" t="s">
        <v>372</v>
      </c>
      <c r="E196" s="121"/>
      <c r="F196" s="122"/>
      <c r="G196" s="123">
        <f t="shared" si="553"/>
        <v>0</v>
      </c>
      <c r="H196" s="121"/>
      <c r="I196" s="122"/>
      <c r="J196" s="123">
        <f>H196*I196</f>
        <v>0</v>
      </c>
      <c r="K196" s="121">
        <v>60</v>
      </c>
      <c r="L196" s="122">
        <v>1800</v>
      </c>
      <c r="M196" s="123">
        <f t="shared" ref="M196" si="560">K196*L196</f>
        <v>108000</v>
      </c>
      <c r="N196" s="121">
        <v>0</v>
      </c>
      <c r="O196" s="122">
        <v>0</v>
      </c>
      <c r="P196" s="123">
        <f t="shared" ref="P196" si="561">N196*O196</f>
        <v>0</v>
      </c>
      <c r="Q196" s="121"/>
      <c r="R196" s="122"/>
      <c r="S196" s="123">
        <f t="shared" ref="S196" si="562">Q196*R196</f>
        <v>0</v>
      </c>
      <c r="T196" s="121"/>
      <c r="U196" s="122"/>
      <c r="V196" s="123">
        <f t="shared" ref="V196" si="563">T196*U196</f>
        <v>0</v>
      </c>
      <c r="W196" s="124">
        <f t="shared" ref="W196" si="564">G196+M196+S196</f>
        <v>108000</v>
      </c>
      <c r="X196" s="125">
        <f t="shared" ref="X196" si="565">J196+P196+V196</f>
        <v>0</v>
      </c>
      <c r="Y196" s="125">
        <f t="shared" ref="Y196" si="566">W196-X196</f>
        <v>108000</v>
      </c>
      <c r="Z196" s="126">
        <f t="shared" ref="Z196" si="567">Y196/W196</f>
        <v>1</v>
      </c>
      <c r="AA196" s="294" t="s">
        <v>370</v>
      </c>
      <c r="AB196" s="129"/>
      <c r="AC196" s="129"/>
      <c r="AD196" s="129"/>
      <c r="AE196" s="129"/>
      <c r="AF196" s="129"/>
      <c r="AG196" s="129"/>
    </row>
    <row r="197" spans="1:33" ht="25" x14ac:dyDescent="0.35">
      <c r="A197" s="117" t="s">
        <v>79</v>
      </c>
      <c r="B197" s="204" t="s">
        <v>300</v>
      </c>
      <c r="C197" s="348" t="s">
        <v>373</v>
      </c>
      <c r="D197" s="229" t="s">
        <v>319</v>
      </c>
      <c r="E197" s="121"/>
      <c r="F197" s="122"/>
      <c r="G197" s="123">
        <f t="shared" si="553"/>
        <v>0</v>
      </c>
      <c r="H197" s="121"/>
      <c r="I197" s="122"/>
      <c r="J197" s="123">
        <f>H197*I197</f>
        <v>0</v>
      </c>
      <c r="K197" s="121">
        <v>5</v>
      </c>
      <c r="L197" s="122">
        <v>3000</v>
      </c>
      <c r="M197" s="123">
        <f t="shared" ref="M197" si="568">K197*L197</f>
        <v>15000</v>
      </c>
      <c r="N197" s="121">
        <v>0</v>
      </c>
      <c r="O197" s="122">
        <v>0</v>
      </c>
      <c r="P197" s="123">
        <f t="shared" ref="P197" si="569">N197*O197</f>
        <v>0</v>
      </c>
      <c r="Q197" s="121"/>
      <c r="R197" s="122"/>
      <c r="S197" s="123">
        <f t="shared" ref="S197" si="570">Q197*R197</f>
        <v>0</v>
      </c>
      <c r="T197" s="121"/>
      <c r="U197" s="122"/>
      <c r="V197" s="123">
        <f t="shared" ref="V197" si="571">T197*U197</f>
        <v>0</v>
      </c>
      <c r="W197" s="124">
        <f t="shared" ref="W197" si="572">G197+M197+S197</f>
        <v>15000</v>
      </c>
      <c r="X197" s="125">
        <f t="shared" ref="X197" si="573">J197+P197+V197</f>
        <v>0</v>
      </c>
      <c r="Y197" s="125">
        <f t="shared" si="512"/>
        <v>15000</v>
      </c>
      <c r="Z197" s="126">
        <f t="shared" si="513"/>
        <v>1</v>
      </c>
      <c r="AA197" s="294" t="s">
        <v>374</v>
      </c>
      <c r="AB197" s="129"/>
      <c r="AC197" s="129"/>
      <c r="AD197" s="129"/>
      <c r="AE197" s="129"/>
      <c r="AF197" s="129"/>
      <c r="AG197" s="129"/>
    </row>
    <row r="198" spans="1:33" ht="25" x14ac:dyDescent="0.35">
      <c r="A198" s="117" t="s">
        <v>79</v>
      </c>
      <c r="B198" s="204" t="s">
        <v>301</v>
      </c>
      <c r="C198" s="347" t="s">
        <v>376</v>
      </c>
      <c r="D198" s="229" t="s">
        <v>326</v>
      </c>
      <c r="E198" s="121"/>
      <c r="F198" s="122"/>
      <c r="G198" s="123">
        <f t="shared" ref="G198" si="574">E198*F198</f>
        <v>0</v>
      </c>
      <c r="H198" s="121"/>
      <c r="I198" s="122"/>
      <c r="J198" s="123">
        <f t="shared" ref="J198" si="575">H198*I198</f>
        <v>0</v>
      </c>
      <c r="K198" s="121">
        <v>7</v>
      </c>
      <c r="L198" s="122">
        <v>10000</v>
      </c>
      <c r="M198" s="123">
        <f t="shared" ref="M198:M208" si="576">K198*L198</f>
        <v>70000</v>
      </c>
      <c r="N198" s="121">
        <v>0</v>
      </c>
      <c r="O198" s="122">
        <v>0</v>
      </c>
      <c r="P198" s="123">
        <f t="shared" ref="P198:P208" si="577">N198*O198</f>
        <v>0</v>
      </c>
      <c r="Q198" s="121"/>
      <c r="R198" s="122"/>
      <c r="S198" s="123">
        <f t="shared" ref="S198:S208" si="578">Q198*R198</f>
        <v>0</v>
      </c>
      <c r="T198" s="121"/>
      <c r="U198" s="122"/>
      <c r="V198" s="123">
        <f t="shared" ref="V198:V208" si="579">T198*U198</f>
        <v>0</v>
      </c>
      <c r="W198" s="124">
        <f t="shared" ref="W198:W208" si="580">G198+M198+S198</f>
        <v>70000</v>
      </c>
      <c r="X198" s="125">
        <f t="shared" ref="X198:X208" si="581">J198+P198+V198</f>
        <v>0</v>
      </c>
      <c r="Y198" s="125">
        <f t="shared" si="512"/>
        <v>70000</v>
      </c>
      <c r="Z198" s="126">
        <f t="shared" si="513"/>
        <v>1</v>
      </c>
      <c r="AA198" s="294" t="s">
        <v>377</v>
      </c>
      <c r="AB198" s="129"/>
      <c r="AC198" s="129"/>
      <c r="AD198" s="129"/>
      <c r="AE198" s="129"/>
      <c r="AF198" s="129"/>
      <c r="AG198" s="129"/>
    </row>
    <row r="199" spans="1:33" ht="30" customHeight="1" x14ac:dyDescent="0.35">
      <c r="A199" s="117" t="s">
        <v>79</v>
      </c>
      <c r="B199" s="204" t="s">
        <v>302</v>
      </c>
      <c r="C199" s="309" t="s">
        <v>375</v>
      </c>
      <c r="D199" s="229" t="s">
        <v>147</v>
      </c>
      <c r="E199" s="121"/>
      <c r="F199" s="122"/>
      <c r="G199" s="123">
        <v>0</v>
      </c>
      <c r="H199" s="121"/>
      <c r="I199" s="122"/>
      <c r="J199" s="123">
        <v>0</v>
      </c>
      <c r="K199" s="121">
        <v>1</v>
      </c>
      <c r="L199" s="122">
        <v>37000</v>
      </c>
      <c r="M199" s="123">
        <f t="shared" si="576"/>
        <v>37000</v>
      </c>
      <c r="N199" s="121">
        <v>0</v>
      </c>
      <c r="O199" s="122">
        <v>0</v>
      </c>
      <c r="P199" s="123">
        <f t="shared" si="577"/>
        <v>0</v>
      </c>
      <c r="Q199" s="121"/>
      <c r="R199" s="122"/>
      <c r="S199" s="123">
        <f t="shared" si="578"/>
        <v>0</v>
      </c>
      <c r="T199" s="121"/>
      <c r="U199" s="122"/>
      <c r="V199" s="123">
        <f t="shared" si="579"/>
        <v>0</v>
      </c>
      <c r="W199" s="136">
        <f t="shared" si="580"/>
        <v>37000</v>
      </c>
      <c r="X199" s="125">
        <f t="shared" si="581"/>
        <v>0</v>
      </c>
      <c r="Y199" s="125">
        <f t="shared" si="512"/>
        <v>37000</v>
      </c>
      <c r="Z199" s="126">
        <f t="shared" si="513"/>
        <v>1</v>
      </c>
      <c r="AA199" s="294" t="s">
        <v>378</v>
      </c>
      <c r="AB199" s="129"/>
      <c r="AC199" s="129"/>
      <c r="AD199" s="129"/>
      <c r="AE199" s="129"/>
      <c r="AF199" s="129"/>
      <c r="AG199" s="129"/>
    </row>
    <row r="200" spans="1:33" ht="30" customHeight="1" x14ac:dyDescent="0.35">
      <c r="A200" s="117" t="s">
        <v>79</v>
      </c>
      <c r="B200" s="204" t="s">
        <v>392</v>
      </c>
      <c r="C200" s="365" t="s">
        <v>379</v>
      </c>
      <c r="D200" s="229" t="s">
        <v>147</v>
      </c>
      <c r="E200" s="355"/>
      <c r="F200" s="356"/>
      <c r="G200" s="123">
        <v>0</v>
      </c>
      <c r="H200" s="355"/>
      <c r="I200" s="356"/>
      <c r="J200" s="123">
        <v>0</v>
      </c>
      <c r="K200" s="355">
        <v>1</v>
      </c>
      <c r="L200" s="356">
        <v>15000</v>
      </c>
      <c r="M200" s="123">
        <f t="shared" si="576"/>
        <v>15000</v>
      </c>
      <c r="N200" s="355">
        <v>0</v>
      </c>
      <c r="O200" s="356">
        <v>0</v>
      </c>
      <c r="P200" s="123">
        <f t="shared" si="577"/>
        <v>0</v>
      </c>
      <c r="Q200" s="355"/>
      <c r="R200" s="356"/>
      <c r="S200" s="123">
        <f t="shared" si="578"/>
        <v>0</v>
      </c>
      <c r="T200" s="355"/>
      <c r="U200" s="356"/>
      <c r="V200" s="123">
        <f t="shared" si="579"/>
        <v>0</v>
      </c>
      <c r="W200" s="136">
        <f t="shared" si="580"/>
        <v>15000</v>
      </c>
      <c r="X200" s="125">
        <f t="shared" si="581"/>
        <v>0</v>
      </c>
      <c r="Y200" s="125">
        <f t="shared" si="512"/>
        <v>15000</v>
      </c>
      <c r="Z200" s="126">
        <f t="shared" si="513"/>
        <v>1</v>
      </c>
      <c r="AA200" s="294" t="s">
        <v>381</v>
      </c>
      <c r="AB200" s="129"/>
      <c r="AC200" s="129"/>
      <c r="AD200" s="129"/>
      <c r="AE200" s="129"/>
      <c r="AF200" s="129"/>
      <c r="AG200" s="129"/>
    </row>
    <row r="201" spans="1:33" ht="30" customHeight="1" x14ac:dyDescent="0.35">
      <c r="A201" s="117" t="s">
        <v>79</v>
      </c>
      <c r="B201" s="204" t="s">
        <v>393</v>
      </c>
      <c r="C201" s="365" t="s">
        <v>380</v>
      </c>
      <c r="D201" s="229" t="s">
        <v>147</v>
      </c>
      <c r="E201" s="355"/>
      <c r="F201" s="356"/>
      <c r="G201" s="123">
        <v>0</v>
      </c>
      <c r="H201" s="355"/>
      <c r="I201" s="356"/>
      <c r="J201" s="123">
        <v>0</v>
      </c>
      <c r="K201" s="355">
        <v>1</v>
      </c>
      <c r="L201" s="356">
        <v>20000</v>
      </c>
      <c r="M201" s="123">
        <f t="shared" si="576"/>
        <v>20000</v>
      </c>
      <c r="N201" s="355">
        <v>0</v>
      </c>
      <c r="O201" s="356">
        <v>0</v>
      </c>
      <c r="P201" s="123">
        <f t="shared" si="577"/>
        <v>0</v>
      </c>
      <c r="Q201" s="355"/>
      <c r="R201" s="356"/>
      <c r="S201" s="123">
        <f t="shared" si="578"/>
        <v>0</v>
      </c>
      <c r="T201" s="355"/>
      <c r="U201" s="356"/>
      <c r="V201" s="123">
        <f t="shared" si="579"/>
        <v>0</v>
      </c>
      <c r="W201" s="136">
        <f t="shared" si="580"/>
        <v>20000</v>
      </c>
      <c r="X201" s="125">
        <f t="shared" si="581"/>
        <v>0</v>
      </c>
      <c r="Y201" s="125">
        <f t="shared" si="512"/>
        <v>20000</v>
      </c>
      <c r="Z201" s="126">
        <f t="shared" si="513"/>
        <v>1</v>
      </c>
      <c r="AA201" s="294" t="s">
        <v>382</v>
      </c>
      <c r="AB201" s="129"/>
      <c r="AC201" s="129"/>
      <c r="AD201" s="129"/>
      <c r="AE201" s="129"/>
      <c r="AF201" s="129"/>
      <c r="AG201" s="129"/>
    </row>
    <row r="202" spans="1:33" ht="30" customHeight="1" x14ac:dyDescent="0.35">
      <c r="A202" s="117" t="s">
        <v>79</v>
      </c>
      <c r="B202" s="204" t="s">
        <v>394</v>
      </c>
      <c r="C202" s="365" t="s">
        <v>383</v>
      </c>
      <c r="D202" s="229" t="s">
        <v>147</v>
      </c>
      <c r="E202" s="355"/>
      <c r="F202" s="356"/>
      <c r="G202" s="123">
        <v>0</v>
      </c>
      <c r="H202" s="355"/>
      <c r="I202" s="356"/>
      <c r="J202" s="123">
        <v>0</v>
      </c>
      <c r="K202" s="355">
        <v>1</v>
      </c>
      <c r="L202" s="356">
        <v>48000</v>
      </c>
      <c r="M202" s="123">
        <f t="shared" si="576"/>
        <v>48000</v>
      </c>
      <c r="N202" s="355">
        <v>1</v>
      </c>
      <c r="O202" s="356">
        <v>34300</v>
      </c>
      <c r="P202" s="123">
        <f t="shared" si="577"/>
        <v>34300</v>
      </c>
      <c r="Q202" s="355"/>
      <c r="R202" s="356"/>
      <c r="S202" s="123">
        <f t="shared" si="578"/>
        <v>0</v>
      </c>
      <c r="T202" s="355"/>
      <c r="U202" s="356"/>
      <c r="V202" s="123">
        <f t="shared" si="579"/>
        <v>0</v>
      </c>
      <c r="W202" s="136">
        <f t="shared" si="580"/>
        <v>48000</v>
      </c>
      <c r="X202" s="125">
        <f t="shared" si="581"/>
        <v>34300</v>
      </c>
      <c r="Y202" s="125">
        <f t="shared" si="512"/>
        <v>13700</v>
      </c>
      <c r="Z202" s="126">
        <f t="shared" si="513"/>
        <v>0.28541666666666665</v>
      </c>
      <c r="AA202" s="295" t="s">
        <v>384</v>
      </c>
      <c r="AB202" s="129"/>
      <c r="AC202" s="129"/>
      <c r="AD202" s="129"/>
      <c r="AE202" s="129"/>
      <c r="AF202" s="129"/>
      <c r="AG202" s="129"/>
    </row>
    <row r="203" spans="1:33" ht="30" customHeight="1" x14ac:dyDescent="0.35">
      <c r="A203" s="117" t="s">
        <v>79</v>
      </c>
      <c r="B203" s="204" t="s">
        <v>395</v>
      </c>
      <c r="C203" s="365" t="s">
        <v>385</v>
      </c>
      <c r="D203" s="229" t="s">
        <v>147</v>
      </c>
      <c r="E203" s="355">
        <v>1</v>
      </c>
      <c r="F203" s="356">
        <v>1600</v>
      </c>
      <c r="G203" s="123">
        <f>E203*F203</f>
        <v>1600</v>
      </c>
      <c r="H203" s="355">
        <v>1</v>
      </c>
      <c r="I203" s="123">
        <f>192+249+299+18+48</f>
        <v>806</v>
      </c>
      <c r="J203" s="123">
        <f>H203*I203</f>
        <v>806</v>
      </c>
      <c r="K203" s="355"/>
      <c r="L203" s="356"/>
      <c r="M203" s="123">
        <f t="shared" si="576"/>
        <v>0</v>
      </c>
      <c r="N203" s="355"/>
      <c r="O203" s="356"/>
      <c r="P203" s="123">
        <f>N203*O203</f>
        <v>0</v>
      </c>
      <c r="Q203" s="355"/>
      <c r="R203" s="356"/>
      <c r="S203" s="123">
        <f t="shared" si="578"/>
        <v>0</v>
      </c>
      <c r="T203" s="355"/>
      <c r="U203" s="356"/>
      <c r="V203" s="123">
        <f t="shared" si="579"/>
        <v>0</v>
      </c>
      <c r="W203" s="136">
        <f t="shared" si="580"/>
        <v>1600</v>
      </c>
      <c r="X203" s="125">
        <f t="shared" si="581"/>
        <v>806</v>
      </c>
      <c r="Y203" s="125">
        <f t="shared" si="512"/>
        <v>794</v>
      </c>
      <c r="Z203" s="126">
        <f t="shared" si="513"/>
        <v>0.49625000000000002</v>
      </c>
      <c r="AA203" s="295"/>
      <c r="AB203" s="129"/>
      <c r="AC203" s="129"/>
      <c r="AD203" s="129"/>
      <c r="AE203" s="129"/>
      <c r="AF203" s="129"/>
      <c r="AG203" s="129"/>
    </row>
    <row r="204" spans="1:33" ht="30" customHeight="1" x14ac:dyDescent="0.35">
      <c r="A204" s="117" t="s">
        <v>79</v>
      </c>
      <c r="B204" s="204" t="s">
        <v>396</v>
      </c>
      <c r="C204" s="365" t="s">
        <v>402</v>
      </c>
      <c r="D204" s="363" t="s">
        <v>116</v>
      </c>
      <c r="E204" s="355"/>
      <c r="F204" s="356"/>
      <c r="G204" s="123">
        <v>0</v>
      </c>
      <c r="H204" s="355"/>
      <c r="I204" s="356"/>
      <c r="J204" s="123">
        <v>0</v>
      </c>
      <c r="K204" s="355">
        <v>0</v>
      </c>
      <c r="L204" s="356">
        <v>0</v>
      </c>
      <c r="M204" s="123">
        <f t="shared" si="576"/>
        <v>0</v>
      </c>
      <c r="N204" s="355">
        <v>1</v>
      </c>
      <c r="O204" s="356">
        <v>24411.62</v>
      </c>
      <c r="P204" s="123">
        <f t="shared" si="577"/>
        <v>24411.62</v>
      </c>
      <c r="Q204" s="355"/>
      <c r="R204" s="356"/>
      <c r="S204" s="123">
        <f t="shared" si="578"/>
        <v>0</v>
      </c>
      <c r="T204" s="355"/>
      <c r="U204" s="356"/>
      <c r="V204" s="123">
        <f t="shared" si="579"/>
        <v>0</v>
      </c>
      <c r="W204" s="136">
        <f t="shared" si="580"/>
        <v>0</v>
      </c>
      <c r="X204" s="125">
        <f t="shared" si="581"/>
        <v>24411.62</v>
      </c>
      <c r="Y204" s="125">
        <f t="shared" si="512"/>
        <v>-24411.62</v>
      </c>
      <c r="Z204" s="126">
        <f>-1</f>
        <v>-1</v>
      </c>
      <c r="AA204" s="295" t="s">
        <v>401</v>
      </c>
      <c r="AB204" s="129"/>
      <c r="AC204" s="129"/>
      <c r="AD204" s="129"/>
      <c r="AE204" s="129"/>
      <c r="AF204" s="129"/>
      <c r="AG204" s="129"/>
    </row>
    <row r="205" spans="1:33" ht="30" customHeight="1" x14ac:dyDescent="0.35">
      <c r="A205" s="117" t="s">
        <v>79</v>
      </c>
      <c r="B205" s="204" t="s">
        <v>397</v>
      </c>
      <c r="C205" s="365" t="s">
        <v>386</v>
      </c>
      <c r="D205" s="363" t="s">
        <v>116</v>
      </c>
      <c r="E205" s="355"/>
      <c r="F205" s="356"/>
      <c r="G205" s="123">
        <v>0</v>
      </c>
      <c r="H205" s="355"/>
      <c r="I205" s="356"/>
      <c r="J205" s="123">
        <v>0</v>
      </c>
      <c r="K205" s="355">
        <v>0</v>
      </c>
      <c r="L205" s="356">
        <v>0</v>
      </c>
      <c r="M205" s="123">
        <f t="shared" si="576"/>
        <v>0</v>
      </c>
      <c r="N205" s="355">
        <v>1</v>
      </c>
      <c r="O205" s="356">
        <v>6671.5</v>
      </c>
      <c r="P205" s="123">
        <f t="shared" si="577"/>
        <v>6671.5</v>
      </c>
      <c r="Q205" s="355"/>
      <c r="R205" s="356"/>
      <c r="S205" s="123">
        <f t="shared" si="578"/>
        <v>0</v>
      </c>
      <c r="T205" s="355"/>
      <c r="U205" s="356"/>
      <c r="V205" s="123">
        <f t="shared" si="579"/>
        <v>0</v>
      </c>
      <c r="W205" s="136">
        <f t="shared" si="580"/>
        <v>0</v>
      </c>
      <c r="X205" s="125">
        <f t="shared" si="581"/>
        <v>6671.5</v>
      </c>
      <c r="Y205" s="125">
        <f t="shared" si="512"/>
        <v>-6671.5</v>
      </c>
      <c r="Z205" s="126">
        <f>-1</f>
        <v>-1</v>
      </c>
      <c r="AA205" s="295" t="s">
        <v>401</v>
      </c>
      <c r="AB205" s="129"/>
      <c r="AC205" s="129"/>
      <c r="AD205" s="129"/>
      <c r="AE205" s="129"/>
      <c r="AF205" s="129"/>
      <c r="AG205" s="129"/>
    </row>
    <row r="206" spans="1:33" ht="30" customHeight="1" x14ac:dyDescent="0.35">
      <c r="A206" s="117" t="s">
        <v>79</v>
      </c>
      <c r="B206" s="204" t="s">
        <v>398</v>
      </c>
      <c r="C206" s="365" t="s">
        <v>387</v>
      </c>
      <c r="D206" s="363" t="s">
        <v>116</v>
      </c>
      <c r="E206" s="355"/>
      <c r="F206" s="356"/>
      <c r="G206" s="123">
        <v>0</v>
      </c>
      <c r="H206" s="355"/>
      <c r="I206" s="356"/>
      <c r="J206" s="123">
        <v>0</v>
      </c>
      <c r="K206" s="355">
        <v>0</v>
      </c>
      <c r="L206" s="356">
        <v>0</v>
      </c>
      <c r="M206" s="123">
        <f t="shared" si="576"/>
        <v>0</v>
      </c>
      <c r="N206" s="355">
        <v>1</v>
      </c>
      <c r="O206" s="356">
        <v>454.88</v>
      </c>
      <c r="P206" s="123">
        <f t="shared" si="577"/>
        <v>454.88</v>
      </c>
      <c r="Q206" s="355"/>
      <c r="R206" s="356"/>
      <c r="S206" s="123">
        <f t="shared" si="578"/>
        <v>0</v>
      </c>
      <c r="T206" s="355"/>
      <c r="U206" s="356"/>
      <c r="V206" s="123">
        <f t="shared" si="579"/>
        <v>0</v>
      </c>
      <c r="W206" s="136">
        <f t="shared" si="580"/>
        <v>0</v>
      </c>
      <c r="X206" s="125">
        <f t="shared" si="581"/>
        <v>454.88</v>
      </c>
      <c r="Y206" s="125">
        <f t="shared" si="512"/>
        <v>-454.88</v>
      </c>
      <c r="Z206" s="126">
        <f>-1</f>
        <v>-1</v>
      </c>
      <c r="AA206" s="295" t="s">
        <v>401</v>
      </c>
      <c r="AB206" s="129"/>
      <c r="AC206" s="129"/>
      <c r="AD206" s="129"/>
      <c r="AE206" s="129"/>
      <c r="AF206" s="129"/>
      <c r="AG206" s="129"/>
    </row>
    <row r="207" spans="1:33" ht="30" customHeight="1" x14ac:dyDescent="0.35">
      <c r="A207" s="117" t="s">
        <v>79</v>
      </c>
      <c r="B207" s="204" t="s">
        <v>399</v>
      </c>
      <c r="C207" s="365" t="s">
        <v>388</v>
      </c>
      <c r="D207" s="363" t="s">
        <v>116</v>
      </c>
      <c r="E207" s="355"/>
      <c r="F207" s="356"/>
      <c r="G207" s="123">
        <v>0</v>
      </c>
      <c r="H207" s="355"/>
      <c r="I207" s="356"/>
      <c r="J207" s="123">
        <v>0</v>
      </c>
      <c r="K207" s="355">
        <v>0</v>
      </c>
      <c r="L207" s="356">
        <v>0</v>
      </c>
      <c r="M207" s="123">
        <f t="shared" si="576"/>
        <v>0</v>
      </c>
      <c r="N207" s="355">
        <v>1</v>
      </c>
      <c r="O207" s="356">
        <v>5458.5</v>
      </c>
      <c r="P207" s="123">
        <f t="shared" si="577"/>
        <v>5458.5</v>
      </c>
      <c r="Q207" s="355"/>
      <c r="R207" s="356"/>
      <c r="S207" s="123">
        <f t="shared" si="578"/>
        <v>0</v>
      </c>
      <c r="T207" s="355"/>
      <c r="U207" s="356"/>
      <c r="V207" s="123">
        <f t="shared" si="579"/>
        <v>0</v>
      </c>
      <c r="W207" s="136">
        <f t="shared" si="580"/>
        <v>0</v>
      </c>
      <c r="X207" s="125">
        <f t="shared" si="581"/>
        <v>5458.5</v>
      </c>
      <c r="Y207" s="125">
        <f t="shared" si="512"/>
        <v>-5458.5</v>
      </c>
      <c r="Z207" s="126">
        <f>-1</f>
        <v>-1</v>
      </c>
      <c r="AA207" s="295" t="s">
        <v>401</v>
      </c>
      <c r="AB207" s="129"/>
      <c r="AC207" s="129"/>
      <c r="AD207" s="129"/>
      <c r="AE207" s="129"/>
      <c r="AF207" s="129"/>
      <c r="AG207" s="129"/>
    </row>
    <row r="208" spans="1:33" ht="30" customHeight="1" thickBot="1" x14ac:dyDescent="0.4">
      <c r="A208" s="117" t="s">
        <v>79</v>
      </c>
      <c r="B208" s="204" t="s">
        <v>316</v>
      </c>
      <c r="C208" s="310" t="s">
        <v>303</v>
      </c>
      <c r="D208" s="311"/>
      <c r="E208" s="133"/>
      <c r="F208" s="134">
        <v>0.22</v>
      </c>
      <c r="G208" s="123">
        <v>0</v>
      </c>
      <c r="H208" s="133"/>
      <c r="I208" s="134">
        <v>0.22</v>
      </c>
      <c r="J208" s="123">
        <v>0</v>
      </c>
      <c r="K208" s="133"/>
      <c r="L208" s="134">
        <v>0.22</v>
      </c>
      <c r="M208" s="123">
        <f t="shared" si="576"/>
        <v>0</v>
      </c>
      <c r="N208" s="133"/>
      <c r="O208" s="134">
        <v>0.22</v>
      </c>
      <c r="P208" s="123">
        <f t="shared" si="577"/>
        <v>0</v>
      </c>
      <c r="Q208" s="133"/>
      <c r="R208" s="134">
        <v>0.22</v>
      </c>
      <c r="S208" s="123">
        <f t="shared" si="578"/>
        <v>0</v>
      </c>
      <c r="T208" s="133"/>
      <c r="U208" s="134">
        <v>0.22</v>
      </c>
      <c r="V208" s="123">
        <f t="shared" si="579"/>
        <v>0</v>
      </c>
      <c r="W208" s="136">
        <f t="shared" si="580"/>
        <v>0</v>
      </c>
      <c r="X208" s="125">
        <f t="shared" si="581"/>
        <v>0</v>
      </c>
      <c r="Y208" s="125">
        <f t="shared" si="512"/>
        <v>0</v>
      </c>
      <c r="Z208" s="126">
        <v>0</v>
      </c>
      <c r="AA208" s="150"/>
      <c r="AB208" s="8"/>
      <c r="AC208" s="8"/>
      <c r="AD208" s="8"/>
      <c r="AE208" s="8"/>
      <c r="AF208" s="8"/>
      <c r="AG208" s="8"/>
    </row>
    <row r="209" spans="1:33" ht="30" customHeight="1" thickBot="1" x14ac:dyDescent="0.4">
      <c r="A209" s="312" t="s">
        <v>304</v>
      </c>
      <c r="B209" s="313"/>
      <c r="C209" s="314"/>
      <c r="D209" s="315"/>
      <c r="E209" s="171">
        <f>E193+E189+E184+E179</f>
        <v>656</v>
      </c>
      <c r="F209" s="187"/>
      <c r="G209" s="316">
        <f>G193+G189+G184+G179</f>
        <v>261550</v>
      </c>
      <c r="H209" s="171">
        <f t="shared" ref="H209" si="582">H193+H189+H184+H179</f>
        <v>655</v>
      </c>
      <c r="I209" s="187"/>
      <c r="J209" s="316">
        <f t="shared" ref="J209:K209" si="583">J193+J189+J184+J179</f>
        <v>259950</v>
      </c>
      <c r="K209" s="171">
        <f t="shared" si="583"/>
        <v>9</v>
      </c>
      <c r="L209" s="187"/>
      <c r="M209" s="316">
        <f t="shared" ref="M209:N209" si="584">M193+M189+M184+M179</f>
        <v>360500</v>
      </c>
      <c r="N209" s="171">
        <f t="shared" si="584"/>
        <v>1</v>
      </c>
      <c r="O209" s="187"/>
      <c r="P209" s="316">
        <f>P193+P189+P184+P179</f>
        <v>96296.5</v>
      </c>
      <c r="Q209" s="171">
        <f t="shared" ref="Q209" si="585">Q193+Q189+Q184+Q179</f>
        <v>0</v>
      </c>
      <c r="R209" s="187"/>
      <c r="S209" s="316">
        <f t="shared" ref="S209:T209" si="586">S193+S189+S184+S179</f>
        <v>0</v>
      </c>
      <c r="T209" s="171">
        <f t="shared" si="586"/>
        <v>0</v>
      </c>
      <c r="U209" s="187"/>
      <c r="V209" s="316">
        <f>V193+V189+V184+V179</f>
        <v>0</v>
      </c>
      <c r="W209" s="241">
        <f>W193+W179+W189+W184</f>
        <v>622050</v>
      </c>
      <c r="X209" s="241">
        <f t="shared" ref="X209" si="587">X193+X179+X189+X184</f>
        <v>356246.5</v>
      </c>
      <c r="Y209" s="241">
        <f t="shared" si="512"/>
        <v>265803.5</v>
      </c>
      <c r="Z209" s="241">
        <f t="shared" si="513"/>
        <v>0.42730246764729524</v>
      </c>
      <c r="AA209" s="242"/>
      <c r="AB209" s="8"/>
      <c r="AC209" s="8"/>
      <c r="AD209" s="8"/>
      <c r="AE209" s="8"/>
      <c r="AF209" s="8"/>
      <c r="AG209" s="8"/>
    </row>
    <row r="210" spans="1:33" ht="30" customHeight="1" x14ac:dyDescent="0.35">
      <c r="A210" s="317" t="s">
        <v>305</v>
      </c>
      <c r="B210" s="318"/>
      <c r="C210" s="319"/>
      <c r="D210" s="320"/>
      <c r="E210" s="321"/>
      <c r="F210" s="322"/>
      <c r="G210" s="323">
        <f>G42+G62+G73+G95+G115+G129+G145+G153+G160+G167+G171+G177+G209</f>
        <v>999900</v>
      </c>
      <c r="H210" s="321"/>
      <c r="I210" s="322"/>
      <c r="J210" s="323">
        <f>J42+J62+J73+J95+J115+J129+J145+J153+J160+J167+J171+J177+J209</f>
        <v>999900</v>
      </c>
      <c r="K210" s="321"/>
      <c r="L210" s="322"/>
      <c r="M210" s="323">
        <f>M42+M62+M73+M95+M115+M129+M145+M153+M160+M167+M171+M177+M209</f>
        <v>653000</v>
      </c>
      <c r="N210" s="321"/>
      <c r="O210" s="322"/>
      <c r="P210" s="323">
        <f>P42+P62+P73+P95+P115+P129+P145+P153+P160+P167+P171+P177+P209</f>
        <v>161996.5</v>
      </c>
      <c r="Q210" s="321"/>
      <c r="R210" s="322"/>
      <c r="S210" s="323">
        <f>S42+S62+S73+S95+S115+S129+S145+S153+S160+S167+S171+S177+S209</f>
        <v>124900</v>
      </c>
      <c r="T210" s="321"/>
      <c r="U210" s="322"/>
      <c r="V210" s="323">
        <f>V42+V62+V73+V95+V115+V129+V145+V153+V160+V167+V171+V177+V209</f>
        <v>186121.15</v>
      </c>
      <c r="W210" s="323">
        <f>W42+W62+W73+W95+W115+W129+W145+W153+W160+W167+W171+W177+W209</f>
        <v>1777800</v>
      </c>
      <c r="X210" s="323">
        <f>X42+X62+X73+X95+X115+X129+X145+X153+X160+X167+X171+X177+X209</f>
        <v>1348017.65</v>
      </c>
      <c r="Y210" s="323">
        <f>Y42+Y62+Y73+Y95+Y115+Y129+Y145+Y153+Y160+Y167+Y171+Y177+Y209</f>
        <v>429782.35</v>
      </c>
      <c r="Z210" s="324">
        <f t="shared" si="513"/>
        <v>0.24174955000562492</v>
      </c>
      <c r="AA210" s="325"/>
      <c r="AB210" s="8"/>
      <c r="AC210" s="8"/>
      <c r="AD210" s="8"/>
      <c r="AE210" s="8"/>
      <c r="AF210" s="8"/>
      <c r="AG210" s="8"/>
    </row>
    <row r="211" spans="1:33" ht="15" customHeight="1" x14ac:dyDescent="0.35">
      <c r="A211" s="402"/>
      <c r="B211" s="370"/>
      <c r="C211" s="370"/>
      <c r="D211" s="72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326"/>
      <c r="X211" s="326"/>
      <c r="Y211" s="326"/>
      <c r="Z211" s="326"/>
      <c r="AA211" s="81"/>
      <c r="AB211" s="8"/>
      <c r="AC211" s="8"/>
      <c r="AD211" s="8"/>
      <c r="AE211" s="8"/>
      <c r="AF211" s="8"/>
      <c r="AG211" s="8"/>
    </row>
    <row r="212" spans="1:33" ht="30" customHeight="1" x14ac:dyDescent="0.35">
      <c r="A212" s="403" t="s">
        <v>306</v>
      </c>
      <c r="B212" s="382"/>
      <c r="C212" s="404"/>
      <c r="D212" s="327"/>
      <c r="E212" s="321"/>
      <c r="F212" s="322"/>
      <c r="G212" s="328">
        <f>Фінансування!C27-'Кошторис  витрат'!G210</f>
        <v>0</v>
      </c>
      <c r="H212" s="321"/>
      <c r="I212" s="322"/>
      <c r="J212" s="328">
        <f>Фінансування!C28-'Кошторис  витрат'!J210</f>
        <v>0</v>
      </c>
      <c r="K212" s="321"/>
      <c r="L212" s="322"/>
      <c r="M212" s="328">
        <f>Фінансування!J27-'Кошторис  витрат'!M210</f>
        <v>0</v>
      </c>
      <c r="N212" s="321"/>
      <c r="O212" s="322"/>
      <c r="P212" s="328">
        <f>Фінансування!J28-'Кошторис  витрат'!P210</f>
        <v>0</v>
      </c>
      <c r="Q212" s="321"/>
      <c r="R212" s="322"/>
      <c r="S212" s="328">
        <f>Фінансування!L27-'Кошторис  витрат'!S210</f>
        <v>0</v>
      </c>
      <c r="T212" s="321"/>
      <c r="U212" s="322"/>
      <c r="V212" s="328">
        <f>Фінансування!L28-'Кошторис  витрат'!V210</f>
        <v>0</v>
      </c>
      <c r="W212" s="329">
        <f>Фінансування!N27-'Кошторис  витрат'!W210</f>
        <v>0</v>
      </c>
      <c r="X212" s="329">
        <f>Фінансування!N28-'Кошторис  витрат'!X210</f>
        <v>0</v>
      </c>
      <c r="Y212" s="329"/>
      <c r="Z212" s="329"/>
      <c r="AA212" s="330"/>
      <c r="AB212" s="8"/>
      <c r="AC212" s="8"/>
      <c r="AD212" s="8"/>
      <c r="AE212" s="8"/>
      <c r="AF212" s="8"/>
      <c r="AG212" s="8"/>
    </row>
    <row r="213" spans="1:33" ht="15.75" customHeight="1" x14ac:dyDescent="0.35">
      <c r="A213" s="1"/>
      <c r="B213" s="331"/>
      <c r="C213" s="2"/>
      <c r="D213" s="332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70"/>
      <c r="X213" s="70"/>
      <c r="Y213" s="70"/>
      <c r="Z213" s="70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5">
      <c r="A214" s="1"/>
      <c r="B214" s="331"/>
      <c r="C214" s="2"/>
      <c r="D214" s="332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70"/>
      <c r="X214" s="70"/>
      <c r="Y214" s="70"/>
      <c r="Z214" s="70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5">
      <c r="A215" s="1"/>
      <c r="B215" s="331"/>
      <c r="C215" s="2"/>
      <c r="D215" s="332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70"/>
      <c r="X215" s="70"/>
      <c r="Y215" s="70"/>
      <c r="Z215" s="70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5">
      <c r="A216" s="388" t="str">
        <f>Фінансування!C32</f>
        <v>виконавчий директор</v>
      </c>
      <c r="B216" s="388"/>
      <c r="C216" s="388"/>
      <c r="D216" s="332"/>
      <c r="E216" s="333"/>
      <c r="F216" s="333"/>
      <c r="G216" s="69"/>
      <c r="H216" s="387" t="str">
        <f>Фінансування!J32</f>
        <v>Маламуж Олег Анатолійович</v>
      </c>
      <c r="I216" s="387"/>
      <c r="J216" s="387"/>
      <c r="K216" s="334"/>
      <c r="L216" s="2"/>
      <c r="M216" s="69"/>
      <c r="N216" s="334"/>
      <c r="O216" s="2"/>
      <c r="P216" s="69"/>
      <c r="Q216" s="69"/>
      <c r="R216" s="69"/>
      <c r="S216" s="69"/>
      <c r="T216" s="69"/>
      <c r="U216" s="69"/>
      <c r="V216" s="69"/>
      <c r="W216" s="70"/>
      <c r="X216" s="70"/>
      <c r="Y216" s="70"/>
      <c r="Z216" s="70"/>
      <c r="AA216" s="2"/>
      <c r="AB216" s="1"/>
      <c r="AC216" s="2"/>
      <c r="AD216" s="1"/>
      <c r="AE216" s="1"/>
      <c r="AF216" s="1"/>
      <c r="AG216" s="1"/>
    </row>
    <row r="217" spans="1:33" ht="15.75" customHeight="1" x14ac:dyDescent="0.35">
      <c r="A217" s="335"/>
      <c r="B217" s="336"/>
      <c r="C217" s="337" t="s">
        <v>307</v>
      </c>
      <c r="D217" s="338"/>
      <c r="E217" s="339" t="s">
        <v>308</v>
      </c>
      <c r="F217" s="339"/>
      <c r="G217" s="340"/>
      <c r="H217" s="341"/>
      <c r="I217" s="342" t="s">
        <v>309</v>
      </c>
      <c r="J217" s="340"/>
      <c r="K217" s="341"/>
      <c r="L217" s="342"/>
      <c r="M217" s="340"/>
      <c r="N217" s="341"/>
      <c r="O217" s="342"/>
      <c r="P217" s="340"/>
      <c r="Q217" s="340"/>
      <c r="R217" s="340"/>
      <c r="S217" s="340"/>
      <c r="T217" s="340"/>
      <c r="U217" s="340"/>
      <c r="V217" s="340"/>
      <c r="W217" s="343"/>
      <c r="X217" s="343"/>
      <c r="Y217" s="343"/>
      <c r="Z217" s="343"/>
      <c r="AA217" s="344"/>
      <c r="AB217" s="345"/>
      <c r="AC217" s="344"/>
      <c r="AD217" s="345"/>
      <c r="AE217" s="345"/>
      <c r="AF217" s="345"/>
      <c r="AG217" s="345"/>
    </row>
    <row r="218" spans="1:33" ht="15.75" customHeight="1" x14ac:dyDescent="0.35">
      <c r="A218" s="1"/>
      <c r="B218" s="331"/>
      <c r="C218" s="2"/>
      <c r="D218" s="332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70"/>
      <c r="X218" s="70"/>
      <c r="Y218" s="70"/>
      <c r="Z218" s="70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5">
      <c r="A219" s="1"/>
      <c r="B219" s="331"/>
      <c r="C219" s="2"/>
      <c r="D219" s="332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70"/>
      <c r="X219" s="70"/>
      <c r="Y219" s="70"/>
      <c r="Z219" s="70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5">
      <c r="A220" s="1"/>
      <c r="B220" s="331"/>
      <c r="C220" s="2"/>
      <c r="D220" s="332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70"/>
      <c r="X220" s="70"/>
      <c r="Y220" s="70"/>
      <c r="Z220" s="70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5">
      <c r="A221" s="1"/>
      <c r="B221" s="331"/>
      <c r="C221" s="2"/>
      <c r="D221" s="332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346"/>
      <c r="X221" s="346"/>
      <c r="Y221" s="346"/>
      <c r="Z221" s="346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5">
      <c r="A222" s="1"/>
      <c r="B222" s="331"/>
      <c r="C222" s="2"/>
      <c r="D222" s="332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346"/>
      <c r="X222" s="346"/>
      <c r="Y222" s="346"/>
      <c r="Z222" s="346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5">
      <c r="A223" s="1"/>
      <c r="B223" s="331"/>
      <c r="C223" s="2"/>
      <c r="D223" s="332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346"/>
      <c r="X223" s="346"/>
      <c r="Y223" s="346"/>
      <c r="Z223" s="346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5">
      <c r="A224" s="1"/>
      <c r="B224" s="331"/>
      <c r="C224" s="2"/>
      <c r="D224" s="332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346"/>
      <c r="X224" s="346"/>
      <c r="Y224" s="346"/>
      <c r="Z224" s="346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5">
      <c r="A225" s="1"/>
      <c r="B225" s="331"/>
      <c r="C225" s="2"/>
      <c r="D225" s="332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346"/>
      <c r="X225" s="346"/>
      <c r="Y225" s="346"/>
      <c r="Z225" s="346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5">
      <c r="A226" s="1"/>
      <c r="B226" s="331"/>
      <c r="C226" s="2"/>
      <c r="D226" s="332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346"/>
      <c r="X226" s="346"/>
      <c r="Y226" s="346"/>
      <c r="Z226" s="346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5">
      <c r="A227" s="1"/>
      <c r="B227" s="331"/>
      <c r="C227" s="2"/>
      <c r="D227" s="332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346"/>
      <c r="X227" s="346"/>
      <c r="Y227" s="346"/>
      <c r="Z227" s="346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5">
      <c r="A228" s="1"/>
      <c r="B228" s="331"/>
      <c r="C228" s="2"/>
      <c r="D228" s="332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346"/>
      <c r="X228" s="346"/>
      <c r="Y228" s="346"/>
      <c r="Z228" s="346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5">
      <c r="A229" s="1"/>
      <c r="B229" s="331"/>
      <c r="C229" s="2"/>
      <c r="D229" s="332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346"/>
      <c r="X229" s="346"/>
      <c r="Y229" s="346"/>
      <c r="Z229" s="346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5">
      <c r="A230" s="1"/>
      <c r="B230" s="331"/>
      <c r="C230" s="2"/>
      <c r="D230" s="332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346"/>
      <c r="X230" s="346"/>
      <c r="Y230" s="346"/>
      <c r="Z230" s="346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5">
      <c r="A231" s="1"/>
      <c r="B231" s="331"/>
      <c r="C231" s="2"/>
      <c r="D231" s="332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346"/>
      <c r="X231" s="346"/>
      <c r="Y231" s="346"/>
      <c r="Z231" s="346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5">
      <c r="A232" s="1"/>
      <c r="B232" s="331"/>
      <c r="C232" s="2"/>
      <c r="D232" s="332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346"/>
      <c r="X232" s="346"/>
      <c r="Y232" s="346"/>
      <c r="Z232" s="346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5">
      <c r="A233" s="1"/>
      <c r="B233" s="331"/>
      <c r="C233" s="2"/>
      <c r="D233" s="332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346"/>
      <c r="X233" s="346"/>
      <c r="Y233" s="346"/>
      <c r="Z233" s="346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5">
      <c r="A234" s="1"/>
      <c r="B234" s="331"/>
      <c r="C234" s="2"/>
      <c r="D234" s="332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346"/>
      <c r="X234" s="346"/>
      <c r="Y234" s="346"/>
      <c r="Z234" s="346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5">
      <c r="A235" s="1"/>
      <c r="B235" s="331"/>
      <c r="C235" s="2"/>
      <c r="D235" s="332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346"/>
      <c r="X235" s="346"/>
      <c r="Y235" s="346"/>
      <c r="Z235" s="346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5">
      <c r="A236" s="1"/>
      <c r="B236" s="331"/>
      <c r="C236" s="2"/>
      <c r="D236" s="332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346"/>
      <c r="X236" s="346"/>
      <c r="Y236" s="346"/>
      <c r="Z236" s="346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5">
      <c r="A237" s="1"/>
      <c r="B237" s="331"/>
      <c r="C237" s="2"/>
      <c r="D237" s="332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346"/>
      <c r="X237" s="346"/>
      <c r="Y237" s="346"/>
      <c r="Z237" s="346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5">
      <c r="A238" s="1"/>
      <c r="B238" s="331"/>
      <c r="C238" s="2"/>
      <c r="D238" s="332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346"/>
      <c r="X238" s="346"/>
      <c r="Y238" s="346"/>
      <c r="Z238" s="346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5">
      <c r="A239" s="1"/>
      <c r="B239" s="331"/>
      <c r="C239" s="2"/>
      <c r="D239" s="332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346"/>
      <c r="X239" s="346"/>
      <c r="Y239" s="346"/>
      <c r="Z239" s="346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5">
      <c r="A240" s="1"/>
      <c r="B240" s="331"/>
      <c r="C240" s="2"/>
      <c r="D240" s="332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346"/>
      <c r="X240" s="346"/>
      <c r="Y240" s="346"/>
      <c r="Z240" s="346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5">
      <c r="A241" s="1"/>
      <c r="B241" s="331"/>
      <c r="C241" s="2"/>
      <c r="D241" s="332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346"/>
      <c r="X241" s="346"/>
      <c r="Y241" s="346"/>
      <c r="Z241" s="346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5">
      <c r="A242" s="1"/>
      <c r="B242" s="331"/>
      <c r="C242" s="2"/>
      <c r="D242" s="332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346"/>
      <c r="X242" s="346"/>
      <c r="Y242" s="346"/>
      <c r="Z242" s="346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5">
      <c r="A243" s="1"/>
      <c r="B243" s="331"/>
      <c r="C243" s="2"/>
      <c r="D243" s="332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346"/>
      <c r="X243" s="346"/>
      <c r="Y243" s="346"/>
      <c r="Z243" s="346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5">
      <c r="A244" s="1"/>
      <c r="B244" s="331"/>
      <c r="C244" s="2"/>
      <c r="D244" s="332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346"/>
      <c r="X244" s="346"/>
      <c r="Y244" s="346"/>
      <c r="Z244" s="346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5">
      <c r="A245" s="1"/>
      <c r="B245" s="331"/>
      <c r="C245" s="2"/>
      <c r="D245" s="332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346"/>
      <c r="X245" s="346"/>
      <c r="Y245" s="346"/>
      <c r="Z245" s="346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5">
      <c r="A246" s="1"/>
      <c r="B246" s="331"/>
      <c r="C246" s="2"/>
      <c r="D246" s="332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346"/>
      <c r="X246" s="346"/>
      <c r="Y246" s="346"/>
      <c r="Z246" s="346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5">
      <c r="A247" s="1"/>
      <c r="B247" s="331"/>
      <c r="C247" s="2"/>
      <c r="D247" s="332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346"/>
      <c r="X247" s="346"/>
      <c r="Y247" s="346"/>
      <c r="Z247" s="346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5">
      <c r="A248" s="1"/>
      <c r="B248" s="331"/>
      <c r="C248" s="2"/>
      <c r="D248" s="332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346"/>
      <c r="X248" s="346"/>
      <c r="Y248" s="346"/>
      <c r="Z248" s="346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5">
      <c r="A249" s="1"/>
      <c r="B249" s="331"/>
      <c r="C249" s="2"/>
      <c r="D249" s="332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346"/>
      <c r="X249" s="346"/>
      <c r="Y249" s="346"/>
      <c r="Z249" s="346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5">
      <c r="A250" s="1"/>
      <c r="B250" s="331"/>
      <c r="C250" s="2"/>
      <c r="D250" s="332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346"/>
      <c r="X250" s="346"/>
      <c r="Y250" s="346"/>
      <c r="Z250" s="346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5">
      <c r="A251" s="1"/>
      <c r="B251" s="331"/>
      <c r="C251" s="2"/>
      <c r="D251" s="332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346"/>
      <c r="X251" s="346"/>
      <c r="Y251" s="346"/>
      <c r="Z251" s="346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5">
      <c r="A252" s="1"/>
      <c r="B252" s="331"/>
      <c r="C252" s="2"/>
      <c r="D252" s="332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346"/>
      <c r="X252" s="346"/>
      <c r="Y252" s="346"/>
      <c r="Z252" s="346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5">
      <c r="A253" s="1"/>
      <c r="B253" s="331"/>
      <c r="C253" s="2"/>
      <c r="D253" s="332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346"/>
      <c r="X253" s="346"/>
      <c r="Y253" s="346"/>
      <c r="Z253" s="346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5">
      <c r="A254" s="1"/>
      <c r="B254" s="331"/>
      <c r="C254" s="2"/>
      <c r="D254" s="332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346"/>
      <c r="X254" s="346"/>
      <c r="Y254" s="346"/>
      <c r="Z254" s="346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5">
      <c r="A255" s="1"/>
      <c r="B255" s="331"/>
      <c r="C255" s="2"/>
      <c r="D255" s="332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346"/>
      <c r="X255" s="346"/>
      <c r="Y255" s="346"/>
      <c r="Z255" s="346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5">
      <c r="A256" s="1"/>
      <c r="B256" s="331"/>
      <c r="C256" s="2"/>
      <c r="D256" s="332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346"/>
      <c r="X256" s="346"/>
      <c r="Y256" s="346"/>
      <c r="Z256" s="346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5">
      <c r="A257" s="1"/>
      <c r="B257" s="331"/>
      <c r="C257" s="2"/>
      <c r="D257" s="332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346"/>
      <c r="X257" s="346"/>
      <c r="Y257" s="346"/>
      <c r="Z257" s="346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5">
      <c r="A258" s="1"/>
      <c r="B258" s="331"/>
      <c r="C258" s="2"/>
      <c r="D258" s="332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346"/>
      <c r="X258" s="346"/>
      <c r="Y258" s="346"/>
      <c r="Z258" s="346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5">
      <c r="A259" s="1"/>
      <c r="B259" s="331"/>
      <c r="C259" s="2"/>
      <c r="D259" s="332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346"/>
      <c r="X259" s="346"/>
      <c r="Y259" s="346"/>
      <c r="Z259" s="346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5">
      <c r="A260" s="1"/>
      <c r="B260" s="331"/>
      <c r="C260" s="2"/>
      <c r="D260" s="332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346"/>
      <c r="X260" s="346"/>
      <c r="Y260" s="346"/>
      <c r="Z260" s="346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5">
      <c r="A261" s="1"/>
      <c r="B261" s="331"/>
      <c r="C261" s="2"/>
      <c r="D261" s="332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346"/>
      <c r="X261" s="346"/>
      <c r="Y261" s="346"/>
      <c r="Z261" s="346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5">
      <c r="A262" s="1"/>
      <c r="B262" s="331"/>
      <c r="C262" s="2"/>
      <c r="D262" s="332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346"/>
      <c r="X262" s="346"/>
      <c r="Y262" s="346"/>
      <c r="Z262" s="346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5">
      <c r="A263" s="1"/>
      <c r="B263" s="331"/>
      <c r="C263" s="2"/>
      <c r="D263" s="332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346"/>
      <c r="X263" s="346"/>
      <c r="Y263" s="346"/>
      <c r="Z263" s="346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5">
      <c r="A264" s="1"/>
      <c r="B264" s="331"/>
      <c r="C264" s="2"/>
      <c r="D264" s="332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346"/>
      <c r="X264" s="346"/>
      <c r="Y264" s="346"/>
      <c r="Z264" s="346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5">
      <c r="A265" s="1"/>
      <c r="B265" s="331"/>
      <c r="C265" s="2"/>
      <c r="D265" s="332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346"/>
      <c r="X265" s="346"/>
      <c r="Y265" s="346"/>
      <c r="Z265" s="346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5">
      <c r="A266" s="1"/>
      <c r="B266" s="331"/>
      <c r="C266" s="2"/>
      <c r="D266" s="332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346"/>
      <c r="X266" s="346"/>
      <c r="Y266" s="346"/>
      <c r="Z266" s="346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5">
      <c r="A267" s="1"/>
      <c r="B267" s="331"/>
      <c r="C267" s="2"/>
      <c r="D267" s="332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346"/>
      <c r="X267" s="346"/>
      <c r="Y267" s="346"/>
      <c r="Z267" s="346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5">
      <c r="A268" s="1"/>
      <c r="B268" s="331"/>
      <c r="C268" s="2"/>
      <c r="D268" s="332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346"/>
      <c r="X268" s="346"/>
      <c r="Y268" s="346"/>
      <c r="Z268" s="346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5">
      <c r="A269" s="1"/>
      <c r="B269" s="331"/>
      <c r="C269" s="2"/>
      <c r="D269" s="332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346"/>
      <c r="X269" s="346"/>
      <c r="Y269" s="346"/>
      <c r="Z269" s="346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5">
      <c r="A270" s="1"/>
      <c r="B270" s="331"/>
      <c r="C270" s="2"/>
      <c r="D270" s="332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346"/>
      <c r="X270" s="346"/>
      <c r="Y270" s="346"/>
      <c r="Z270" s="346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5">
      <c r="A271" s="1"/>
      <c r="B271" s="331"/>
      <c r="C271" s="2"/>
      <c r="D271" s="332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346"/>
      <c r="X271" s="346"/>
      <c r="Y271" s="346"/>
      <c r="Z271" s="346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5">
      <c r="A272" s="1"/>
      <c r="B272" s="331"/>
      <c r="C272" s="2"/>
      <c r="D272" s="332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346"/>
      <c r="X272" s="346"/>
      <c r="Y272" s="346"/>
      <c r="Z272" s="346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5">
      <c r="A273" s="1"/>
      <c r="B273" s="331"/>
      <c r="C273" s="2"/>
      <c r="D273" s="332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346"/>
      <c r="X273" s="346"/>
      <c r="Y273" s="346"/>
      <c r="Z273" s="346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5">
      <c r="A274" s="1"/>
      <c r="B274" s="331"/>
      <c r="C274" s="2"/>
      <c r="D274" s="332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346"/>
      <c r="X274" s="346"/>
      <c r="Y274" s="346"/>
      <c r="Z274" s="346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5">
      <c r="A275" s="1"/>
      <c r="B275" s="331"/>
      <c r="C275" s="2"/>
      <c r="D275" s="332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346"/>
      <c r="X275" s="346"/>
      <c r="Y275" s="346"/>
      <c r="Z275" s="346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5">
      <c r="A276" s="1"/>
      <c r="B276" s="331"/>
      <c r="C276" s="2"/>
      <c r="D276" s="332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346"/>
      <c r="X276" s="346"/>
      <c r="Y276" s="346"/>
      <c r="Z276" s="346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5">
      <c r="A277" s="1"/>
      <c r="B277" s="331"/>
      <c r="C277" s="2"/>
      <c r="D277" s="332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346"/>
      <c r="X277" s="346"/>
      <c r="Y277" s="346"/>
      <c r="Z277" s="346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5">
      <c r="A278" s="1"/>
      <c r="B278" s="331"/>
      <c r="C278" s="2"/>
      <c r="D278" s="332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346"/>
      <c r="X278" s="346"/>
      <c r="Y278" s="346"/>
      <c r="Z278" s="346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5">
      <c r="A279" s="1"/>
      <c r="B279" s="331"/>
      <c r="C279" s="2"/>
      <c r="D279" s="332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346"/>
      <c r="X279" s="346"/>
      <c r="Y279" s="346"/>
      <c r="Z279" s="346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5">
      <c r="A280" s="1"/>
      <c r="B280" s="331"/>
      <c r="C280" s="2"/>
      <c r="D280" s="332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346"/>
      <c r="X280" s="346"/>
      <c r="Y280" s="346"/>
      <c r="Z280" s="346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5">
      <c r="A281" s="1"/>
      <c r="B281" s="331"/>
      <c r="C281" s="2"/>
      <c r="D281" s="332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346"/>
      <c r="X281" s="346"/>
      <c r="Y281" s="346"/>
      <c r="Z281" s="346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5">
      <c r="A282" s="1"/>
      <c r="B282" s="331"/>
      <c r="C282" s="2"/>
      <c r="D282" s="332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346"/>
      <c r="X282" s="346"/>
      <c r="Y282" s="346"/>
      <c r="Z282" s="346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5">
      <c r="A283" s="1"/>
      <c r="B283" s="331"/>
      <c r="C283" s="2"/>
      <c r="D283" s="332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346"/>
      <c r="X283" s="346"/>
      <c r="Y283" s="346"/>
      <c r="Z283" s="346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5">
      <c r="A284" s="1"/>
      <c r="B284" s="331"/>
      <c r="C284" s="2"/>
      <c r="D284" s="332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346"/>
      <c r="X284" s="346"/>
      <c r="Y284" s="346"/>
      <c r="Z284" s="346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5">
      <c r="A285" s="1"/>
      <c r="B285" s="331"/>
      <c r="C285" s="2"/>
      <c r="D285" s="332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346"/>
      <c r="X285" s="346"/>
      <c r="Y285" s="346"/>
      <c r="Z285" s="346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5">
      <c r="A286" s="1"/>
      <c r="B286" s="331"/>
      <c r="C286" s="2"/>
      <c r="D286" s="332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346"/>
      <c r="X286" s="346"/>
      <c r="Y286" s="346"/>
      <c r="Z286" s="346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5">
      <c r="A287" s="1"/>
      <c r="B287" s="331"/>
      <c r="C287" s="2"/>
      <c r="D287" s="332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346"/>
      <c r="X287" s="346"/>
      <c r="Y287" s="346"/>
      <c r="Z287" s="346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5">
      <c r="A288" s="1"/>
      <c r="B288" s="331"/>
      <c r="C288" s="2"/>
      <c r="D288" s="332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346"/>
      <c r="X288" s="346"/>
      <c r="Y288" s="346"/>
      <c r="Z288" s="346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5">
      <c r="A289" s="1"/>
      <c r="B289" s="331"/>
      <c r="C289" s="2"/>
      <c r="D289" s="332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346"/>
      <c r="X289" s="346"/>
      <c r="Y289" s="346"/>
      <c r="Z289" s="346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5">
      <c r="A290" s="1"/>
      <c r="B290" s="331"/>
      <c r="C290" s="2"/>
      <c r="D290" s="332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346"/>
      <c r="X290" s="346"/>
      <c r="Y290" s="346"/>
      <c r="Z290" s="346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5">
      <c r="A291" s="1"/>
      <c r="B291" s="331"/>
      <c r="C291" s="2"/>
      <c r="D291" s="332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346"/>
      <c r="X291" s="346"/>
      <c r="Y291" s="346"/>
      <c r="Z291" s="346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5">
      <c r="A292" s="1"/>
      <c r="B292" s="331"/>
      <c r="C292" s="2"/>
      <c r="D292" s="332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346"/>
      <c r="X292" s="346"/>
      <c r="Y292" s="346"/>
      <c r="Z292" s="346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5">
      <c r="A293" s="1"/>
      <c r="B293" s="331"/>
      <c r="C293" s="2"/>
      <c r="D293" s="332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346"/>
      <c r="X293" s="346"/>
      <c r="Y293" s="346"/>
      <c r="Z293" s="346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5">
      <c r="A294" s="1"/>
      <c r="B294" s="331"/>
      <c r="C294" s="2"/>
      <c r="D294" s="332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346"/>
      <c r="X294" s="346"/>
      <c r="Y294" s="346"/>
      <c r="Z294" s="346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5">
      <c r="A295" s="1"/>
      <c r="B295" s="331"/>
      <c r="C295" s="2"/>
      <c r="D295" s="332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346"/>
      <c r="X295" s="346"/>
      <c r="Y295" s="346"/>
      <c r="Z295" s="346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5">
      <c r="A296" s="1"/>
      <c r="B296" s="331"/>
      <c r="C296" s="2"/>
      <c r="D296" s="332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346"/>
      <c r="X296" s="346"/>
      <c r="Y296" s="346"/>
      <c r="Z296" s="346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5">
      <c r="A297" s="1"/>
      <c r="B297" s="331"/>
      <c r="C297" s="2"/>
      <c r="D297" s="332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346"/>
      <c r="X297" s="346"/>
      <c r="Y297" s="346"/>
      <c r="Z297" s="346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5">
      <c r="A298" s="1"/>
      <c r="B298" s="331"/>
      <c r="C298" s="2"/>
      <c r="D298" s="332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346"/>
      <c r="X298" s="346"/>
      <c r="Y298" s="346"/>
      <c r="Z298" s="346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5">
      <c r="A299" s="1"/>
      <c r="B299" s="331"/>
      <c r="C299" s="2"/>
      <c r="D299" s="332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346"/>
      <c r="X299" s="346"/>
      <c r="Y299" s="346"/>
      <c r="Z299" s="346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5">
      <c r="A300" s="1"/>
      <c r="B300" s="331"/>
      <c r="C300" s="2"/>
      <c r="D300" s="332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346"/>
      <c r="X300" s="346"/>
      <c r="Y300" s="346"/>
      <c r="Z300" s="346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5">
      <c r="A301" s="1"/>
      <c r="B301" s="331"/>
      <c r="C301" s="2"/>
      <c r="D301" s="332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346"/>
      <c r="X301" s="346"/>
      <c r="Y301" s="346"/>
      <c r="Z301" s="346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5">
      <c r="A302" s="1"/>
      <c r="B302" s="331"/>
      <c r="C302" s="2"/>
      <c r="D302" s="332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346"/>
      <c r="X302" s="346"/>
      <c r="Y302" s="346"/>
      <c r="Z302" s="346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5">
      <c r="A303" s="1"/>
      <c r="B303" s="331"/>
      <c r="C303" s="2"/>
      <c r="D303" s="332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346"/>
      <c r="X303" s="346"/>
      <c r="Y303" s="346"/>
      <c r="Z303" s="346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5">
      <c r="A304" s="1"/>
      <c r="B304" s="331"/>
      <c r="C304" s="2"/>
      <c r="D304" s="332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346"/>
      <c r="X304" s="346"/>
      <c r="Y304" s="346"/>
      <c r="Z304" s="346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5">
      <c r="A305" s="1"/>
      <c r="B305" s="331"/>
      <c r="C305" s="2"/>
      <c r="D305" s="332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346"/>
      <c r="X305" s="346"/>
      <c r="Y305" s="346"/>
      <c r="Z305" s="346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5">
      <c r="A306" s="1"/>
      <c r="B306" s="331"/>
      <c r="C306" s="2"/>
      <c r="D306" s="332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346"/>
      <c r="X306" s="346"/>
      <c r="Y306" s="346"/>
      <c r="Z306" s="346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5">
      <c r="A307" s="1"/>
      <c r="B307" s="331"/>
      <c r="C307" s="2"/>
      <c r="D307" s="332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346"/>
      <c r="X307" s="346"/>
      <c r="Y307" s="346"/>
      <c r="Z307" s="346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5">
      <c r="A308" s="1"/>
      <c r="B308" s="331"/>
      <c r="C308" s="2"/>
      <c r="D308" s="332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346"/>
      <c r="X308" s="346"/>
      <c r="Y308" s="346"/>
      <c r="Z308" s="346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5">
      <c r="A309" s="1"/>
      <c r="B309" s="331"/>
      <c r="C309" s="2"/>
      <c r="D309" s="332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346"/>
      <c r="X309" s="346"/>
      <c r="Y309" s="346"/>
      <c r="Z309" s="346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5">
      <c r="A310" s="1"/>
      <c r="B310" s="331"/>
      <c r="C310" s="2"/>
      <c r="D310" s="332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346"/>
      <c r="X310" s="346"/>
      <c r="Y310" s="346"/>
      <c r="Z310" s="346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5">
      <c r="A311" s="1"/>
      <c r="B311" s="331"/>
      <c r="C311" s="2"/>
      <c r="D311" s="332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346"/>
      <c r="X311" s="346"/>
      <c r="Y311" s="346"/>
      <c r="Z311" s="346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5">
      <c r="A312" s="1"/>
      <c r="B312" s="331"/>
      <c r="C312" s="2"/>
      <c r="D312" s="332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346"/>
      <c r="X312" s="346"/>
      <c r="Y312" s="346"/>
      <c r="Z312" s="346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5">
      <c r="A313" s="1"/>
      <c r="B313" s="331"/>
      <c r="C313" s="2"/>
      <c r="D313" s="332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346"/>
      <c r="X313" s="346"/>
      <c r="Y313" s="346"/>
      <c r="Z313" s="346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5">
      <c r="A314" s="1"/>
      <c r="B314" s="331"/>
      <c r="C314" s="2"/>
      <c r="D314" s="332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346"/>
      <c r="X314" s="346"/>
      <c r="Y314" s="346"/>
      <c r="Z314" s="346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5">
      <c r="A315" s="1"/>
      <c r="B315" s="331"/>
      <c r="C315" s="2"/>
      <c r="D315" s="332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346"/>
      <c r="X315" s="346"/>
      <c r="Y315" s="346"/>
      <c r="Z315" s="346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5">
      <c r="A316" s="1"/>
      <c r="B316" s="331"/>
      <c r="C316" s="2"/>
      <c r="D316" s="332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346"/>
      <c r="X316" s="346"/>
      <c r="Y316" s="346"/>
      <c r="Z316" s="346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5">
      <c r="A317" s="1"/>
      <c r="B317" s="331"/>
      <c r="C317" s="2"/>
      <c r="D317" s="332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346"/>
      <c r="X317" s="346"/>
      <c r="Y317" s="346"/>
      <c r="Z317" s="346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5">
      <c r="A318" s="1"/>
      <c r="B318" s="331"/>
      <c r="C318" s="2"/>
      <c r="D318" s="332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346"/>
      <c r="X318" s="346"/>
      <c r="Y318" s="346"/>
      <c r="Z318" s="346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5">
      <c r="A319" s="1"/>
      <c r="B319" s="331"/>
      <c r="C319" s="2"/>
      <c r="D319" s="332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346"/>
      <c r="X319" s="346"/>
      <c r="Y319" s="346"/>
      <c r="Z319" s="346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5">
      <c r="A320" s="1"/>
      <c r="B320" s="331"/>
      <c r="C320" s="2"/>
      <c r="D320" s="332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346"/>
      <c r="X320" s="346"/>
      <c r="Y320" s="346"/>
      <c r="Z320" s="346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5">
      <c r="A321" s="1"/>
      <c r="B321" s="331"/>
      <c r="C321" s="2"/>
      <c r="D321" s="332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346"/>
      <c r="X321" s="346"/>
      <c r="Y321" s="346"/>
      <c r="Z321" s="346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5">
      <c r="A322" s="1"/>
      <c r="B322" s="331"/>
      <c r="C322" s="2"/>
      <c r="D322" s="332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346"/>
      <c r="X322" s="346"/>
      <c r="Y322" s="346"/>
      <c r="Z322" s="346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5">
      <c r="A323" s="1"/>
      <c r="B323" s="331"/>
      <c r="C323" s="2"/>
      <c r="D323" s="332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346"/>
      <c r="X323" s="346"/>
      <c r="Y323" s="346"/>
      <c r="Z323" s="346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5">
      <c r="A324" s="1"/>
      <c r="B324" s="331"/>
      <c r="C324" s="2"/>
      <c r="D324" s="332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346"/>
      <c r="X324" s="346"/>
      <c r="Y324" s="346"/>
      <c r="Z324" s="346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5">
      <c r="A325" s="1"/>
      <c r="B325" s="331"/>
      <c r="C325" s="2"/>
      <c r="D325" s="332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346"/>
      <c r="X325" s="346"/>
      <c r="Y325" s="346"/>
      <c r="Z325" s="346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5">
      <c r="A326" s="1"/>
      <c r="B326" s="331"/>
      <c r="C326" s="2"/>
      <c r="D326" s="332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346"/>
      <c r="X326" s="346"/>
      <c r="Y326" s="346"/>
      <c r="Z326" s="346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5">
      <c r="A327" s="1"/>
      <c r="B327" s="331"/>
      <c r="C327" s="2"/>
      <c r="D327" s="332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346"/>
      <c r="X327" s="346"/>
      <c r="Y327" s="346"/>
      <c r="Z327" s="346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5">
      <c r="A328" s="1"/>
      <c r="B328" s="331"/>
      <c r="C328" s="2"/>
      <c r="D328" s="332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346"/>
      <c r="X328" s="346"/>
      <c r="Y328" s="346"/>
      <c r="Z328" s="346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5">
      <c r="A329" s="1"/>
      <c r="B329" s="331"/>
      <c r="C329" s="2"/>
      <c r="D329" s="332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346"/>
      <c r="X329" s="346"/>
      <c r="Y329" s="346"/>
      <c r="Z329" s="346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5">
      <c r="A330" s="1"/>
      <c r="B330" s="331"/>
      <c r="C330" s="2"/>
      <c r="D330" s="332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346"/>
      <c r="X330" s="346"/>
      <c r="Y330" s="346"/>
      <c r="Z330" s="346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5">
      <c r="A331" s="1"/>
      <c r="B331" s="331"/>
      <c r="C331" s="2"/>
      <c r="D331" s="332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346"/>
      <c r="X331" s="346"/>
      <c r="Y331" s="346"/>
      <c r="Z331" s="346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5">
      <c r="A332" s="1"/>
      <c r="B332" s="331"/>
      <c r="C332" s="2"/>
      <c r="D332" s="332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346"/>
      <c r="X332" s="346"/>
      <c r="Y332" s="346"/>
      <c r="Z332" s="346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5">
      <c r="A333" s="1"/>
      <c r="B333" s="331"/>
      <c r="C333" s="2"/>
      <c r="D333" s="332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346"/>
      <c r="X333" s="346"/>
      <c r="Y333" s="346"/>
      <c r="Z333" s="346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5">
      <c r="A334" s="1"/>
      <c r="B334" s="331"/>
      <c r="C334" s="2"/>
      <c r="D334" s="332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346"/>
      <c r="X334" s="346"/>
      <c r="Y334" s="346"/>
      <c r="Z334" s="346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5">
      <c r="A335" s="1"/>
      <c r="B335" s="331"/>
      <c r="C335" s="2"/>
      <c r="D335" s="332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346"/>
      <c r="X335" s="346"/>
      <c r="Y335" s="346"/>
      <c r="Z335" s="346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5">
      <c r="A336" s="1"/>
      <c r="B336" s="331"/>
      <c r="C336" s="2"/>
      <c r="D336" s="332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346"/>
      <c r="X336" s="346"/>
      <c r="Y336" s="346"/>
      <c r="Z336" s="346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5">
      <c r="A337" s="1"/>
      <c r="B337" s="331"/>
      <c r="C337" s="2"/>
      <c r="D337" s="332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346"/>
      <c r="X337" s="346"/>
      <c r="Y337" s="346"/>
      <c r="Z337" s="346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5">
      <c r="A338" s="1"/>
      <c r="B338" s="331"/>
      <c r="C338" s="2"/>
      <c r="D338" s="332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346"/>
      <c r="X338" s="346"/>
      <c r="Y338" s="346"/>
      <c r="Z338" s="346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5">
      <c r="A339" s="1"/>
      <c r="B339" s="331"/>
      <c r="C339" s="2"/>
      <c r="D339" s="332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346"/>
      <c r="X339" s="346"/>
      <c r="Y339" s="346"/>
      <c r="Z339" s="346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5">
      <c r="A340" s="1"/>
      <c r="B340" s="331"/>
      <c r="C340" s="2"/>
      <c r="D340" s="332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346"/>
      <c r="X340" s="346"/>
      <c r="Y340" s="346"/>
      <c r="Z340" s="346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5">
      <c r="A341" s="1"/>
      <c r="B341" s="331"/>
      <c r="C341" s="2"/>
      <c r="D341" s="332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346"/>
      <c r="X341" s="346"/>
      <c r="Y341" s="346"/>
      <c r="Z341" s="346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5">
      <c r="A342" s="1"/>
      <c r="B342" s="331"/>
      <c r="C342" s="2"/>
      <c r="D342" s="332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346"/>
      <c r="X342" s="346"/>
      <c r="Y342" s="346"/>
      <c r="Z342" s="346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5">
      <c r="A343" s="1"/>
      <c r="B343" s="331"/>
      <c r="C343" s="2"/>
      <c r="D343" s="332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346"/>
      <c r="X343" s="346"/>
      <c r="Y343" s="346"/>
      <c r="Z343" s="346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5">
      <c r="A344" s="1"/>
      <c r="B344" s="331"/>
      <c r="C344" s="2"/>
      <c r="D344" s="332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346"/>
      <c r="X344" s="346"/>
      <c r="Y344" s="346"/>
      <c r="Z344" s="346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5">
      <c r="A345" s="1"/>
      <c r="B345" s="331"/>
      <c r="C345" s="2"/>
      <c r="D345" s="332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346"/>
      <c r="X345" s="346"/>
      <c r="Y345" s="346"/>
      <c r="Z345" s="346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5">
      <c r="A346" s="1"/>
      <c r="B346" s="331"/>
      <c r="C346" s="2"/>
      <c r="D346" s="332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346"/>
      <c r="X346" s="346"/>
      <c r="Y346" s="346"/>
      <c r="Z346" s="346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5">
      <c r="A347" s="1"/>
      <c r="B347" s="331"/>
      <c r="C347" s="2"/>
      <c r="D347" s="332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346"/>
      <c r="X347" s="346"/>
      <c r="Y347" s="346"/>
      <c r="Z347" s="346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5">
      <c r="A348" s="1"/>
      <c r="B348" s="331"/>
      <c r="C348" s="2"/>
      <c r="D348" s="332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346"/>
      <c r="X348" s="346"/>
      <c r="Y348" s="346"/>
      <c r="Z348" s="346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5">
      <c r="A349" s="1"/>
      <c r="B349" s="331"/>
      <c r="C349" s="2"/>
      <c r="D349" s="332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346"/>
      <c r="X349" s="346"/>
      <c r="Y349" s="346"/>
      <c r="Z349" s="346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5">
      <c r="A350" s="1"/>
      <c r="B350" s="331"/>
      <c r="C350" s="2"/>
      <c r="D350" s="332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346"/>
      <c r="X350" s="346"/>
      <c r="Y350" s="346"/>
      <c r="Z350" s="346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5">
      <c r="A351" s="1"/>
      <c r="B351" s="331"/>
      <c r="C351" s="2"/>
      <c r="D351" s="332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346"/>
      <c r="X351" s="346"/>
      <c r="Y351" s="346"/>
      <c r="Z351" s="346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5">
      <c r="A352" s="1"/>
      <c r="B352" s="331"/>
      <c r="C352" s="2"/>
      <c r="D352" s="332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346"/>
      <c r="X352" s="346"/>
      <c r="Y352" s="346"/>
      <c r="Z352" s="346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5">
      <c r="A353" s="1"/>
      <c r="B353" s="331"/>
      <c r="C353" s="2"/>
      <c r="D353" s="332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346"/>
      <c r="X353" s="346"/>
      <c r="Y353" s="346"/>
      <c r="Z353" s="346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5">
      <c r="A354" s="1"/>
      <c r="B354" s="331"/>
      <c r="C354" s="2"/>
      <c r="D354" s="332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346"/>
      <c r="X354" s="346"/>
      <c r="Y354" s="346"/>
      <c r="Z354" s="346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5">
      <c r="A355" s="1"/>
      <c r="B355" s="331"/>
      <c r="C355" s="2"/>
      <c r="D355" s="332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346"/>
      <c r="X355" s="346"/>
      <c r="Y355" s="346"/>
      <c r="Z355" s="346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5">
      <c r="A356" s="1"/>
      <c r="B356" s="331"/>
      <c r="C356" s="2"/>
      <c r="D356" s="332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346"/>
      <c r="X356" s="346"/>
      <c r="Y356" s="346"/>
      <c r="Z356" s="346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5">
      <c r="A357" s="1"/>
      <c r="B357" s="331"/>
      <c r="C357" s="2"/>
      <c r="D357" s="332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346"/>
      <c r="X357" s="346"/>
      <c r="Y357" s="346"/>
      <c r="Z357" s="346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5">
      <c r="A358" s="1"/>
      <c r="B358" s="331"/>
      <c r="C358" s="2"/>
      <c r="D358" s="332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346"/>
      <c r="X358" s="346"/>
      <c r="Y358" s="346"/>
      <c r="Z358" s="346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5">
      <c r="A359" s="1"/>
      <c r="B359" s="331"/>
      <c r="C359" s="2"/>
      <c r="D359" s="332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346"/>
      <c r="X359" s="346"/>
      <c r="Y359" s="346"/>
      <c r="Z359" s="346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5">
      <c r="A360" s="1"/>
      <c r="B360" s="331"/>
      <c r="C360" s="2"/>
      <c r="D360" s="332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346"/>
      <c r="X360" s="346"/>
      <c r="Y360" s="346"/>
      <c r="Z360" s="346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5">
      <c r="A361" s="1"/>
      <c r="B361" s="331"/>
      <c r="C361" s="2"/>
      <c r="D361" s="332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346"/>
      <c r="X361" s="346"/>
      <c r="Y361" s="346"/>
      <c r="Z361" s="346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5">
      <c r="A362" s="1"/>
      <c r="B362" s="331"/>
      <c r="C362" s="2"/>
      <c r="D362" s="332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346"/>
      <c r="X362" s="346"/>
      <c r="Y362" s="346"/>
      <c r="Z362" s="346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5">
      <c r="A363" s="1"/>
      <c r="B363" s="331"/>
      <c r="C363" s="2"/>
      <c r="D363" s="332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346"/>
      <c r="X363" s="346"/>
      <c r="Y363" s="346"/>
      <c r="Z363" s="346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5">
      <c r="A364" s="1"/>
      <c r="B364" s="331"/>
      <c r="C364" s="2"/>
      <c r="D364" s="332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346"/>
      <c r="X364" s="346"/>
      <c r="Y364" s="346"/>
      <c r="Z364" s="346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5">
      <c r="A365" s="1"/>
      <c r="B365" s="331"/>
      <c r="C365" s="2"/>
      <c r="D365" s="332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346"/>
      <c r="X365" s="346"/>
      <c r="Y365" s="346"/>
      <c r="Z365" s="346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5">
      <c r="A366" s="1"/>
      <c r="B366" s="331"/>
      <c r="C366" s="2"/>
      <c r="D366" s="332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346"/>
      <c r="X366" s="346"/>
      <c r="Y366" s="346"/>
      <c r="Z366" s="346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5">
      <c r="A367" s="1"/>
      <c r="B367" s="331"/>
      <c r="C367" s="2"/>
      <c r="D367" s="332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346"/>
      <c r="X367" s="346"/>
      <c r="Y367" s="346"/>
      <c r="Z367" s="346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5">
      <c r="A368" s="1"/>
      <c r="B368" s="331"/>
      <c r="C368" s="2"/>
      <c r="D368" s="332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346"/>
      <c r="X368" s="346"/>
      <c r="Y368" s="346"/>
      <c r="Z368" s="346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5">
      <c r="A369" s="1"/>
      <c r="B369" s="331"/>
      <c r="C369" s="2"/>
      <c r="D369" s="332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346"/>
      <c r="X369" s="346"/>
      <c r="Y369" s="346"/>
      <c r="Z369" s="346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5">
      <c r="A370" s="1"/>
      <c r="B370" s="331"/>
      <c r="C370" s="2"/>
      <c r="D370" s="332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346"/>
      <c r="X370" s="346"/>
      <c r="Y370" s="346"/>
      <c r="Z370" s="346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5">
      <c r="A371" s="1"/>
      <c r="B371" s="331"/>
      <c r="C371" s="2"/>
      <c r="D371" s="332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346"/>
      <c r="X371" s="346"/>
      <c r="Y371" s="346"/>
      <c r="Z371" s="346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5">
      <c r="A372" s="1"/>
      <c r="B372" s="331"/>
      <c r="C372" s="2"/>
      <c r="D372" s="332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346"/>
      <c r="X372" s="346"/>
      <c r="Y372" s="346"/>
      <c r="Z372" s="346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5">
      <c r="A373" s="1"/>
      <c r="B373" s="331"/>
      <c r="C373" s="2"/>
      <c r="D373" s="332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346"/>
      <c r="X373" s="346"/>
      <c r="Y373" s="346"/>
      <c r="Z373" s="346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5">
      <c r="A374" s="1"/>
      <c r="B374" s="331"/>
      <c r="C374" s="2"/>
      <c r="D374" s="332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346"/>
      <c r="X374" s="346"/>
      <c r="Y374" s="346"/>
      <c r="Z374" s="346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5">
      <c r="A375" s="1"/>
      <c r="B375" s="331"/>
      <c r="C375" s="2"/>
      <c r="D375" s="332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346"/>
      <c r="X375" s="346"/>
      <c r="Y375" s="346"/>
      <c r="Z375" s="346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5">
      <c r="A376" s="1"/>
      <c r="B376" s="331"/>
      <c r="C376" s="2"/>
      <c r="D376" s="332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346"/>
      <c r="X376" s="346"/>
      <c r="Y376" s="346"/>
      <c r="Z376" s="346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5">
      <c r="A377" s="1"/>
      <c r="B377" s="331"/>
      <c r="C377" s="2"/>
      <c r="D377" s="332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346"/>
      <c r="X377" s="346"/>
      <c r="Y377" s="346"/>
      <c r="Z377" s="346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5">
      <c r="A378" s="1"/>
      <c r="B378" s="331"/>
      <c r="C378" s="2"/>
      <c r="D378" s="332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346"/>
      <c r="X378" s="346"/>
      <c r="Y378" s="346"/>
      <c r="Z378" s="346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5">
      <c r="A379" s="1"/>
      <c r="B379" s="331"/>
      <c r="C379" s="2"/>
      <c r="D379" s="332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346"/>
      <c r="X379" s="346"/>
      <c r="Y379" s="346"/>
      <c r="Z379" s="346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5">
      <c r="A380" s="1"/>
      <c r="B380" s="331"/>
      <c r="C380" s="2"/>
      <c r="D380" s="332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346"/>
      <c r="X380" s="346"/>
      <c r="Y380" s="346"/>
      <c r="Z380" s="346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5">
      <c r="A381" s="1"/>
      <c r="B381" s="331"/>
      <c r="C381" s="2"/>
      <c r="D381" s="332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346"/>
      <c r="X381" s="346"/>
      <c r="Y381" s="346"/>
      <c r="Z381" s="346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5">
      <c r="A382" s="1"/>
      <c r="B382" s="331"/>
      <c r="C382" s="2"/>
      <c r="D382" s="332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346"/>
      <c r="X382" s="346"/>
      <c r="Y382" s="346"/>
      <c r="Z382" s="346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5">
      <c r="A383" s="1"/>
      <c r="B383" s="331"/>
      <c r="C383" s="2"/>
      <c r="D383" s="332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346"/>
      <c r="X383" s="346"/>
      <c r="Y383" s="346"/>
      <c r="Z383" s="346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5">
      <c r="A384" s="1"/>
      <c r="B384" s="331"/>
      <c r="C384" s="2"/>
      <c r="D384" s="332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346"/>
      <c r="X384" s="346"/>
      <c r="Y384" s="346"/>
      <c r="Z384" s="346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5">
      <c r="A385" s="1"/>
      <c r="B385" s="331"/>
      <c r="C385" s="2"/>
      <c r="D385" s="332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346"/>
      <c r="X385" s="346"/>
      <c r="Y385" s="346"/>
      <c r="Z385" s="346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5">
      <c r="A386" s="1"/>
      <c r="B386" s="331"/>
      <c r="C386" s="2"/>
      <c r="D386" s="332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346"/>
      <c r="X386" s="346"/>
      <c r="Y386" s="346"/>
      <c r="Z386" s="346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5">
      <c r="A387" s="1"/>
      <c r="B387" s="331"/>
      <c r="C387" s="2"/>
      <c r="D387" s="332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346"/>
      <c r="X387" s="346"/>
      <c r="Y387" s="346"/>
      <c r="Z387" s="346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5">
      <c r="A388" s="1"/>
      <c r="B388" s="331"/>
      <c r="C388" s="2"/>
      <c r="D388" s="332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346"/>
      <c r="X388" s="346"/>
      <c r="Y388" s="346"/>
      <c r="Z388" s="346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35">
      <c r="A389" s="1"/>
      <c r="B389" s="331"/>
      <c r="C389" s="2"/>
      <c r="D389" s="332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346"/>
      <c r="X389" s="346"/>
      <c r="Y389" s="346"/>
      <c r="Z389" s="346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35">
      <c r="A390" s="1"/>
      <c r="B390" s="331"/>
      <c r="C390" s="2"/>
      <c r="D390" s="332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346"/>
      <c r="X390" s="346"/>
      <c r="Y390" s="346"/>
      <c r="Z390" s="346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35">
      <c r="A391" s="1"/>
      <c r="B391" s="331"/>
      <c r="C391" s="2"/>
      <c r="D391" s="332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346"/>
      <c r="X391" s="346"/>
      <c r="Y391" s="346"/>
      <c r="Z391" s="346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35">
      <c r="A392" s="1"/>
      <c r="B392" s="331"/>
      <c r="C392" s="2"/>
      <c r="D392" s="332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346"/>
      <c r="X392" s="346"/>
      <c r="Y392" s="346"/>
      <c r="Z392" s="346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35">
      <c r="A393" s="1"/>
      <c r="B393" s="331"/>
      <c r="C393" s="2"/>
      <c r="D393" s="332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346"/>
      <c r="X393" s="346"/>
      <c r="Y393" s="346"/>
      <c r="Z393" s="346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35">
      <c r="A394" s="1"/>
      <c r="B394" s="331"/>
      <c r="C394" s="2"/>
      <c r="D394" s="332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346"/>
      <c r="X394" s="346"/>
      <c r="Y394" s="346"/>
      <c r="Z394" s="346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35">
      <c r="A395" s="1"/>
      <c r="B395" s="331"/>
      <c r="C395" s="2"/>
      <c r="D395" s="332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346"/>
      <c r="X395" s="346"/>
      <c r="Y395" s="346"/>
      <c r="Z395" s="346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35">
      <c r="A396" s="1"/>
      <c r="B396" s="331"/>
      <c r="C396" s="2"/>
      <c r="D396" s="332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346"/>
      <c r="X396" s="346"/>
      <c r="Y396" s="346"/>
      <c r="Z396" s="346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35">
      <c r="A397" s="1"/>
      <c r="B397" s="331"/>
      <c r="C397" s="2"/>
      <c r="D397" s="332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346"/>
      <c r="X397" s="346"/>
      <c r="Y397" s="346"/>
      <c r="Z397" s="346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35">
      <c r="A398" s="1"/>
      <c r="B398" s="331"/>
      <c r="C398" s="2"/>
      <c r="D398" s="332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346"/>
      <c r="X398" s="346"/>
      <c r="Y398" s="346"/>
      <c r="Z398" s="346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35">
      <c r="A399" s="1"/>
      <c r="B399" s="331"/>
      <c r="C399" s="2"/>
      <c r="D399" s="332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346"/>
      <c r="X399" s="346"/>
      <c r="Y399" s="346"/>
      <c r="Z399" s="346"/>
      <c r="AA399" s="2"/>
      <c r="AB399" s="1"/>
      <c r="AC399" s="1"/>
      <c r="AD399" s="1"/>
      <c r="AE399" s="1"/>
      <c r="AF399" s="1"/>
      <c r="AG399" s="1"/>
    </row>
    <row r="400" spans="1:33" ht="15.75" customHeight="1" x14ac:dyDescent="0.35">
      <c r="A400" s="1"/>
      <c r="B400" s="331"/>
      <c r="C400" s="2"/>
      <c r="D400" s="332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346"/>
      <c r="X400" s="346"/>
      <c r="Y400" s="346"/>
      <c r="Z400" s="346"/>
      <c r="AA400" s="2"/>
      <c r="AB400" s="1"/>
      <c r="AC400" s="1"/>
      <c r="AD400" s="1"/>
      <c r="AE400" s="1"/>
      <c r="AF400" s="1"/>
      <c r="AG400" s="1"/>
    </row>
    <row r="401" spans="1:33" ht="15.75" customHeight="1" x14ac:dyDescent="0.35">
      <c r="A401" s="1"/>
      <c r="B401" s="331"/>
      <c r="C401" s="2"/>
      <c r="D401" s="332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346"/>
      <c r="X401" s="346"/>
      <c r="Y401" s="346"/>
      <c r="Z401" s="346"/>
      <c r="AA401" s="2"/>
      <c r="AB401" s="1"/>
      <c r="AC401" s="1"/>
      <c r="AD401" s="1"/>
      <c r="AE401" s="1"/>
      <c r="AF401" s="1"/>
      <c r="AG401" s="1"/>
    </row>
    <row r="402" spans="1:33" ht="15.75" customHeight="1" x14ac:dyDescent="0.35">
      <c r="A402" s="1"/>
      <c r="B402" s="331"/>
      <c r="C402" s="2"/>
      <c r="D402" s="332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346"/>
      <c r="X402" s="346"/>
      <c r="Y402" s="346"/>
      <c r="Z402" s="346"/>
      <c r="AA402" s="2"/>
      <c r="AB402" s="1"/>
      <c r="AC402" s="1"/>
      <c r="AD402" s="1"/>
      <c r="AE402" s="1"/>
      <c r="AF402" s="1"/>
      <c r="AG402" s="1"/>
    </row>
    <row r="403" spans="1:33" ht="15.75" customHeight="1" x14ac:dyDescent="0.35">
      <c r="A403" s="1"/>
      <c r="B403" s="331"/>
      <c r="C403" s="2"/>
      <c r="D403" s="332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346"/>
      <c r="X403" s="346"/>
      <c r="Y403" s="346"/>
      <c r="Z403" s="346"/>
      <c r="AA403" s="2"/>
      <c r="AB403" s="1"/>
      <c r="AC403" s="1"/>
      <c r="AD403" s="1"/>
      <c r="AE403" s="1"/>
      <c r="AF403" s="1"/>
      <c r="AG403" s="1"/>
    </row>
    <row r="404" spans="1:33" ht="15.75" customHeight="1" x14ac:dyDescent="0.35">
      <c r="A404" s="1"/>
      <c r="B404" s="331"/>
      <c r="C404" s="2"/>
      <c r="D404" s="332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346"/>
      <c r="X404" s="346"/>
      <c r="Y404" s="346"/>
      <c r="Z404" s="346"/>
      <c r="AA404" s="2"/>
      <c r="AB404" s="1"/>
      <c r="AC404" s="1"/>
      <c r="AD404" s="1"/>
      <c r="AE404" s="1"/>
      <c r="AF404" s="1"/>
      <c r="AG404" s="1"/>
    </row>
    <row r="405" spans="1:33" ht="15.75" customHeight="1" x14ac:dyDescent="0.35">
      <c r="A405" s="1"/>
      <c r="B405" s="331"/>
      <c r="C405" s="2"/>
      <c r="D405" s="332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346"/>
      <c r="X405" s="346"/>
      <c r="Y405" s="346"/>
      <c r="Z405" s="346"/>
      <c r="AA405" s="2"/>
      <c r="AB405" s="1"/>
      <c r="AC405" s="1"/>
      <c r="AD405" s="1"/>
      <c r="AE405" s="1"/>
      <c r="AF405" s="1"/>
      <c r="AG405" s="1"/>
    </row>
    <row r="406" spans="1:33" ht="15.75" customHeight="1" x14ac:dyDescent="0.35">
      <c r="A406" s="1"/>
      <c r="B406" s="331"/>
      <c r="C406" s="2"/>
      <c r="D406" s="332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346"/>
      <c r="X406" s="346"/>
      <c r="Y406" s="346"/>
      <c r="Z406" s="346"/>
      <c r="AA406" s="2"/>
      <c r="AB406" s="1"/>
      <c r="AC406" s="1"/>
      <c r="AD406" s="1"/>
      <c r="AE406" s="1"/>
      <c r="AF406" s="1"/>
      <c r="AG406" s="1"/>
    </row>
    <row r="407" spans="1:33" ht="15.75" customHeight="1" x14ac:dyDescent="0.35">
      <c r="A407" s="1"/>
      <c r="B407" s="331"/>
      <c r="C407" s="2"/>
      <c r="D407" s="332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346"/>
      <c r="X407" s="346"/>
      <c r="Y407" s="346"/>
      <c r="Z407" s="346"/>
      <c r="AA407" s="2"/>
      <c r="AB407" s="1"/>
      <c r="AC407" s="1"/>
      <c r="AD407" s="1"/>
      <c r="AE407" s="1"/>
      <c r="AF407" s="1"/>
      <c r="AG407" s="1"/>
    </row>
    <row r="408" spans="1:33" ht="15.75" customHeight="1" x14ac:dyDescent="0.35">
      <c r="A408" s="1"/>
      <c r="B408" s="331"/>
      <c r="C408" s="2"/>
      <c r="D408" s="332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346"/>
      <c r="X408" s="346"/>
      <c r="Y408" s="346"/>
      <c r="Z408" s="346"/>
      <c r="AA408" s="2"/>
      <c r="AB408" s="1"/>
      <c r="AC408" s="1"/>
      <c r="AD408" s="1"/>
      <c r="AE408" s="1"/>
      <c r="AF408" s="1"/>
      <c r="AG408" s="1"/>
    </row>
    <row r="409" spans="1:33" ht="15.75" customHeight="1" x14ac:dyDescent="0.35">
      <c r="A409" s="1"/>
      <c r="B409" s="331"/>
      <c r="C409" s="2"/>
      <c r="D409" s="332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346"/>
      <c r="X409" s="346"/>
      <c r="Y409" s="346"/>
      <c r="Z409" s="346"/>
      <c r="AA409" s="2"/>
      <c r="AB409" s="1"/>
      <c r="AC409" s="1"/>
      <c r="AD409" s="1"/>
      <c r="AE409" s="1"/>
      <c r="AF409" s="1"/>
      <c r="AG409" s="1"/>
    </row>
    <row r="410" spans="1:33" ht="15.75" customHeight="1" x14ac:dyDescent="0.35">
      <c r="A410" s="1"/>
      <c r="B410" s="331"/>
      <c r="C410" s="2"/>
      <c r="D410" s="332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346"/>
      <c r="X410" s="346"/>
      <c r="Y410" s="346"/>
      <c r="Z410" s="346"/>
      <c r="AA410" s="2"/>
      <c r="AB410" s="1"/>
      <c r="AC410" s="1"/>
      <c r="AD410" s="1"/>
      <c r="AE410" s="1"/>
      <c r="AF410" s="1"/>
      <c r="AG410" s="1"/>
    </row>
    <row r="411" spans="1:33" ht="15.75" customHeight="1" x14ac:dyDescent="0.35">
      <c r="A411" s="1"/>
      <c r="B411" s="331"/>
      <c r="C411" s="2"/>
      <c r="D411" s="332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346"/>
      <c r="X411" s="346"/>
      <c r="Y411" s="346"/>
      <c r="Z411" s="346"/>
      <c r="AA411" s="2"/>
      <c r="AB411" s="1"/>
      <c r="AC411" s="1"/>
      <c r="AD411" s="1"/>
      <c r="AE411" s="1"/>
      <c r="AF411" s="1"/>
      <c r="AG411" s="1"/>
    </row>
    <row r="412" spans="1:33" ht="15.75" customHeight="1" x14ac:dyDescent="0.35">
      <c r="A412" s="1"/>
      <c r="B412" s="331"/>
      <c r="C412" s="2"/>
      <c r="D412" s="332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346"/>
      <c r="X412" s="346"/>
      <c r="Y412" s="346"/>
      <c r="Z412" s="346"/>
      <c r="AA412" s="2"/>
      <c r="AB412" s="1"/>
      <c r="AC412" s="1"/>
      <c r="AD412" s="1"/>
      <c r="AE412" s="1"/>
      <c r="AF412" s="1"/>
      <c r="AG412" s="1"/>
    </row>
    <row r="413" spans="1:33" ht="15.75" customHeight="1" x14ac:dyDescent="0.35">
      <c r="A413" s="1"/>
      <c r="B413" s="1"/>
      <c r="C413" s="2"/>
      <c r="D413" s="332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346"/>
      <c r="X413" s="346"/>
      <c r="Y413" s="346"/>
      <c r="Z413" s="346"/>
      <c r="AA413" s="2"/>
      <c r="AB413" s="1"/>
      <c r="AC413" s="1"/>
      <c r="AD413" s="1"/>
      <c r="AE413" s="1"/>
      <c r="AF413" s="1"/>
      <c r="AG413" s="1"/>
    </row>
    <row r="414" spans="1:33" ht="15.75" customHeight="1" x14ac:dyDescent="0.35">
      <c r="A414" s="1"/>
      <c r="B414" s="1"/>
      <c r="C414" s="2"/>
      <c r="D414" s="332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346"/>
      <c r="X414" s="346"/>
      <c r="Y414" s="346"/>
      <c r="Z414" s="346"/>
      <c r="AA414" s="2"/>
      <c r="AB414" s="1"/>
      <c r="AC414" s="1"/>
      <c r="AD414" s="1"/>
      <c r="AE414" s="1"/>
      <c r="AF414" s="1"/>
      <c r="AG414" s="1"/>
    </row>
    <row r="415" spans="1:33" ht="15.75" customHeight="1" x14ac:dyDescent="0.35">
      <c r="A415" s="1"/>
      <c r="B415" s="1"/>
      <c r="C415" s="2"/>
      <c r="D415" s="332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346"/>
      <c r="X415" s="346"/>
      <c r="Y415" s="346"/>
      <c r="Z415" s="346"/>
      <c r="AA415" s="2"/>
      <c r="AB415" s="1"/>
      <c r="AC415" s="1"/>
      <c r="AD415" s="1"/>
      <c r="AE415" s="1"/>
      <c r="AF415" s="1"/>
      <c r="AG415" s="1"/>
    </row>
    <row r="416" spans="1:33" ht="15.75" customHeight="1" x14ac:dyDescent="0.35">
      <c r="A416" s="1"/>
      <c r="B416" s="1"/>
      <c r="C416" s="2"/>
      <c r="D416" s="332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346"/>
      <c r="X416" s="346"/>
      <c r="Y416" s="346"/>
      <c r="Z416" s="346"/>
      <c r="AA416" s="2"/>
      <c r="AB416" s="1"/>
      <c r="AC416" s="1"/>
      <c r="AD416" s="1"/>
      <c r="AE416" s="1"/>
      <c r="AF416" s="1"/>
      <c r="AG416" s="1"/>
    </row>
    <row r="417" spans="1:33" ht="15.75" customHeight="1" x14ac:dyDescent="0.35">
      <c r="A417" s="1"/>
      <c r="B417" s="1"/>
      <c r="C417" s="2"/>
      <c r="D417" s="332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346"/>
      <c r="X417" s="346"/>
      <c r="Y417" s="346"/>
      <c r="Z417" s="346"/>
      <c r="AA417" s="2"/>
      <c r="AB417" s="1"/>
      <c r="AC417" s="1"/>
      <c r="AD417" s="1"/>
      <c r="AE417" s="1"/>
      <c r="AF417" s="1"/>
      <c r="AG417" s="1"/>
    </row>
    <row r="418" spans="1:33" ht="15.75" customHeight="1" x14ac:dyDescent="0.3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1:33" ht="15.75" customHeight="1" x14ac:dyDescent="0.3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1:33" ht="15.75" customHeight="1" x14ac:dyDescent="0.3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1:33" ht="15.75" customHeight="1" x14ac:dyDescent="0.3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1:33" ht="15.75" customHeight="1" x14ac:dyDescent="0.3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1:33" ht="15.75" customHeight="1" x14ac:dyDescent="0.3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1:33" ht="15.75" customHeight="1" x14ac:dyDescent="0.3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1:33" ht="15.75" customHeight="1" x14ac:dyDescent="0.3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1:33" ht="15.75" customHeight="1" x14ac:dyDescent="0.3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1:33" ht="15.75" customHeight="1" x14ac:dyDescent="0.3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1:33" ht="15.75" customHeight="1" x14ac:dyDescent="0.3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1:33" ht="15.75" customHeight="1" x14ac:dyDescent="0.3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1:33" ht="15.75" customHeight="1" x14ac:dyDescent="0.3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1:33" ht="15.75" customHeight="1" x14ac:dyDescent="0.3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1:33" ht="15.75" customHeight="1" x14ac:dyDescent="0.3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3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3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3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3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3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3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3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3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3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3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3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3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3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3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3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3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3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3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3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3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3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3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3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3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3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3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3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3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3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3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3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3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3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3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3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3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3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3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3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3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3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3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3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3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3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3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3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3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3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3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3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3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3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3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3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3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3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3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3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3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3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3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3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3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3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3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3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3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3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3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3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3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3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3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3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3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3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3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3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3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3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3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3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35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35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35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35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35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35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35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35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 x14ac:dyDescent="0.35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8:28" ht="15.75" customHeight="1" x14ac:dyDescent="0.35">
      <c r="H1011" s="5"/>
      <c r="I1011" s="5"/>
      <c r="J1011" s="5"/>
      <c r="N1011" s="5"/>
      <c r="O1011" s="5"/>
      <c r="P1011" s="5"/>
      <c r="T1011" s="5"/>
      <c r="U1011" s="5"/>
      <c r="V1011" s="5"/>
      <c r="W1011" s="5"/>
      <c r="X1011" s="5"/>
      <c r="Y1011" s="5"/>
      <c r="Z1011" s="5"/>
      <c r="AA1011" s="5"/>
      <c r="AB1011" s="5"/>
    </row>
    <row r="1012" spans="8:28" ht="15.75" customHeight="1" x14ac:dyDescent="0.35">
      <c r="H1012" s="5"/>
      <c r="I1012" s="5"/>
      <c r="J1012" s="5"/>
      <c r="N1012" s="5"/>
      <c r="O1012" s="5"/>
      <c r="P1012" s="5"/>
      <c r="T1012" s="5"/>
      <c r="U1012" s="5"/>
      <c r="V1012" s="5"/>
      <c r="W1012" s="5"/>
      <c r="X1012" s="5"/>
      <c r="Y1012" s="5"/>
      <c r="Z1012" s="5"/>
      <c r="AA1012" s="5"/>
      <c r="AB1012" s="5"/>
    </row>
    <row r="1013" spans="8:28" ht="15.75" customHeight="1" x14ac:dyDescent="0.35">
      <c r="H1013" s="5"/>
      <c r="I1013" s="5"/>
      <c r="J1013" s="5"/>
      <c r="N1013" s="5"/>
      <c r="O1013" s="5"/>
      <c r="P1013" s="5"/>
      <c r="T1013" s="5"/>
      <c r="U1013" s="5"/>
      <c r="V1013" s="5"/>
      <c r="W1013" s="5"/>
      <c r="X1013" s="5"/>
      <c r="Y1013" s="5"/>
      <c r="Z1013" s="5"/>
      <c r="AA1013" s="5"/>
      <c r="AB1013" s="5"/>
    </row>
    <row r="1014" spans="8:28" ht="15.75" customHeight="1" x14ac:dyDescent="0.35">
      <c r="H1014" s="5"/>
      <c r="I1014" s="5"/>
      <c r="J1014" s="5"/>
      <c r="N1014" s="5"/>
      <c r="O1014" s="5"/>
      <c r="P1014" s="5"/>
      <c r="T1014" s="5"/>
      <c r="U1014" s="5"/>
      <c r="V1014" s="5"/>
      <c r="W1014" s="5"/>
      <c r="X1014" s="5"/>
      <c r="Y1014" s="5"/>
      <c r="Z1014" s="5"/>
      <c r="AA1014" s="5"/>
      <c r="AB1014" s="5"/>
    </row>
    <row r="1015" spans="8:28" ht="15.75" customHeight="1" x14ac:dyDescent="0.35">
      <c r="H1015" s="5"/>
      <c r="I1015" s="5"/>
      <c r="J1015" s="5"/>
      <c r="N1015" s="5"/>
      <c r="O1015" s="5"/>
      <c r="P1015" s="5"/>
      <c r="T1015" s="5"/>
      <c r="U1015" s="5"/>
      <c r="V1015" s="5"/>
      <c r="W1015" s="5"/>
      <c r="X1015" s="5"/>
      <c r="Y1015" s="5"/>
      <c r="Z1015" s="5"/>
      <c r="AA1015" s="5"/>
      <c r="AB1015" s="5"/>
    </row>
    <row r="1016" spans="8:28" ht="15.75" customHeight="1" x14ac:dyDescent="0.35">
      <c r="H1016" s="5"/>
      <c r="I1016" s="5"/>
      <c r="J1016" s="5"/>
      <c r="N1016" s="5"/>
      <c r="O1016" s="5"/>
      <c r="P1016" s="5"/>
      <c r="T1016" s="5"/>
      <c r="U1016" s="5"/>
      <c r="V1016" s="5"/>
      <c r="W1016" s="5"/>
      <c r="X1016" s="5"/>
      <c r="Y1016" s="5"/>
      <c r="Z1016" s="5"/>
      <c r="AA1016" s="5"/>
      <c r="AB1016" s="5"/>
    </row>
    <row r="1017" spans="8:28" ht="15.75" customHeight="1" x14ac:dyDescent="0.35">
      <c r="H1017" s="5"/>
      <c r="I1017" s="5"/>
      <c r="J1017" s="5"/>
      <c r="N1017" s="5"/>
      <c r="O1017" s="5"/>
      <c r="P1017" s="5"/>
      <c r="T1017" s="5"/>
      <c r="U1017" s="5"/>
      <c r="V1017" s="5"/>
      <c r="W1017" s="5"/>
      <c r="X1017" s="5"/>
      <c r="Y1017" s="5"/>
      <c r="Z1017" s="5"/>
      <c r="AA1017" s="5"/>
      <c r="AB1017" s="5"/>
    </row>
    <row r="1018" spans="8:28" ht="15.75" customHeight="1" x14ac:dyDescent="0.35">
      <c r="H1018" s="5"/>
      <c r="I1018" s="5"/>
      <c r="J1018" s="5"/>
      <c r="N1018" s="5"/>
      <c r="O1018" s="5"/>
      <c r="P1018" s="5"/>
      <c r="T1018" s="5"/>
      <c r="U1018" s="5"/>
      <c r="V1018" s="5"/>
      <c r="W1018" s="5"/>
      <c r="X1018" s="5"/>
      <c r="Y1018" s="5"/>
      <c r="Z1018" s="5"/>
      <c r="AA1018" s="5"/>
      <c r="AB1018" s="5"/>
    </row>
    <row r="1019" spans="8:28" ht="15.75" customHeight="1" x14ac:dyDescent="0.35">
      <c r="H1019" s="5"/>
      <c r="I1019" s="5"/>
      <c r="J1019" s="5"/>
      <c r="N1019" s="5"/>
      <c r="O1019" s="5"/>
      <c r="P1019" s="5"/>
      <c r="T1019" s="5"/>
      <c r="U1019" s="5"/>
      <c r="V1019" s="5"/>
      <c r="W1019" s="5"/>
      <c r="X1019" s="5"/>
      <c r="Y1019" s="5"/>
      <c r="Z1019" s="5"/>
      <c r="AA1019" s="5"/>
      <c r="AB1019" s="5"/>
    </row>
    <row r="1020" spans="8:28" ht="15.75" customHeight="1" x14ac:dyDescent="0.35">
      <c r="H1020" s="5"/>
      <c r="I1020" s="5"/>
      <c r="J1020" s="5"/>
      <c r="N1020" s="5"/>
      <c r="O1020" s="5"/>
      <c r="P1020" s="5"/>
      <c r="T1020" s="5"/>
      <c r="U1020" s="5"/>
      <c r="V1020" s="5"/>
      <c r="W1020" s="5"/>
      <c r="X1020" s="5"/>
      <c r="Y1020" s="5"/>
      <c r="Z1020" s="5"/>
      <c r="AA1020" s="5"/>
      <c r="AB1020" s="5"/>
    </row>
    <row r="1021" spans="8:28" ht="15.75" customHeight="1" x14ac:dyDescent="0.35">
      <c r="H1021" s="5"/>
      <c r="I1021" s="5"/>
      <c r="J1021" s="5"/>
      <c r="N1021" s="5"/>
      <c r="O1021" s="5"/>
      <c r="P1021" s="5"/>
      <c r="T1021" s="5"/>
      <c r="U1021" s="5"/>
      <c r="V1021" s="5"/>
      <c r="W1021" s="5"/>
      <c r="X1021" s="5"/>
      <c r="Y1021" s="5"/>
      <c r="Z1021" s="5"/>
      <c r="AA1021" s="5"/>
      <c r="AB1021" s="5"/>
    </row>
    <row r="1022" spans="8:28" ht="15.75" customHeight="1" x14ac:dyDescent="0.35">
      <c r="H1022" s="5"/>
      <c r="I1022" s="5"/>
      <c r="J1022" s="5"/>
      <c r="N1022" s="5"/>
      <c r="O1022" s="5"/>
      <c r="P1022" s="5"/>
      <c r="T1022" s="5"/>
      <c r="U1022" s="5"/>
      <c r="V1022" s="5"/>
      <c r="W1022" s="5"/>
      <c r="X1022" s="5"/>
      <c r="Y1022" s="5"/>
      <c r="Z1022" s="5"/>
      <c r="AA1022" s="5"/>
      <c r="AB1022" s="5"/>
    </row>
    <row r="1023" spans="8:28" ht="15.75" customHeight="1" x14ac:dyDescent="0.35">
      <c r="H1023" s="5"/>
      <c r="I1023" s="5"/>
      <c r="J1023" s="5"/>
      <c r="N1023" s="5"/>
      <c r="O1023" s="5"/>
      <c r="P1023" s="5"/>
      <c r="T1023" s="5"/>
      <c r="U1023" s="5"/>
      <c r="V1023" s="5"/>
      <c r="W1023" s="5"/>
      <c r="X1023" s="5"/>
      <c r="Y1023" s="5"/>
      <c r="Z1023" s="5"/>
      <c r="AA1023" s="5"/>
      <c r="AB1023" s="5"/>
    </row>
    <row r="1024" spans="8:28" ht="15.75" customHeight="1" x14ac:dyDescent="0.35">
      <c r="H1024" s="5"/>
      <c r="I1024" s="5"/>
      <c r="J1024" s="5"/>
      <c r="N1024" s="5"/>
      <c r="O1024" s="5"/>
      <c r="P1024" s="5"/>
      <c r="T1024" s="5"/>
      <c r="U1024" s="5"/>
      <c r="V1024" s="5"/>
      <c r="W1024" s="5"/>
      <c r="X1024" s="5"/>
      <c r="Y1024" s="5"/>
      <c r="Z1024" s="5"/>
      <c r="AA1024" s="5"/>
      <c r="AB1024" s="5"/>
    </row>
    <row r="1025" spans="8:28" ht="15.75" customHeight="1" x14ac:dyDescent="0.35">
      <c r="H1025" s="5"/>
      <c r="I1025" s="5"/>
      <c r="J1025" s="5"/>
      <c r="N1025" s="5"/>
      <c r="O1025" s="5"/>
      <c r="P1025" s="5"/>
      <c r="T1025" s="5"/>
      <c r="U1025" s="5"/>
      <c r="V1025" s="5"/>
      <c r="W1025" s="5"/>
      <c r="X1025" s="5"/>
      <c r="Y1025" s="5"/>
      <c r="Z1025" s="5"/>
      <c r="AA1025" s="5"/>
      <c r="AB1025" s="5"/>
    </row>
    <row r="1026" spans="8:28" ht="15.75" customHeight="1" x14ac:dyDescent="0.35">
      <c r="H1026" s="5"/>
      <c r="I1026" s="5"/>
      <c r="J1026" s="5"/>
      <c r="N1026" s="5"/>
      <c r="O1026" s="5"/>
      <c r="P1026" s="5"/>
      <c r="T1026" s="5"/>
      <c r="U1026" s="5"/>
      <c r="V1026" s="5"/>
      <c r="W1026" s="5"/>
      <c r="X1026" s="5"/>
      <c r="Y1026" s="5"/>
      <c r="Z1026" s="5"/>
      <c r="AA1026" s="5"/>
      <c r="AB1026" s="5"/>
    </row>
    <row r="1027" spans="8:28" ht="15.75" customHeight="1" x14ac:dyDescent="0.35">
      <c r="H1027" s="5"/>
      <c r="I1027" s="5"/>
      <c r="J1027" s="5"/>
      <c r="N1027" s="5"/>
      <c r="O1027" s="5"/>
      <c r="P1027" s="5"/>
      <c r="T1027" s="5"/>
      <c r="U1027" s="5"/>
      <c r="V1027" s="5"/>
      <c r="W1027" s="5"/>
      <c r="X1027" s="5"/>
      <c r="Y1027" s="5"/>
      <c r="Z1027" s="5"/>
      <c r="AA1027" s="5"/>
      <c r="AB1027" s="5"/>
    </row>
    <row r="1028" spans="8:28" ht="15.75" customHeight="1" x14ac:dyDescent="0.35">
      <c r="H1028" s="5"/>
      <c r="I1028" s="5"/>
      <c r="J1028" s="5"/>
      <c r="N1028" s="5"/>
      <c r="O1028" s="5"/>
      <c r="P1028" s="5"/>
      <c r="T1028" s="5"/>
      <c r="U1028" s="5"/>
      <c r="V1028" s="5"/>
      <c r="W1028" s="5"/>
      <c r="X1028" s="5"/>
      <c r="Y1028" s="5"/>
      <c r="Z1028" s="5"/>
      <c r="AA1028" s="5"/>
      <c r="AB1028" s="5"/>
    </row>
    <row r="1029" spans="8:28" ht="15.75" customHeight="1" x14ac:dyDescent="0.35">
      <c r="H1029" s="5"/>
      <c r="I1029" s="5"/>
      <c r="J1029" s="5"/>
      <c r="N1029" s="5"/>
      <c r="O1029" s="5"/>
      <c r="P1029" s="5"/>
      <c r="T1029" s="5"/>
      <c r="U1029" s="5"/>
      <c r="V1029" s="5"/>
      <c r="W1029" s="5"/>
      <c r="X1029" s="5"/>
      <c r="Y1029" s="5"/>
      <c r="Z1029" s="5"/>
      <c r="AA1029" s="5"/>
      <c r="AB1029" s="5"/>
    </row>
    <row r="1030" spans="8:28" ht="15.75" customHeight="1" x14ac:dyDescent="0.35">
      <c r="H1030" s="5"/>
      <c r="I1030" s="5"/>
      <c r="J1030" s="5"/>
      <c r="N1030" s="5"/>
      <c r="O1030" s="5"/>
      <c r="P1030" s="5"/>
      <c r="T1030" s="5"/>
      <c r="U1030" s="5"/>
      <c r="V1030" s="5"/>
      <c r="W1030" s="5"/>
      <c r="X1030" s="5"/>
      <c r="Y1030" s="5"/>
      <c r="Z1030" s="5"/>
      <c r="AA1030" s="5"/>
      <c r="AB1030" s="5"/>
    </row>
    <row r="1031" spans="8:28" ht="15.75" customHeight="1" x14ac:dyDescent="0.35">
      <c r="H1031" s="5"/>
      <c r="I1031" s="5"/>
      <c r="J1031" s="5"/>
      <c r="N1031" s="5"/>
      <c r="O1031" s="5"/>
      <c r="P1031" s="5"/>
      <c r="T1031" s="5"/>
      <c r="U1031" s="5"/>
      <c r="V1031" s="5"/>
      <c r="W1031" s="5"/>
      <c r="X1031" s="5"/>
      <c r="Y1031" s="5"/>
      <c r="Z1031" s="5"/>
      <c r="AA1031" s="5"/>
      <c r="AB1031" s="5"/>
    </row>
    <row r="1032" spans="8:28" ht="15.75" customHeight="1" x14ac:dyDescent="0.35">
      <c r="H1032" s="5"/>
      <c r="I1032" s="5"/>
      <c r="J1032" s="5"/>
      <c r="N1032" s="5"/>
      <c r="O1032" s="5"/>
      <c r="P1032" s="5"/>
      <c r="T1032" s="5"/>
      <c r="U1032" s="5"/>
      <c r="V1032" s="5"/>
      <c r="W1032" s="5"/>
      <c r="X1032" s="5"/>
      <c r="Y1032" s="5"/>
      <c r="Z1032" s="5"/>
      <c r="AA1032" s="5"/>
      <c r="AB1032" s="5"/>
    </row>
  </sheetData>
  <mergeCells count="27">
    <mergeCell ref="AA7:AA9"/>
    <mergeCell ref="Q8:S8"/>
    <mergeCell ref="T8:V8"/>
    <mergeCell ref="W8:W9"/>
    <mergeCell ref="X8:X9"/>
    <mergeCell ref="Y8:Z8"/>
    <mergeCell ref="E71:G72"/>
    <mergeCell ref="H71:J72"/>
    <mergeCell ref="A115:D115"/>
    <mergeCell ref="Q7:V7"/>
    <mergeCell ref="W7:Z7"/>
    <mergeCell ref="H216:J216"/>
    <mergeCell ref="A216:C216"/>
    <mergeCell ref="K7:P7"/>
    <mergeCell ref="A1:E1"/>
    <mergeCell ref="A7:A9"/>
    <mergeCell ref="B7:B9"/>
    <mergeCell ref="C7:C9"/>
    <mergeCell ref="D7:D9"/>
    <mergeCell ref="E7:J7"/>
    <mergeCell ref="A171:D171"/>
    <mergeCell ref="A211:C211"/>
    <mergeCell ref="A212:C212"/>
    <mergeCell ref="K8:M8"/>
    <mergeCell ref="N8:P8"/>
    <mergeCell ref="E8:G8"/>
    <mergeCell ref="H8:J8"/>
  </mergeCells>
  <phoneticPr fontId="35" type="noConversion"/>
  <pageMargins left="0" right="0" top="0.35433070866141736" bottom="0.35433070866141736" header="0" footer="0"/>
  <pageSetup paperSize="9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EFFBA-BE06-4D1F-80C5-3D11A14B8B65}">
  <sheetPr>
    <pageSetUpPr fitToPage="1"/>
  </sheetPr>
  <dimension ref="A1:I122"/>
  <sheetViews>
    <sheetView tabSelected="1" showWhiteSpace="0" topLeftCell="A114" zoomScale="90" zoomScaleNormal="90" workbookViewId="0">
      <selection activeCell="D7" sqref="D7"/>
    </sheetView>
  </sheetViews>
  <sheetFormatPr defaultColWidth="8.81640625" defaultRowHeight="14.5" x14ac:dyDescent="0.35"/>
  <cols>
    <col min="1" max="1" width="7.26953125" style="413" customWidth="1"/>
    <col min="2" max="2" width="21" style="414" customWidth="1"/>
    <col min="3" max="3" width="11.7265625" style="415" customWidth="1"/>
    <col min="4" max="4" width="18.7265625" style="416" customWidth="1"/>
    <col min="5" max="5" width="13.453125" style="415" customWidth="1"/>
    <col min="6" max="6" width="27.81640625" style="416" customWidth="1"/>
    <col min="7" max="7" width="19.7265625" style="416" customWidth="1"/>
    <col min="8" max="8" width="14.26953125" style="417" customWidth="1"/>
    <col min="9" max="9" width="17.453125" style="422" customWidth="1"/>
    <col min="10" max="10" width="8.81640625" style="554"/>
    <col min="11" max="11" width="8.1796875" style="554" customWidth="1"/>
    <col min="12" max="16384" width="8.81640625" style="554"/>
  </cols>
  <sheetData>
    <row r="1" spans="1:9" s="419" customFormat="1" ht="12.75" customHeight="1" x14ac:dyDescent="0.35">
      <c r="A1" s="413"/>
      <c r="B1" s="414"/>
      <c r="C1" s="415"/>
      <c r="D1" s="416"/>
      <c r="E1" s="415"/>
      <c r="F1" s="416"/>
      <c r="G1" s="416"/>
      <c r="H1" s="417"/>
      <c r="I1" s="418" t="s">
        <v>405</v>
      </c>
    </row>
    <row r="2" spans="1:9" s="419" customFormat="1" ht="12.75" customHeight="1" x14ac:dyDescent="0.35">
      <c r="A2" s="413"/>
      <c r="B2" s="414"/>
      <c r="C2" s="415"/>
      <c r="D2" s="416"/>
      <c r="E2" s="415"/>
      <c r="F2" s="416"/>
      <c r="G2" s="416"/>
      <c r="H2" s="417"/>
      <c r="I2" s="420" t="s">
        <v>406</v>
      </c>
    </row>
    <row r="3" spans="1:9" s="419" customFormat="1" ht="12.75" customHeight="1" x14ac:dyDescent="0.35">
      <c r="A3" s="413"/>
      <c r="B3" s="414"/>
      <c r="C3" s="415"/>
      <c r="D3" s="416"/>
      <c r="E3" s="415"/>
      <c r="F3" s="416"/>
      <c r="G3" s="416"/>
      <c r="H3" s="417"/>
      <c r="I3" s="420" t="s">
        <v>407</v>
      </c>
    </row>
    <row r="4" spans="1:9" s="419" customFormat="1" ht="12.75" customHeight="1" x14ac:dyDescent="0.35">
      <c r="A4" s="413"/>
      <c r="B4" s="414"/>
      <c r="C4" s="415"/>
      <c r="D4" s="416"/>
      <c r="E4" s="415"/>
      <c r="F4" s="416"/>
      <c r="G4" s="416"/>
      <c r="H4" s="417"/>
      <c r="I4" s="420" t="s">
        <v>408</v>
      </c>
    </row>
    <row r="5" spans="1:9" s="419" customFormat="1" ht="15.75" customHeight="1" x14ac:dyDescent="0.35">
      <c r="A5" s="413"/>
      <c r="B5" s="414"/>
      <c r="C5" s="415"/>
      <c r="D5" s="416"/>
      <c r="E5" s="415"/>
      <c r="F5" s="416"/>
      <c r="G5" s="416"/>
      <c r="H5" s="417"/>
      <c r="I5" s="421" t="s">
        <v>409</v>
      </c>
    </row>
    <row r="6" spans="1:9" s="419" customFormat="1" ht="16.5" customHeight="1" x14ac:dyDescent="0.35">
      <c r="A6" s="413"/>
      <c r="B6" s="414"/>
      <c r="C6" s="415"/>
      <c r="D6" s="416"/>
      <c r="E6" s="415"/>
      <c r="F6" s="416"/>
      <c r="G6" s="416"/>
      <c r="H6" s="417"/>
      <c r="I6" s="421" t="s">
        <v>410</v>
      </c>
    </row>
    <row r="7" spans="1:9" s="419" customFormat="1" ht="16.5" customHeight="1" x14ac:dyDescent="0.35">
      <c r="A7" s="413"/>
      <c r="B7" s="414"/>
      <c r="C7" s="415"/>
      <c r="D7" s="416"/>
      <c r="E7" s="415"/>
      <c r="F7" s="416"/>
      <c r="G7" s="416"/>
      <c r="H7" s="417"/>
      <c r="I7" s="420" t="s">
        <v>411</v>
      </c>
    </row>
    <row r="8" spans="1:9" s="419" customFormat="1" ht="14.25" customHeight="1" x14ac:dyDescent="0.35">
      <c r="A8" s="413"/>
      <c r="B8" s="414"/>
      <c r="C8" s="415"/>
      <c r="D8" s="416"/>
      <c r="E8" s="415"/>
      <c r="F8" s="416"/>
      <c r="G8" s="416"/>
      <c r="H8" s="417"/>
      <c r="I8" s="420" t="s">
        <v>412</v>
      </c>
    </row>
    <row r="9" spans="1:9" s="419" customFormat="1" ht="9" customHeight="1" x14ac:dyDescent="0.35">
      <c r="A9" s="413"/>
      <c r="B9" s="414"/>
      <c r="C9" s="415"/>
      <c r="D9" s="416"/>
      <c r="E9" s="415"/>
      <c r="F9" s="416"/>
      <c r="G9" s="416"/>
      <c r="H9" s="417"/>
      <c r="I9" s="422"/>
    </row>
    <row r="10" spans="1:9" s="419" customFormat="1" ht="16.5" customHeight="1" x14ac:dyDescent="0.35">
      <c r="A10" s="413"/>
      <c r="B10" s="423"/>
      <c r="C10" s="424" t="s">
        <v>413</v>
      </c>
      <c r="D10" s="425"/>
      <c r="E10" s="426"/>
      <c r="F10" s="425"/>
      <c r="G10" s="425"/>
      <c r="H10" s="417"/>
      <c r="I10" s="422"/>
    </row>
    <row r="11" spans="1:9" s="419" customFormat="1" ht="14.25" customHeight="1" x14ac:dyDescent="0.35">
      <c r="A11" s="413"/>
      <c r="B11" s="427"/>
      <c r="C11" s="415"/>
      <c r="D11" s="425"/>
      <c r="E11" s="424" t="s">
        <v>414</v>
      </c>
      <c r="F11" s="428"/>
      <c r="G11" s="429"/>
      <c r="H11" s="417"/>
      <c r="I11" s="422"/>
    </row>
    <row r="12" spans="1:9" s="419" customFormat="1" ht="9" customHeight="1" x14ac:dyDescent="0.35">
      <c r="A12" s="413"/>
      <c r="B12" s="414"/>
      <c r="C12" s="415"/>
      <c r="D12" s="416"/>
      <c r="E12" s="415"/>
      <c r="F12" s="416"/>
      <c r="G12" s="416"/>
      <c r="H12" s="417"/>
      <c r="I12" s="422"/>
    </row>
    <row r="13" spans="1:9" s="419" customFormat="1" ht="12.75" customHeight="1" x14ac:dyDescent="0.35">
      <c r="A13" s="430" t="s">
        <v>415</v>
      </c>
      <c r="B13" s="431"/>
      <c r="C13" s="432"/>
      <c r="D13" s="430" t="s">
        <v>310</v>
      </c>
      <c r="E13" s="431"/>
      <c r="F13" s="431"/>
      <c r="G13" s="431"/>
      <c r="H13" s="431"/>
      <c r="I13" s="432"/>
    </row>
    <row r="14" spans="1:9" s="419" customFormat="1" ht="55.9" customHeight="1" x14ac:dyDescent="0.35">
      <c r="A14" s="433" t="s">
        <v>416</v>
      </c>
      <c r="B14" s="433" t="s">
        <v>417</v>
      </c>
      <c r="C14" s="433" t="s">
        <v>311</v>
      </c>
      <c r="D14" s="433" t="s">
        <v>312</v>
      </c>
      <c r="E14" s="433" t="s">
        <v>311</v>
      </c>
      <c r="F14" s="433" t="s">
        <v>418</v>
      </c>
      <c r="G14" s="433" t="s">
        <v>419</v>
      </c>
      <c r="H14" s="433" t="s">
        <v>313</v>
      </c>
      <c r="I14" s="433" t="s">
        <v>314</v>
      </c>
    </row>
    <row r="15" spans="1:9" s="419" customFormat="1" ht="13.5" customHeight="1" x14ac:dyDescent="0.35">
      <c r="A15" s="434" t="s">
        <v>420</v>
      </c>
      <c r="B15" s="435"/>
      <c r="C15" s="435"/>
      <c r="D15" s="436"/>
      <c r="E15" s="437"/>
      <c r="F15" s="438"/>
      <c r="G15" s="438"/>
      <c r="H15" s="439"/>
      <c r="I15" s="440"/>
    </row>
    <row r="16" spans="1:9" s="419" customFormat="1" ht="13.5" customHeight="1" x14ac:dyDescent="0.3">
      <c r="A16" s="441"/>
      <c r="B16" s="442" t="s">
        <v>421</v>
      </c>
      <c r="C16" s="443"/>
      <c r="D16" s="443"/>
      <c r="E16" s="443"/>
      <c r="F16" s="443"/>
      <c r="G16" s="443"/>
      <c r="H16" s="443"/>
      <c r="I16" s="444"/>
    </row>
    <row r="17" spans="1:9" s="419" customFormat="1" ht="14.25" customHeight="1" x14ac:dyDescent="0.35">
      <c r="A17" s="445" t="s">
        <v>103</v>
      </c>
      <c r="B17" s="446" t="s">
        <v>104</v>
      </c>
      <c r="C17" s="447">
        <f>SUM(C18:C24)</f>
        <v>226000</v>
      </c>
      <c r="D17" s="448"/>
      <c r="E17" s="447">
        <f>SUM(E18:E24)</f>
        <v>226000</v>
      </c>
      <c r="F17" s="448"/>
      <c r="G17" s="448"/>
      <c r="H17" s="447">
        <f>SUM(H18:H24)</f>
        <v>56764</v>
      </c>
      <c r="I17" s="449"/>
    </row>
    <row r="18" spans="1:9" s="419" customFormat="1" ht="33.75" customHeight="1" x14ac:dyDescent="0.35">
      <c r="A18" s="450" t="s">
        <v>105</v>
      </c>
      <c r="B18" s="451" t="s">
        <v>422</v>
      </c>
      <c r="C18" s="452">
        <v>100000</v>
      </c>
      <c r="D18" s="453" t="s">
        <v>423</v>
      </c>
      <c r="E18" s="452">
        <v>100000</v>
      </c>
      <c r="F18" s="454" t="s">
        <v>424</v>
      </c>
      <c r="G18" s="453" t="s">
        <v>425</v>
      </c>
      <c r="H18" s="455">
        <v>56578.95</v>
      </c>
      <c r="I18" s="456" t="s">
        <v>426</v>
      </c>
    </row>
    <row r="19" spans="1:9" s="419" customFormat="1" ht="18.75" customHeight="1" x14ac:dyDescent="0.35">
      <c r="A19" s="457"/>
      <c r="B19" s="458"/>
      <c r="C19" s="457"/>
      <c r="D19" s="459"/>
      <c r="E19" s="457"/>
      <c r="F19" s="459"/>
      <c r="G19" s="459"/>
      <c r="H19" s="455">
        <v>185.05</v>
      </c>
      <c r="I19" s="456" t="s">
        <v>427</v>
      </c>
    </row>
    <row r="20" spans="1:9" s="419" customFormat="1" ht="78.75" customHeight="1" x14ac:dyDescent="0.35">
      <c r="A20" s="460" t="s">
        <v>106</v>
      </c>
      <c r="B20" s="461" t="s">
        <v>428</v>
      </c>
      <c r="C20" s="462">
        <v>26000</v>
      </c>
      <c r="D20" s="463" t="s">
        <v>429</v>
      </c>
      <c r="E20" s="462">
        <v>26000</v>
      </c>
      <c r="F20" s="464" t="s">
        <v>430</v>
      </c>
      <c r="G20" s="465" t="s">
        <v>431</v>
      </c>
      <c r="H20" s="466"/>
      <c r="I20" s="467"/>
    </row>
    <row r="21" spans="1:9" s="419" customFormat="1" ht="38.5" customHeight="1" x14ac:dyDescent="0.35">
      <c r="A21" s="460" t="s">
        <v>107</v>
      </c>
      <c r="B21" s="461" t="s">
        <v>432</v>
      </c>
      <c r="C21" s="462">
        <v>22000</v>
      </c>
      <c r="D21" s="463" t="s">
        <v>433</v>
      </c>
      <c r="E21" s="462">
        <v>22000</v>
      </c>
      <c r="F21" s="464" t="s">
        <v>434</v>
      </c>
      <c r="G21" s="465" t="s">
        <v>431</v>
      </c>
      <c r="H21" s="466"/>
      <c r="I21" s="467"/>
    </row>
    <row r="22" spans="1:9" s="419" customFormat="1" ht="27.65" customHeight="1" x14ac:dyDescent="0.35">
      <c r="A22" s="468" t="s">
        <v>108</v>
      </c>
      <c r="B22" s="461" t="s">
        <v>435</v>
      </c>
      <c r="C22" s="462">
        <v>15000</v>
      </c>
      <c r="D22" s="463" t="s">
        <v>436</v>
      </c>
      <c r="E22" s="462">
        <v>15000</v>
      </c>
      <c r="F22" s="464" t="s">
        <v>437</v>
      </c>
      <c r="G22" s="465" t="s">
        <v>431</v>
      </c>
      <c r="H22" s="466"/>
      <c r="I22" s="467"/>
    </row>
    <row r="23" spans="1:9" s="419" customFormat="1" ht="52.5" customHeight="1" x14ac:dyDescent="0.35">
      <c r="A23" s="468" t="s">
        <v>109</v>
      </c>
      <c r="B23" s="461" t="s">
        <v>438</v>
      </c>
      <c r="C23" s="462">
        <v>15000</v>
      </c>
      <c r="D23" s="463" t="s">
        <v>439</v>
      </c>
      <c r="E23" s="462">
        <v>15000</v>
      </c>
      <c r="F23" s="464" t="s">
        <v>440</v>
      </c>
      <c r="G23" s="465" t="s">
        <v>431</v>
      </c>
      <c r="H23" s="466"/>
      <c r="I23" s="467"/>
    </row>
    <row r="24" spans="1:9" s="419" customFormat="1" ht="27.75" customHeight="1" x14ac:dyDescent="0.35">
      <c r="A24" s="460" t="s">
        <v>315</v>
      </c>
      <c r="B24" s="461" t="s">
        <v>441</v>
      </c>
      <c r="C24" s="462">
        <v>48000</v>
      </c>
      <c r="D24" s="463" t="s">
        <v>442</v>
      </c>
      <c r="E24" s="462">
        <v>48000</v>
      </c>
      <c r="F24" s="464" t="s">
        <v>443</v>
      </c>
      <c r="G24" s="465" t="s">
        <v>444</v>
      </c>
      <c r="H24" s="466"/>
      <c r="I24" s="467"/>
    </row>
    <row r="25" spans="1:9" s="419" customFormat="1" ht="13.5" customHeight="1" x14ac:dyDescent="0.3">
      <c r="A25" s="469" t="s">
        <v>445</v>
      </c>
      <c r="B25" s="470"/>
      <c r="C25" s="471">
        <f>C17</f>
        <v>226000</v>
      </c>
      <c r="D25" s="472"/>
      <c r="E25" s="471">
        <f>E17</f>
        <v>226000</v>
      </c>
      <c r="F25" s="472"/>
      <c r="G25" s="472"/>
      <c r="H25" s="473">
        <f>H17</f>
        <v>56764</v>
      </c>
      <c r="I25" s="474"/>
    </row>
    <row r="26" spans="1:9" s="419" customFormat="1" ht="12" customHeight="1" x14ac:dyDescent="0.3">
      <c r="A26" s="441"/>
      <c r="B26" s="442" t="s">
        <v>446</v>
      </c>
      <c r="C26" s="443"/>
      <c r="D26" s="443"/>
      <c r="E26" s="443"/>
      <c r="F26" s="443"/>
      <c r="G26" s="443"/>
      <c r="H26" s="443"/>
      <c r="I26" s="444"/>
    </row>
    <row r="27" spans="1:9" s="419" customFormat="1" ht="12" customHeight="1" x14ac:dyDescent="0.3">
      <c r="A27" s="469" t="s">
        <v>447</v>
      </c>
      <c r="B27" s="470"/>
      <c r="C27" s="471">
        <v>0</v>
      </c>
      <c r="D27" s="472"/>
      <c r="E27" s="471">
        <v>0</v>
      </c>
      <c r="F27" s="472"/>
      <c r="G27" s="472"/>
      <c r="H27" s="473">
        <v>0</v>
      </c>
      <c r="I27" s="475"/>
    </row>
    <row r="28" spans="1:9" s="419" customFormat="1" ht="12.75" customHeight="1" x14ac:dyDescent="0.3">
      <c r="A28" s="441"/>
      <c r="B28" s="442" t="s">
        <v>448</v>
      </c>
      <c r="C28" s="443"/>
      <c r="D28" s="443"/>
      <c r="E28" s="443"/>
      <c r="F28" s="443"/>
      <c r="G28" s="443"/>
      <c r="H28" s="443"/>
      <c r="I28" s="444"/>
    </row>
    <row r="29" spans="1:9" s="419" customFormat="1" ht="12.75" customHeight="1" x14ac:dyDescent="0.3">
      <c r="A29" s="469" t="s">
        <v>449</v>
      </c>
      <c r="B29" s="470"/>
      <c r="C29" s="471">
        <v>0</v>
      </c>
      <c r="D29" s="472"/>
      <c r="E29" s="471">
        <v>0</v>
      </c>
      <c r="F29" s="472"/>
      <c r="G29" s="472"/>
      <c r="H29" s="473">
        <v>0</v>
      </c>
      <c r="I29" s="474"/>
    </row>
    <row r="30" spans="1:9" s="419" customFormat="1" ht="13" x14ac:dyDescent="0.3">
      <c r="A30" s="441"/>
      <c r="B30" s="442" t="s">
        <v>450</v>
      </c>
      <c r="C30" s="443"/>
      <c r="D30" s="443"/>
      <c r="E30" s="443"/>
      <c r="F30" s="443"/>
      <c r="G30" s="443"/>
      <c r="H30" s="443"/>
      <c r="I30" s="444"/>
    </row>
    <row r="31" spans="1:9" s="419" customFormat="1" ht="14.25" customHeight="1" x14ac:dyDescent="0.35">
      <c r="A31" s="445" t="s">
        <v>153</v>
      </c>
      <c r="B31" s="446" t="s">
        <v>154</v>
      </c>
      <c r="C31" s="447">
        <f>C32</f>
        <v>124900</v>
      </c>
      <c r="D31" s="448"/>
      <c r="E31" s="447">
        <f>E32</f>
        <v>124900</v>
      </c>
      <c r="F31" s="448"/>
      <c r="G31" s="448"/>
      <c r="H31" s="447">
        <f>H32</f>
        <v>0</v>
      </c>
      <c r="I31" s="449"/>
    </row>
    <row r="32" spans="1:9" s="419" customFormat="1" ht="90.75" customHeight="1" x14ac:dyDescent="0.35">
      <c r="A32" s="476" t="s">
        <v>155</v>
      </c>
      <c r="B32" s="461" t="s">
        <v>451</v>
      </c>
      <c r="C32" s="477">
        <v>124900</v>
      </c>
      <c r="D32" s="464" t="s">
        <v>452</v>
      </c>
      <c r="E32" s="462">
        <v>124900</v>
      </c>
      <c r="F32" s="464" t="s">
        <v>453</v>
      </c>
      <c r="G32" s="464" t="s">
        <v>454</v>
      </c>
      <c r="H32" s="478"/>
      <c r="I32" s="479"/>
    </row>
    <row r="33" spans="1:9" s="419" customFormat="1" ht="25.5" customHeight="1" x14ac:dyDescent="0.35">
      <c r="A33" s="445" t="s">
        <v>455</v>
      </c>
      <c r="B33" s="446" t="s">
        <v>456</v>
      </c>
      <c r="C33" s="447">
        <f>SUM(C34:C35)</f>
        <v>50500</v>
      </c>
      <c r="D33" s="448"/>
      <c r="E33" s="447">
        <f>SUM(E34:E35)</f>
        <v>50500</v>
      </c>
      <c r="F33" s="448"/>
      <c r="G33" s="448"/>
      <c r="H33" s="447">
        <f>SUM(H34:H35)</f>
        <v>30500</v>
      </c>
      <c r="I33" s="449"/>
    </row>
    <row r="34" spans="1:9" s="419" customFormat="1" ht="39" customHeight="1" x14ac:dyDescent="0.35">
      <c r="A34" s="476" t="s">
        <v>164</v>
      </c>
      <c r="B34" s="461" t="s">
        <v>340</v>
      </c>
      <c r="C34" s="462">
        <v>30500</v>
      </c>
      <c r="D34" s="464" t="s">
        <v>457</v>
      </c>
      <c r="E34" s="462">
        <v>30500</v>
      </c>
      <c r="F34" s="464" t="s">
        <v>458</v>
      </c>
      <c r="G34" s="464" t="s">
        <v>459</v>
      </c>
      <c r="H34" s="477">
        <v>30500</v>
      </c>
      <c r="I34" s="456" t="s">
        <v>460</v>
      </c>
    </row>
    <row r="35" spans="1:9" s="419" customFormat="1" ht="41.25" customHeight="1" x14ac:dyDescent="0.35">
      <c r="A35" s="476" t="s">
        <v>318</v>
      </c>
      <c r="B35" s="461" t="s">
        <v>461</v>
      </c>
      <c r="C35" s="462">
        <v>20000</v>
      </c>
      <c r="D35" s="464" t="s">
        <v>462</v>
      </c>
      <c r="E35" s="462">
        <v>20000</v>
      </c>
      <c r="F35" s="464" t="s">
        <v>463</v>
      </c>
      <c r="G35" s="464" t="s">
        <v>459</v>
      </c>
      <c r="H35" s="477"/>
      <c r="I35" s="456"/>
    </row>
    <row r="36" spans="1:9" s="419" customFormat="1" ht="14.25" customHeight="1" x14ac:dyDescent="0.3">
      <c r="A36" s="469" t="s">
        <v>464</v>
      </c>
      <c r="B36" s="470"/>
      <c r="C36" s="471">
        <f>C33+C31</f>
        <v>175400</v>
      </c>
      <c r="D36" s="472"/>
      <c r="E36" s="471">
        <f>E33+E31</f>
        <v>175400</v>
      </c>
      <c r="F36" s="472"/>
      <c r="G36" s="472"/>
      <c r="H36" s="471">
        <f>H33+H31</f>
        <v>30500</v>
      </c>
      <c r="I36" s="480"/>
    </row>
    <row r="37" spans="1:9" s="419" customFormat="1" ht="15" customHeight="1" x14ac:dyDescent="0.35">
      <c r="A37" s="441"/>
      <c r="B37" s="481" t="s">
        <v>465</v>
      </c>
      <c r="C37" s="482"/>
      <c r="D37" s="482"/>
      <c r="E37" s="482"/>
      <c r="F37" s="482"/>
      <c r="G37" s="482"/>
      <c r="H37" s="482"/>
      <c r="I37" s="483"/>
    </row>
    <row r="38" spans="1:9" s="419" customFormat="1" ht="14.25" customHeight="1" x14ac:dyDescent="0.35">
      <c r="A38" s="445" t="s">
        <v>186</v>
      </c>
      <c r="B38" s="446" t="s">
        <v>187</v>
      </c>
      <c r="C38" s="447">
        <f>C39</f>
        <v>75000</v>
      </c>
      <c r="D38" s="448"/>
      <c r="E38" s="447">
        <f>E39</f>
        <v>75000</v>
      </c>
      <c r="F38" s="448"/>
      <c r="G38" s="448"/>
      <c r="H38" s="447">
        <f>H39</f>
        <v>75000</v>
      </c>
      <c r="I38" s="449"/>
    </row>
    <row r="39" spans="1:9" s="419" customFormat="1" ht="78" customHeight="1" x14ac:dyDescent="0.35">
      <c r="A39" s="476" t="s">
        <v>188</v>
      </c>
      <c r="B39" s="461" t="s">
        <v>466</v>
      </c>
      <c r="C39" s="484">
        <v>75000</v>
      </c>
      <c r="D39" s="485" t="s">
        <v>467</v>
      </c>
      <c r="E39" s="484">
        <v>75000</v>
      </c>
      <c r="F39" s="464" t="s">
        <v>468</v>
      </c>
      <c r="G39" s="464" t="s">
        <v>459</v>
      </c>
      <c r="H39" s="455">
        <v>75000</v>
      </c>
      <c r="I39" s="456" t="s">
        <v>469</v>
      </c>
    </row>
    <row r="40" spans="1:9" s="419" customFormat="1" ht="13.5" customHeight="1" x14ac:dyDescent="0.3">
      <c r="A40" s="469" t="s">
        <v>470</v>
      </c>
      <c r="B40" s="470"/>
      <c r="C40" s="471">
        <f>C39</f>
        <v>75000</v>
      </c>
      <c r="D40" s="472"/>
      <c r="E40" s="471">
        <f>E39</f>
        <v>75000</v>
      </c>
      <c r="F40" s="472"/>
      <c r="G40" s="472"/>
      <c r="H40" s="471">
        <f>H39</f>
        <v>75000</v>
      </c>
      <c r="I40" s="480"/>
    </row>
    <row r="41" spans="1:9" s="419" customFormat="1" ht="12.75" customHeight="1" x14ac:dyDescent="0.3">
      <c r="A41" s="441"/>
      <c r="B41" s="442" t="s">
        <v>471</v>
      </c>
      <c r="C41" s="443"/>
      <c r="D41" s="443"/>
      <c r="E41" s="443"/>
      <c r="F41" s="443"/>
      <c r="G41" s="443"/>
      <c r="H41" s="443"/>
      <c r="I41" s="444"/>
    </row>
    <row r="42" spans="1:9" s="419" customFormat="1" ht="12.75" customHeight="1" x14ac:dyDescent="0.35">
      <c r="A42" s="445" t="s">
        <v>217</v>
      </c>
      <c r="B42" s="446" t="s">
        <v>218</v>
      </c>
      <c r="C42" s="447">
        <f>SUM(C43:C45)</f>
        <v>79900</v>
      </c>
      <c r="D42" s="448"/>
      <c r="E42" s="447">
        <f>SUM(E43:E45)</f>
        <v>79900</v>
      </c>
      <c r="F42" s="448"/>
      <c r="G42" s="448"/>
      <c r="H42" s="447">
        <f>SUM(H43:H45)</f>
        <v>79900</v>
      </c>
      <c r="I42" s="449"/>
    </row>
    <row r="43" spans="1:9" s="419" customFormat="1" ht="78" customHeight="1" x14ac:dyDescent="0.35">
      <c r="A43" s="476" t="s">
        <v>219</v>
      </c>
      <c r="B43" s="461" t="s">
        <v>472</v>
      </c>
      <c r="C43" s="477">
        <v>31500</v>
      </c>
      <c r="D43" s="464" t="s">
        <v>473</v>
      </c>
      <c r="E43" s="477">
        <v>31500</v>
      </c>
      <c r="F43" s="464" t="s">
        <v>474</v>
      </c>
      <c r="G43" s="485" t="s">
        <v>475</v>
      </c>
      <c r="H43" s="455">
        <v>31500</v>
      </c>
      <c r="I43" s="456" t="s">
        <v>476</v>
      </c>
    </row>
    <row r="44" spans="1:9" s="419" customFormat="1" ht="38.25" customHeight="1" x14ac:dyDescent="0.35">
      <c r="A44" s="476" t="s">
        <v>220</v>
      </c>
      <c r="B44" s="461" t="s">
        <v>343</v>
      </c>
      <c r="C44" s="477">
        <v>28000</v>
      </c>
      <c r="D44" s="485" t="s">
        <v>477</v>
      </c>
      <c r="E44" s="477">
        <v>28000</v>
      </c>
      <c r="F44" s="464" t="s">
        <v>478</v>
      </c>
      <c r="G44" s="485" t="s">
        <v>475</v>
      </c>
      <c r="H44" s="455">
        <v>28000</v>
      </c>
      <c r="I44" s="456" t="s">
        <v>479</v>
      </c>
    </row>
    <row r="45" spans="1:9" s="419" customFormat="1" ht="39" customHeight="1" x14ac:dyDescent="0.35">
      <c r="A45" s="476" t="s">
        <v>221</v>
      </c>
      <c r="B45" s="461" t="s">
        <v>344</v>
      </c>
      <c r="C45" s="477">
        <v>20400</v>
      </c>
      <c r="D45" s="485" t="s">
        <v>480</v>
      </c>
      <c r="E45" s="477">
        <v>20400</v>
      </c>
      <c r="F45" s="464" t="s">
        <v>481</v>
      </c>
      <c r="G45" s="485" t="s">
        <v>475</v>
      </c>
      <c r="H45" s="455">
        <v>20400</v>
      </c>
      <c r="I45" s="456" t="s">
        <v>482</v>
      </c>
    </row>
    <row r="46" spans="1:9" s="419" customFormat="1" ht="13.5" customHeight="1" x14ac:dyDescent="0.3">
      <c r="A46" s="469" t="s">
        <v>483</v>
      </c>
      <c r="B46" s="470"/>
      <c r="C46" s="471">
        <f>C42</f>
        <v>79900</v>
      </c>
      <c r="D46" s="472"/>
      <c r="E46" s="471">
        <f>E42</f>
        <v>79900</v>
      </c>
      <c r="F46" s="472"/>
      <c r="G46" s="472"/>
      <c r="H46" s="471">
        <f>H42</f>
        <v>79900</v>
      </c>
      <c r="I46" s="480"/>
    </row>
    <row r="47" spans="1:9" s="419" customFormat="1" ht="12.75" customHeight="1" x14ac:dyDescent="0.3">
      <c r="A47" s="441"/>
      <c r="B47" s="442" t="s">
        <v>484</v>
      </c>
      <c r="C47" s="443"/>
      <c r="D47" s="443"/>
      <c r="E47" s="443"/>
      <c r="F47" s="443"/>
      <c r="G47" s="443"/>
      <c r="H47" s="443"/>
      <c r="I47" s="444"/>
    </row>
    <row r="48" spans="1:9" s="419" customFormat="1" ht="40.5" customHeight="1" x14ac:dyDescent="0.35">
      <c r="A48" s="476" t="s">
        <v>224</v>
      </c>
      <c r="B48" s="461" t="s">
        <v>346</v>
      </c>
      <c r="C48" s="477">
        <v>9000</v>
      </c>
      <c r="D48" s="453" t="s">
        <v>485</v>
      </c>
      <c r="E48" s="477">
        <v>9000</v>
      </c>
      <c r="F48" s="453" t="s">
        <v>486</v>
      </c>
      <c r="G48" s="453" t="s">
        <v>487</v>
      </c>
      <c r="H48" s="455">
        <v>8000</v>
      </c>
      <c r="I48" s="456" t="s">
        <v>488</v>
      </c>
    </row>
    <row r="49" spans="1:9" s="419" customFormat="1" ht="63.75" customHeight="1" x14ac:dyDescent="0.35">
      <c r="A49" s="476" t="s">
        <v>225</v>
      </c>
      <c r="B49" s="461" t="s">
        <v>489</v>
      </c>
      <c r="C49" s="477">
        <v>8100</v>
      </c>
      <c r="D49" s="486"/>
      <c r="E49" s="477">
        <v>8100</v>
      </c>
      <c r="F49" s="486"/>
      <c r="G49" s="486"/>
      <c r="H49" s="487"/>
      <c r="I49" s="456"/>
    </row>
    <row r="50" spans="1:9" s="419" customFormat="1" ht="39" customHeight="1" x14ac:dyDescent="0.35">
      <c r="A50" s="476" t="s">
        <v>227</v>
      </c>
      <c r="B50" s="461" t="s">
        <v>345</v>
      </c>
      <c r="C50" s="477">
        <v>1050</v>
      </c>
      <c r="D50" s="486"/>
      <c r="E50" s="477">
        <v>1050</v>
      </c>
      <c r="F50" s="486"/>
      <c r="G50" s="486"/>
      <c r="H50" s="487"/>
      <c r="I50" s="456"/>
    </row>
    <row r="51" spans="1:9" s="419" customFormat="1" ht="78.75" customHeight="1" x14ac:dyDescent="0.35">
      <c r="A51" s="476" t="s">
        <v>229</v>
      </c>
      <c r="B51" s="461" t="s">
        <v>348</v>
      </c>
      <c r="C51" s="477">
        <v>8000</v>
      </c>
      <c r="D51" s="486"/>
      <c r="E51" s="477">
        <v>8000</v>
      </c>
      <c r="F51" s="486"/>
      <c r="G51" s="486"/>
      <c r="H51" s="487"/>
      <c r="I51" s="456"/>
    </row>
    <row r="52" spans="1:9" s="419" customFormat="1" ht="25.15" customHeight="1" x14ac:dyDescent="0.35">
      <c r="A52" s="476" t="s">
        <v>231</v>
      </c>
      <c r="B52" s="461" t="s">
        <v>349</v>
      </c>
      <c r="C52" s="477">
        <v>2000</v>
      </c>
      <c r="D52" s="488"/>
      <c r="E52" s="477">
        <v>2000</v>
      </c>
      <c r="F52" s="488"/>
      <c r="G52" s="488"/>
      <c r="H52" s="487"/>
      <c r="I52" s="456"/>
    </row>
    <row r="53" spans="1:9" s="419" customFormat="1" ht="27" customHeight="1" x14ac:dyDescent="0.35">
      <c r="A53" s="476" t="s">
        <v>233</v>
      </c>
      <c r="B53" s="461" t="s">
        <v>350</v>
      </c>
      <c r="C53" s="477">
        <v>30000</v>
      </c>
      <c r="D53" s="485" t="s">
        <v>490</v>
      </c>
      <c r="E53" s="477">
        <v>30000</v>
      </c>
      <c r="F53" s="485" t="s">
        <v>491</v>
      </c>
      <c r="G53" s="485" t="s">
        <v>425</v>
      </c>
      <c r="H53" s="487"/>
      <c r="I53" s="456"/>
    </row>
    <row r="54" spans="1:9" s="419" customFormat="1" ht="13.5" customHeight="1" x14ac:dyDescent="0.3">
      <c r="A54" s="469" t="s">
        <v>492</v>
      </c>
      <c r="B54" s="470"/>
      <c r="C54" s="471">
        <f>SUM(C48:C53)</f>
        <v>58150</v>
      </c>
      <c r="D54" s="489"/>
      <c r="E54" s="471">
        <f>SUM(E48:E53)</f>
        <v>58150</v>
      </c>
      <c r="F54" s="472"/>
      <c r="G54" s="489"/>
      <c r="H54" s="471">
        <f>SUM(H48:H53)</f>
        <v>8000</v>
      </c>
      <c r="I54" s="480"/>
    </row>
    <row r="55" spans="1:9" s="419" customFormat="1" ht="12.75" customHeight="1" x14ac:dyDescent="0.3">
      <c r="A55" s="441"/>
      <c r="B55" s="442" t="s">
        <v>493</v>
      </c>
      <c r="C55" s="443"/>
      <c r="D55" s="443"/>
      <c r="E55" s="443"/>
      <c r="F55" s="443"/>
      <c r="G55" s="443"/>
      <c r="H55" s="443"/>
      <c r="I55" s="444"/>
    </row>
    <row r="56" spans="1:9" s="419" customFormat="1" ht="12.75" customHeight="1" x14ac:dyDescent="0.3">
      <c r="A56" s="469" t="s">
        <v>494</v>
      </c>
      <c r="B56" s="470"/>
      <c r="C56" s="471">
        <v>0</v>
      </c>
      <c r="D56" s="472"/>
      <c r="E56" s="471">
        <v>0</v>
      </c>
      <c r="F56" s="472"/>
      <c r="G56" s="472"/>
      <c r="H56" s="473">
        <v>0</v>
      </c>
      <c r="I56" s="474"/>
    </row>
    <row r="57" spans="1:9" s="419" customFormat="1" ht="12.75" customHeight="1" x14ac:dyDescent="0.3">
      <c r="A57" s="490"/>
      <c r="B57" s="442" t="s">
        <v>495</v>
      </c>
      <c r="C57" s="443"/>
      <c r="D57" s="443"/>
      <c r="E57" s="443"/>
      <c r="F57" s="443"/>
      <c r="G57" s="443"/>
      <c r="H57" s="443"/>
      <c r="I57" s="444"/>
    </row>
    <row r="58" spans="1:9" s="419" customFormat="1" ht="39.65" customHeight="1" x14ac:dyDescent="0.35">
      <c r="A58" s="476" t="s">
        <v>496</v>
      </c>
      <c r="B58" s="461" t="s">
        <v>357</v>
      </c>
      <c r="C58" s="477">
        <v>45000</v>
      </c>
      <c r="D58" s="491" t="s">
        <v>497</v>
      </c>
      <c r="E58" s="477">
        <v>45000</v>
      </c>
      <c r="F58" s="485" t="s">
        <v>498</v>
      </c>
      <c r="G58" s="485" t="s">
        <v>431</v>
      </c>
      <c r="H58" s="492"/>
      <c r="I58" s="456"/>
    </row>
    <row r="59" spans="1:9" s="419" customFormat="1" ht="24.75" customHeight="1" x14ac:dyDescent="0.35">
      <c r="A59" s="476" t="s">
        <v>499</v>
      </c>
      <c r="B59" s="461" t="s">
        <v>259</v>
      </c>
      <c r="C59" s="493">
        <v>31500</v>
      </c>
      <c r="D59" s="491" t="s">
        <v>500</v>
      </c>
      <c r="E59" s="477">
        <v>31500</v>
      </c>
      <c r="F59" s="485" t="s">
        <v>501</v>
      </c>
      <c r="G59" s="485" t="s">
        <v>502</v>
      </c>
      <c r="H59" s="494"/>
      <c r="I59" s="495"/>
    </row>
    <row r="60" spans="1:9" s="419" customFormat="1" ht="13" x14ac:dyDescent="0.3">
      <c r="A60" s="469" t="s">
        <v>503</v>
      </c>
      <c r="B60" s="470"/>
      <c r="C60" s="471">
        <f>SUM(C58:C59)</f>
        <v>76500</v>
      </c>
      <c r="D60" s="472"/>
      <c r="E60" s="471">
        <f>SUM(E58:E59)</f>
        <v>76500</v>
      </c>
      <c r="F60" s="472"/>
      <c r="G60" s="472"/>
      <c r="H60" s="471">
        <f>SUM(H58:H59)</f>
        <v>0</v>
      </c>
      <c r="I60" s="480"/>
    </row>
    <row r="61" spans="1:9" s="419" customFormat="1" ht="12.75" customHeight="1" x14ac:dyDescent="0.35">
      <c r="A61" s="441"/>
      <c r="B61" s="481" t="s">
        <v>504</v>
      </c>
      <c r="C61" s="482"/>
      <c r="D61" s="482"/>
      <c r="E61" s="482"/>
      <c r="F61" s="482"/>
      <c r="G61" s="482"/>
      <c r="H61" s="482"/>
      <c r="I61" s="483"/>
    </row>
    <row r="62" spans="1:9" s="419" customFormat="1" ht="12.75" customHeight="1" x14ac:dyDescent="0.3">
      <c r="A62" s="469" t="s">
        <v>505</v>
      </c>
      <c r="B62" s="470"/>
      <c r="C62" s="471">
        <v>0</v>
      </c>
      <c r="D62" s="472"/>
      <c r="E62" s="471">
        <v>0</v>
      </c>
      <c r="F62" s="472"/>
      <c r="G62" s="472"/>
      <c r="H62" s="471">
        <v>0</v>
      </c>
      <c r="I62" s="474"/>
    </row>
    <row r="63" spans="1:9" s="419" customFormat="1" ht="12.75" customHeight="1" x14ac:dyDescent="0.35">
      <c r="A63" s="441"/>
      <c r="B63" s="481" t="s">
        <v>506</v>
      </c>
      <c r="C63" s="482"/>
      <c r="D63" s="482"/>
      <c r="E63" s="482"/>
      <c r="F63" s="482"/>
      <c r="G63" s="482"/>
      <c r="H63" s="482"/>
      <c r="I63" s="483"/>
    </row>
    <row r="64" spans="1:9" s="419" customFormat="1" ht="12.75" customHeight="1" x14ac:dyDescent="0.3">
      <c r="A64" s="469" t="s">
        <v>507</v>
      </c>
      <c r="B64" s="470"/>
      <c r="C64" s="471">
        <v>0</v>
      </c>
      <c r="D64" s="472"/>
      <c r="E64" s="471">
        <v>0</v>
      </c>
      <c r="F64" s="472"/>
      <c r="G64" s="472"/>
      <c r="H64" s="471">
        <v>0</v>
      </c>
      <c r="I64" s="474"/>
    </row>
    <row r="65" spans="1:9" s="419" customFormat="1" ht="12.75" customHeight="1" x14ac:dyDescent="0.35">
      <c r="A65" s="441"/>
      <c r="B65" s="481" t="s">
        <v>508</v>
      </c>
      <c r="C65" s="482"/>
      <c r="D65" s="482"/>
      <c r="E65" s="482"/>
      <c r="F65" s="482"/>
      <c r="G65" s="482"/>
      <c r="H65" s="482"/>
      <c r="I65" s="483"/>
    </row>
    <row r="66" spans="1:9" s="419" customFormat="1" ht="13.5" customHeight="1" x14ac:dyDescent="0.35">
      <c r="A66" s="445">
        <v>12</v>
      </c>
      <c r="B66" s="446" t="s">
        <v>270</v>
      </c>
      <c r="C66" s="447">
        <f>C67</f>
        <v>49000</v>
      </c>
      <c r="D66" s="448"/>
      <c r="E66" s="447">
        <f>E67</f>
        <v>49000</v>
      </c>
      <c r="F66" s="448"/>
      <c r="G66" s="448"/>
      <c r="H66" s="447">
        <f>H67</f>
        <v>49000</v>
      </c>
      <c r="I66" s="449"/>
    </row>
    <row r="67" spans="1:9" s="419" customFormat="1" ht="26.25" customHeight="1" x14ac:dyDescent="0.35">
      <c r="A67" s="460" t="s">
        <v>509</v>
      </c>
      <c r="B67" s="461" t="s">
        <v>360</v>
      </c>
      <c r="C67" s="493">
        <v>49000</v>
      </c>
      <c r="D67" s="485" t="s">
        <v>510</v>
      </c>
      <c r="E67" s="477">
        <v>49000</v>
      </c>
      <c r="F67" s="485" t="s">
        <v>511</v>
      </c>
      <c r="G67" s="485" t="s">
        <v>431</v>
      </c>
      <c r="H67" s="492">
        <v>49000</v>
      </c>
      <c r="I67" s="456" t="s">
        <v>512</v>
      </c>
    </row>
    <row r="68" spans="1:9" s="419" customFormat="1" ht="13" x14ac:dyDescent="0.3">
      <c r="A68" s="469" t="s">
        <v>513</v>
      </c>
      <c r="B68" s="470"/>
      <c r="C68" s="471">
        <f>C66</f>
        <v>49000</v>
      </c>
      <c r="D68" s="472"/>
      <c r="E68" s="471">
        <f>E66</f>
        <v>49000</v>
      </c>
      <c r="F68" s="472"/>
      <c r="G68" s="472"/>
      <c r="H68" s="471">
        <f>H66</f>
        <v>49000</v>
      </c>
      <c r="I68" s="474"/>
    </row>
    <row r="69" spans="1:9" s="419" customFormat="1" ht="12.75" customHeight="1" x14ac:dyDescent="0.35">
      <c r="A69" s="441"/>
      <c r="B69" s="481" t="s">
        <v>514</v>
      </c>
      <c r="C69" s="482"/>
      <c r="D69" s="482"/>
      <c r="E69" s="482"/>
      <c r="F69" s="482"/>
      <c r="G69" s="482"/>
      <c r="H69" s="482"/>
      <c r="I69" s="483"/>
    </row>
    <row r="70" spans="1:9" s="419" customFormat="1" ht="14.25" customHeight="1" x14ac:dyDescent="0.35">
      <c r="A70" s="445" t="s">
        <v>515</v>
      </c>
      <c r="B70" s="446" t="s">
        <v>276</v>
      </c>
      <c r="C70" s="447">
        <f>SUM(C71:C72)</f>
        <v>80000</v>
      </c>
      <c r="D70" s="448"/>
      <c r="E70" s="447">
        <f>SUM(E71:E72)</f>
        <v>80000</v>
      </c>
      <c r="F70" s="448"/>
      <c r="G70" s="448"/>
      <c r="H70" s="447">
        <f>SUM(H71:H72)</f>
        <v>0</v>
      </c>
      <c r="I70" s="449"/>
    </row>
    <row r="71" spans="1:9" s="419" customFormat="1" ht="25.9" customHeight="1" x14ac:dyDescent="0.35">
      <c r="A71" s="496" t="s">
        <v>277</v>
      </c>
      <c r="B71" s="461" t="s">
        <v>320</v>
      </c>
      <c r="C71" s="497">
        <v>40000</v>
      </c>
      <c r="D71" s="485" t="s">
        <v>516</v>
      </c>
      <c r="E71" s="477">
        <v>40000</v>
      </c>
      <c r="F71" s="485" t="s">
        <v>517</v>
      </c>
      <c r="G71" s="485" t="s">
        <v>425</v>
      </c>
      <c r="H71" s="492"/>
      <c r="I71" s="456"/>
    </row>
    <row r="72" spans="1:9" s="419" customFormat="1" ht="25.9" customHeight="1" x14ac:dyDescent="0.35">
      <c r="A72" s="496" t="s">
        <v>278</v>
      </c>
      <c r="B72" s="461" t="s">
        <v>321</v>
      </c>
      <c r="C72" s="497">
        <v>40000</v>
      </c>
      <c r="D72" s="485" t="s">
        <v>518</v>
      </c>
      <c r="E72" s="477">
        <v>40000</v>
      </c>
      <c r="F72" s="485" t="s">
        <v>519</v>
      </c>
      <c r="G72" s="485" t="s">
        <v>425</v>
      </c>
      <c r="H72" s="492"/>
      <c r="I72" s="456"/>
    </row>
    <row r="73" spans="1:9" s="419" customFormat="1" ht="25.5" customHeight="1" x14ac:dyDescent="0.35">
      <c r="A73" s="445" t="s">
        <v>520</v>
      </c>
      <c r="B73" s="446" t="s">
        <v>521</v>
      </c>
      <c r="C73" s="447">
        <f>SUM(C74:C77)</f>
        <v>129444</v>
      </c>
      <c r="D73" s="448"/>
      <c r="E73" s="447">
        <f>SUM(E74:E77)</f>
        <v>129444</v>
      </c>
      <c r="F73" s="448"/>
      <c r="G73" s="448"/>
      <c r="H73" s="447">
        <f>SUM(H74:H77)</f>
        <v>0</v>
      </c>
      <c r="I73" s="449"/>
    </row>
    <row r="74" spans="1:9" s="419" customFormat="1" ht="39.75" customHeight="1" x14ac:dyDescent="0.35">
      <c r="A74" s="498" t="s">
        <v>285</v>
      </c>
      <c r="B74" s="451" t="s">
        <v>522</v>
      </c>
      <c r="C74" s="499">
        <v>49400</v>
      </c>
      <c r="D74" s="485" t="s">
        <v>523</v>
      </c>
      <c r="E74" s="477">
        <v>4400</v>
      </c>
      <c r="F74" s="485" t="s">
        <v>524</v>
      </c>
      <c r="G74" s="485" t="s">
        <v>525</v>
      </c>
      <c r="H74" s="500"/>
      <c r="I74" s="456"/>
    </row>
    <row r="75" spans="1:9" s="419" customFormat="1" ht="40.5" customHeight="1" x14ac:dyDescent="0.35">
      <c r="A75" s="501"/>
      <c r="B75" s="502"/>
      <c r="C75" s="503"/>
      <c r="D75" s="485" t="s">
        <v>526</v>
      </c>
      <c r="E75" s="477">
        <v>45000</v>
      </c>
      <c r="F75" s="485" t="s">
        <v>527</v>
      </c>
      <c r="G75" s="485" t="s">
        <v>528</v>
      </c>
      <c r="H75" s="500"/>
      <c r="I75" s="456"/>
    </row>
    <row r="76" spans="1:9" s="419" customFormat="1" ht="39" customHeight="1" x14ac:dyDescent="0.35">
      <c r="A76" s="496" t="s">
        <v>286</v>
      </c>
      <c r="B76" s="461" t="s">
        <v>529</v>
      </c>
      <c r="C76" s="497">
        <v>47450</v>
      </c>
      <c r="D76" s="485" t="s">
        <v>530</v>
      </c>
      <c r="E76" s="477">
        <v>47450</v>
      </c>
      <c r="F76" s="485" t="s">
        <v>531</v>
      </c>
      <c r="G76" s="485" t="s">
        <v>528</v>
      </c>
      <c r="H76" s="500"/>
      <c r="I76" s="456"/>
    </row>
    <row r="77" spans="1:9" s="419" customFormat="1" ht="39" customHeight="1" x14ac:dyDescent="0.35">
      <c r="A77" s="496" t="s">
        <v>287</v>
      </c>
      <c r="B77" s="461" t="s">
        <v>532</v>
      </c>
      <c r="C77" s="497">
        <v>32594</v>
      </c>
      <c r="D77" s="485" t="s">
        <v>533</v>
      </c>
      <c r="E77" s="504">
        <v>32594</v>
      </c>
      <c r="F77" s="485" t="s">
        <v>534</v>
      </c>
      <c r="G77" s="485" t="s">
        <v>528</v>
      </c>
      <c r="H77" s="500"/>
      <c r="I77" s="456"/>
    </row>
    <row r="78" spans="1:9" s="419" customFormat="1" ht="13.5" customHeight="1" x14ac:dyDescent="0.35">
      <c r="A78" s="445" t="s">
        <v>535</v>
      </c>
      <c r="B78" s="446" t="s">
        <v>274</v>
      </c>
      <c r="C78" s="447">
        <f>SUM(C79:C84)</f>
        <v>50506</v>
      </c>
      <c r="D78" s="448"/>
      <c r="E78" s="447">
        <f>SUM(E79:E84)</f>
        <v>50506</v>
      </c>
      <c r="F78" s="448"/>
      <c r="G78" s="448"/>
      <c r="H78" s="447">
        <f>SUM(H79:H84)</f>
        <v>806</v>
      </c>
      <c r="I78" s="449"/>
    </row>
    <row r="79" spans="1:9" s="419" customFormat="1" ht="39.75" customHeight="1" x14ac:dyDescent="0.35">
      <c r="A79" s="496" t="s">
        <v>297</v>
      </c>
      <c r="B79" s="505" t="s">
        <v>322</v>
      </c>
      <c r="C79" s="506">
        <v>49700</v>
      </c>
      <c r="D79" s="485" t="s">
        <v>536</v>
      </c>
      <c r="E79" s="504">
        <v>49700</v>
      </c>
      <c r="F79" s="485" t="s">
        <v>537</v>
      </c>
      <c r="G79" s="485" t="s">
        <v>538</v>
      </c>
      <c r="H79" s="489"/>
      <c r="I79" s="480"/>
    </row>
    <row r="80" spans="1:9" s="419" customFormat="1" ht="24" customHeight="1" x14ac:dyDescent="0.35">
      <c r="A80" s="498" t="s">
        <v>395</v>
      </c>
      <c r="B80" s="507" t="s">
        <v>385</v>
      </c>
      <c r="C80" s="508">
        <v>806</v>
      </c>
      <c r="D80" s="509" t="s">
        <v>539</v>
      </c>
      <c r="E80" s="499">
        <f>H80+H81+H82+H83+H84</f>
        <v>806</v>
      </c>
      <c r="F80" s="509" t="s">
        <v>540</v>
      </c>
      <c r="G80" s="453" t="s">
        <v>541</v>
      </c>
      <c r="H80" s="489">
        <v>192</v>
      </c>
      <c r="I80" s="480" t="s">
        <v>542</v>
      </c>
    </row>
    <row r="81" spans="1:9" s="419" customFormat="1" ht="24" customHeight="1" x14ac:dyDescent="0.35">
      <c r="A81" s="510"/>
      <c r="B81" s="511"/>
      <c r="C81" s="512"/>
      <c r="D81" s="513"/>
      <c r="E81" s="514"/>
      <c r="F81" s="513"/>
      <c r="G81" s="486"/>
      <c r="H81" s="515">
        <v>249</v>
      </c>
      <c r="I81" s="480" t="s">
        <v>543</v>
      </c>
    </row>
    <row r="82" spans="1:9" s="419" customFormat="1" ht="24" customHeight="1" x14ac:dyDescent="0.35">
      <c r="A82" s="510"/>
      <c r="B82" s="511"/>
      <c r="C82" s="512"/>
      <c r="D82" s="513"/>
      <c r="E82" s="514"/>
      <c r="F82" s="513"/>
      <c r="G82" s="486"/>
      <c r="H82" s="489">
        <v>299</v>
      </c>
      <c r="I82" s="480" t="s">
        <v>544</v>
      </c>
    </row>
    <row r="83" spans="1:9" s="419" customFormat="1" ht="24" customHeight="1" x14ac:dyDescent="0.35">
      <c r="A83" s="510"/>
      <c r="B83" s="511"/>
      <c r="C83" s="512"/>
      <c r="D83" s="513"/>
      <c r="E83" s="514"/>
      <c r="F83" s="513"/>
      <c r="G83" s="486"/>
      <c r="H83" s="489">
        <v>18</v>
      </c>
      <c r="I83" s="480" t="s">
        <v>545</v>
      </c>
    </row>
    <row r="84" spans="1:9" s="419" customFormat="1" ht="24" customHeight="1" x14ac:dyDescent="0.35">
      <c r="A84" s="510"/>
      <c r="B84" s="511"/>
      <c r="C84" s="512"/>
      <c r="D84" s="513"/>
      <c r="E84" s="514"/>
      <c r="F84" s="513"/>
      <c r="G84" s="486"/>
      <c r="H84" s="489">
        <v>48</v>
      </c>
      <c r="I84" s="480" t="s">
        <v>546</v>
      </c>
    </row>
    <row r="85" spans="1:9" s="419" customFormat="1" ht="13" x14ac:dyDescent="0.3">
      <c r="A85" s="469" t="s">
        <v>547</v>
      </c>
      <c r="B85" s="470"/>
      <c r="C85" s="471">
        <f>C70+C73+C78</f>
        <v>259950</v>
      </c>
      <c r="D85" s="472"/>
      <c r="E85" s="471">
        <f>E70+E73+E78</f>
        <v>259950</v>
      </c>
      <c r="F85" s="472"/>
      <c r="G85" s="472"/>
      <c r="H85" s="471">
        <f>H70+H73+H78</f>
        <v>806</v>
      </c>
      <c r="I85" s="480"/>
    </row>
    <row r="86" spans="1:9" s="419" customFormat="1" ht="53.25" customHeight="1" x14ac:dyDescent="0.35">
      <c r="A86" s="516" t="s">
        <v>548</v>
      </c>
      <c r="B86" s="517"/>
      <c r="C86" s="518">
        <f>C25+C27+C29+C36+C40+C46+C54+C56+C60+C62+C64+C68+C85</f>
        <v>999900</v>
      </c>
      <c r="D86" s="519"/>
      <c r="E86" s="518">
        <f>E25+E27+E29+E36+E40+E46+E54+E56+E60+E62+E64+E68+E85</f>
        <v>999900</v>
      </c>
      <c r="F86" s="519"/>
      <c r="G86" s="519"/>
      <c r="H86" s="520">
        <f>H25+H27+H29+H36+H40+H46+H54+H56+H60+H62+H64+H68+H85</f>
        <v>299970</v>
      </c>
      <c r="I86" s="521"/>
    </row>
    <row r="87" spans="1:9" s="419" customFormat="1" ht="23.25" customHeight="1" x14ac:dyDescent="0.35">
      <c r="A87" s="522" t="s">
        <v>549</v>
      </c>
      <c r="B87" s="523"/>
      <c r="C87" s="523"/>
      <c r="D87" s="523"/>
      <c r="E87" s="523"/>
      <c r="F87" s="523"/>
      <c r="G87" s="523"/>
      <c r="H87" s="523"/>
      <c r="I87" s="524"/>
    </row>
    <row r="88" spans="1:9" s="419" customFormat="1" ht="13.5" customHeight="1" x14ac:dyDescent="0.3">
      <c r="A88" s="441"/>
      <c r="B88" s="442" t="s">
        <v>450</v>
      </c>
      <c r="C88" s="443"/>
      <c r="D88" s="443"/>
      <c r="E88" s="443"/>
      <c r="F88" s="443"/>
      <c r="G88" s="443"/>
      <c r="H88" s="443"/>
      <c r="I88" s="444"/>
    </row>
    <row r="89" spans="1:9" s="419" customFormat="1" ht="39" customHeight="1" x14ac:dyDescent="0.35">
      <c r="A89" s="525" t="s">
        <v>455</v>
      </c>
      <c r="B89" s="526" t="s">
        <v>456</v>
      </c>
      <c r="C89" s="527">
        <f>C90</f>
        <v>30700</v>
      </c>
      <c r="D89" s="528"/>
      <c r="E89" s="527">
        <f>E90</f>
        <v>30700</v>
      </c>
      <c r="F89" s="528"/>
      <c r="G89" s="528"/>
      <c r="H89" s="447">
        <f>H90+H91</f>
        <v>30700</v>
      </c>
      <c r="I89" s="529"/>
    </row>
    <row r="90" spans="1:9" s="419" customFormat="1" ht="22.5" customHeight="1" x14ac:dyDescent="0.35">
      <c r="A90" s="530" t="s">
        <v>162</v>
      </c>
      <c r="B90" s="531" t="s">
        <v>337</v>
      </c>
      <c r="C90" s="532">
        <v>30700</v>
      </c>
      <c r="D90" s="533" t="s">
        <v>550</v>
      </c>
      <c r="E90" s="532">
        <v>30700</v>
      </c>
      <c r="F90" s="533" t="s">
        <v>551</v>
      </c>
      <c r="G90" s="453" t="s">
        <v>459</v>
      </c>
      <c r="H90" s="489">
        <v>5700</v>
      </c>
      <c r="I90" s="480" t="s">
        <v>552</v>
      </c>
    </row>
    <row r="91" spans="1:9" s="419" customFormat="1" ht="15" customHeight="1" x14ac:dyDescent="0.35">
      <c r="A91" s="530"/>
      <c r="B91" s="531"/>
      <c r="C91" s="532"/>
      <c r="D91" s="533"/>
      <c r="E91" s="532"/>
      <c r="F91" s="533"/>
      <c r="G91" s="488"/>
      <c r="H91" s="489">
        <v>25000</v>
      </c>
      <c r="I91" s="480" t="s">
        <v>553</v>
      </c>
    </row>
    <row r="92" spans="1:9" s="419" customFormat="1" ht="16.5" customHeight="1" x14ac:dyDescent="0.3">
      <c r="A92" s="469" t="s">
        <v>464</v>
      </c>
      <c r="B92" s="470"/>
      <c r="C92" s="471">
        <f>C89</f>
        <v>30700</v>
      </c>
      <c r="D92" s="472"/>
      <c r="E92" s="471">
        <f>E89</f>
        <v>30700</v>
      </c>
      <c r="F92" s="472"/>
      <c r="G92" s="472"/>
      <c r="H92" s="473">
        <f>H89</f>
        <v>30700</v>
      </c>
      <c r="I92" s="480"/>
    </row>
    <row r="93" spans="1:9" s="419" customFormat="1" ht="12.75" customHeight="1" x14ac:dyDescent="0.3">
      <c r="A93" s="490"/>
      <c r="B93" s="534" t="s">
        <v>495</v>
      </c>
      <c r="C93" s="535"/>
      <c r="D93" s="535"/>
      <c r="E93" s="535"/>
      <c r="F93" s="535"/>
      <c r="G93" s="535"/>
      <c r="H93" s="535"/>
      <c r="I93" s="536"/>
    </row>
    <row r="94" spans="1:9" s="419" customFormat="1" ht="27" customHeight="1" x14ac:dyDescent="0.35">
      <c r="A94" s="537" t="s">
        <v>554</v>
      </c>
      <c r="B94" s="538" t="s">
        <v>354</v>
      </c>
      <c r="C94" s="477">
        <v>25000</v>
      </c>
      <c r="D94" s="485" t="s">
        <v>555</v>
      </c>
      <c r="E94" s="462">
        <v>25000</v>
      </c>
      <c r="F94" s="485" t="s">
        <v>556</v>
      </c>
      <c r="G94" s="485" t="s">
        <v>459</v>
      </c>
      <c r="H94" s="492">
        <v>25000</v>
      </c>
      <c r="I94" s="480" t="s">
        <v>557</v>
      </c>
    </row>
    <row r="95" spans="1:9" s="419" customFormat="1" ht="15.65" customHeight="1" x14ac:dyDescent="0.3">
      <c r="A95" s="469" t="s">
        <v>503</v>
      </c>
      <c r="B95" s="470"/>
      <c r="C95" s="471">
        <f>SUM(C94:C94)</f>
        <v>25000</v>
      </c>
      <c r="D95" s="472"/>
      <c r="E95" s="471">
        <f>SUM(E94:E94)</f>
        <v>25000</v>
      </c>
      <c r="F95" s="485"/>
      <c r="G95" s="472"/>
      <c r="H95" s="473">
        <f>SUM(H94:H94)</f>
        <v>25000</v>
      </c>
      <c r="I95" s="480"/>
    </row>
    <row r="96" spans="1:9" s="419" customFormat="1" ht="15.75" customHeight="1" x14ac:dyDescent="0.35">
      <c r="A96" s="525">
        <v>12</v>
      </c>
      <c r="B96" s="526" t="s">
        <v>270</v>
      </c>
      <c r="C96" s="527"/>
      <c r="D96" s="528"/>
      <c r="E96" s="527"/>
      <c r="F96" s="528"/>
      <c r="G96" s="528"/>
      <c r="H96" s="447"/>
      <c r="I96" s="529"/>
    </row>
    <row r="97" spans="1:9" s="419" customFormat="1" ht="39.75" customHeight="1" x14ac:dyDescent="0.35">
      <c r="A97" s="460" t="s">
        <v>558</v>
      </c>
      <c r="B97" s="461" t="s">
        <v>362</v>
      </c>
      <c r="C97" s="493">
        <v>10000</v>
      </c>
      <c r="D97" s="491" t="s">
        <v>559</v>
      </c>
      <c r="E97" s="477">
        <v>10000</v>
      </c>
      <c r="F97" s="485" t="s">
        <v>560</v>
      </c>
      <c r="G97" s="485" t="s">
        <v>459</v>
      </c>
      <c r="H97" s="489">
        <v>10000</v>
      </c>
      <c r="I97" s="480" t="s">
        <v>561</v>
      </c>
    </row>
    <row r="98" spans="1:9" s="419" customFormat="1" ht="15" customHeight="1" x14ac:dyDescent="0.3">
      <c r="A98" s="469" t="s">
        <v>513</v>
      </c>
      <c r="B98" s="470"/>
      <c r="C98" s="471">
        <f>SUM(C97:C97)</f>
        <v>10000</v>
      </c>
      <c r="D98" s="472"/>
      <c r="E98" s="471">
        <f>SUM(E97:E97)</f>
        <v>10000</v>
      </c>
      <c r="F98" s="472"/>
      <c r="G98" s="472"/>
      <c r="H98" s="473">
        <f>SUM(H97:H97)</f>
        <v>10000</v>
      </c>
      <c r="I98" s="474"/>
    </row>
    <row r="99" spans="1:9" s="419" customFormat="1" ht="15" customHeight="1" x14ac:dyDescent="0.35">
      <c r="A99" s="441"/>
      <c r="B99" s="481" t="s">
        <v>514</v>
      </c>
      <c r="C99" s="482"/>
      <c r="D99" s="482"/>
      <c r="E99" s="482"/>
      <c r="F99" s="482"/>
      <c r="G99" s="482"/>
      <c r="H99" s="482"/>
      <c r="I99" s="483"/>
    </row>
    <row r="100" spans="1:9" s="419" customFormat="1" ht="27.75" customHeight="1" x14ac:dyDescent="0.35">
      <c r="A100" s="525" t="s">
        <v>275</v>
      </c>
      <c r="B100" s="526" t="s">
        <v>276</v>
      </c>
      <c r="C100" s="527">
        <f>C101</f>
        <v>25000</v>
      </c>
      <c r="D100" s="528"/>
      <c r="E100" s="527">
        <f>E101</f>
        <v>25000</v>
      </c>
      <c r="F100" s="528"/>
      <c r="G100" s="528"/>
      <c r="H100" s="447">
        <f>H101</f>
        <v>0</v>
      </c>
      <c r="I100" s="449"/>
    </row>
    <row r="101" spans="1:9" s="419" customFormat="1" ht="42.75" customHeight="1" x14ac:dyDescent="0.35">
      <c r="A101" s="539" t="s">
        <v>279</v>
      </c>
      <c r="B101" s="538" t="s">
        <v>280</v>
      </c>
      <c r="C101" s="540">
        <v>25000</v>
      </c>
      <c r="D101" s="463" t="s">
        <v>562</v>
      </c>
      <c r="E101" s="504">
        <v>25000</v>
      </c>
      <c r="F101" s="465" t="s">
        <v>563</v>
      </c>
      <c r="G101" s="465" t="s">
        <v>564</v>
      </c>
      <c r="H101" s="541">
        <v>0</v>
      </c>
      <c r="I101" s="542"/>
    </row>
    <row r="102" spans="1:9" s="419" customFormat="1" ht="15" customHeight="1" x14ac:dyDescent="0.35">
      <c r="A102" s="525" t="s">
        <v>535</v>
      </c>
      <c r="B102" s="526" t="s">
        <v>274</v>
      </c>
      <c r="C102" s="527">
        <f>SUM(C103:C107)</f>
        <v>71296.5</v>
      </c>
      <c r="D102" s="528"/>
      <c r="E102" s="527">
        <f>SUM(E103:E107)</f>
        <v>71296.5</v>
      </c>
      <c r="F102" s="528"/>
      <c r="G102" s="528"/>
      <c r="H102" s="527">
        <f>SUM(H103:H107)</f>
        <v>71296.5</v>
      </c>
      <c r="I102" s="529"/>
    </row>
    <row r="103" spans="1:9" s="419" customFormat="1" ht="45.75" customHeight="1" x14ac:dyDescent="0.35">
      <c r="A103" s="539" t="s">
        <v>394</v>
      </c>
      <c r="B103" s="538" t="s">
        <v>383</v>
      </c>
      <c r="C103" s="543">
        <v>34300</v>
      </c>
      <c r="D103" s="463" t="s">
        <v>565</v>
      </c>
      <c r="E103" s="544">
        <v>34300</v>
      </c>
      <c r="F103" s="485" t="s">
        <v>566</v>
      </c>
      <c r="G103" s="485" t="s">
        <v>567</v>
      </c>
      <c r="H103" s="489">
        <v>34300</v>
      </c>
      <c r="I103" s="480" t="s">
        <v>568</v>
      </c>
    </row>
    <row r="104" spans="1:9" s="419" customFormat="1" ht="61.5" customHeight="1" x14ac:dyDescent="0.35">
      <c r="A104" s="539" t="s">
        <v>396</v>
      </c>
      <c r="B104" s="538" t="s">
        <v>402</v>
      </c>
      <c r="C104" s="545">
        <v>24411.62</v>
      </c>
      <c r="D104" s="453" t="s">
        <v>569</v>
      </c>
      <c r="E104" s="545">
        <v>24411.62</v>
      </c>
      <c r="F104" s="453" t="s">
        <v>570</v>
      </c>
      <c r="G104" s="485" t="s">
        <v>571</v>
      </c>
      <c r="H104" s="489">
        <v>24411.62</v>
      </c>
      <c r="I104" s="480" t="s">
        <v>572</v>
      </c>
    </row>
    <row r="105" spans="1:9" s="419" customFormat="1" ht="55.5" customHeight="1" x14ac:dyDescent="0.35">
      <c r="A105" s="539" t="s">
        <v>397</v>
      </c>
      <c r="B105" s="538" t="s">
        <v>573</v>
      </c>
      <c r="C105" s="543">
        <v>6671.5</v>
      </c>
      <c r="D105" s="486"/>
      <c r="E105" s="543">
        <v>6671.5</v>
      </c>
      <c r="F105" s="486"/>
      <c r="G105" s="485" t="s">
        <v>574</v>
      </c>
      <c r="H105" s="543">
        <v>6671.5</v>
      </c>
      <c r="I105" s="480" t="s">
        <v>575</v>
      </c>
    </row>
    <row r="106" spans="1:9" s="419" customFormat="1" ht="56.25" customHeight="1" x14ac:dyDescent="0.35">
      <c r="A106" s="539" t="s">
        <v>398</v>
      </c>
      <c r="B106" s="538" t="s">
        <v>576</v>
      </c>
      <c r="C106" s="484">
        <v>454.88</v>
      </c>
      <c r="D106" s="486"/>
      <c r="E106" s="484">
        <v>454.88</v>
      </c>
      <c r="F106" s="486"/>
      <c r="G106" s="485" t="s">
        <v>577</v>
      </c>
      <c r="H106" s="484">
        <v>454.88</v>
      </c>
      <c r="I106" s="480" t="s">
        <v>578</v>
      </c>
    </row>
    <row r="107" spans="1:9" s="419" customFormat="1" ht="55.5" customHeight="1" x14ac:dyDescent="0.35">
      <c r="A107" s="539" t="s">
        <v>399</v>
      </c>
      <c r="B107" s="538" t="s">
        <v>579</v>
      </c>
      <c r="C107" s="484">
        <v>5458.5</v>
      </c>
      <c r="D107" s="488"/>
      <c r="E107" s="484">
        <v>5458.5</v>
      </c>
      <c r="F107" s="488"/>
      <c r="G107" s="485" t="s">
        <v>580</v>
      </c>
      <c r="H107" s="484">
        <v>5458.5</v>
      </c>
      <c r="I107" s="480" t="s">
        <v>581</v>
      </c>
    </row>
    <row r="108" spans="1:9" s="419" customFormat="1" ht="18" customHeight="1" x14ac:dyDescent="0.3">
      <c r="A108" s="469" t="s">
        <v>547</v>
      </c>
      <c r="B108" s="470"/>
      <c r="C108" s="471">
        <f>C102+C100</f>
        <v>96296.5</v>
      </c>
      <c r="D108" s="546"/>
      <c r="E108" s="471">
        <f>E102+E100</f>
        <v>96296.5</v>
      </c>
      <c r="F108" s="472"/>
      <c r="G108" s="472"/>
      <c r="H108" s="471">
        <f>H102+H100</f>
        <v>71296.5</v>
      </c>
      <c r="I108" s="474"/>
    </row>
    <row r="109" spans="1:9" s="419" customFormat="1" ht="44.25" customHeight="1" x14ac:dyDescent="0.35">
      <c r="A109" s="516" t="s">
        <v>582</v>
      </c>
      <c r="B109" s="517"/>
      <c r="C109" s="518">
        <f>C108+C98+C95+C92</f>
        <v>161996.5</v>
      </c>
      <c r="D109" s="519"/>
      <c r="E109" s="518">
        <f>E108+E98+E95+E92</f>
        <v>161996.5</v>
      </c>
      <c r="F109" s="519"/>
      <c r="G109" s="519"/>
      <c r="H109" s="518">
        <f>H108+H98+H95+H92</f>
        <v>136996.5</v>
      </c>
      <c r="I109" s="547"/>
    </row>
    <row r="110" spans="1:9" s="419" customFormat="1" ht="26.25" customHeight="1" x14ac:dyDescent="0.35">
      <c r="A110" s="522" t="s">
        <v>583</v>
      </c>
      <c r="B110" s="523"/>
      <c r="C110" s="523"/>
      <c r="D110" s="523"/>
      <c r="E110" s="523"/>
      <c r="F110" s="523"/>
      <c r="G110" s="523"/>
      <c r="H110" s="523"/>
      <c r="I110" s="524"/>
    </row>
    <row r="111" spans="1:9" s="419" customFormat="1" ht="12.75" customHeight="1" x14ac:dyDescent="0.3">
      <c r="A111" s="441"/>
      <c r="B111" s="442" t="s">
        <v>450</v>
      </c>
      <c r="C111" s="443"/>
      <c r="D111" s="443"/>
      <c r="E111" s="443"/>
      <c r="F111" s="443"/>
      <c r="G111" s="443"/>
      <c r="H111" s="443"/>
      <c r="I111" s="444"/>
    </row>
    <row r="112" spans="1:9" s="419" customFormat="1" ht="12.75" customHeight="1" x14ac:dyDescent="0.35">
      <c r="A112" s="525" t="s">
        <v>153</v>
      </c>
      <c r="B112" s="526" t="s">
        <v>154</v>
      </c>
      <c r="C112" s="527">
        <f>C113</f>
        <v>186121.15</v>
      </c>
      <c r="D112" s="528"/>
      <c r="E112" s="527">
        <f>E113</f>
        <v>186121.15</v>
      </c>
      <c r="F112" s="528"/>
      <c r="G112" s="528"/>
      <c r="H112" s="447">
        <f>H113</f>
        <v>186121.15</v>
      </c>
      <c r="I112" s="529"/>
    </row>
    <row r="113" spans="1:9" s="419" customFormat="1" ht="104.25" customHeight="1" x14ac:dyDescent="0.35">
      <c r="A113" s="476" t="s">
        <v>155</v>
      </c>
      <c r="B113" s="461" t="s">
        <v>336</v>
      </c>
      <c r="C113" s="477">
        <v>186121.15</v>
      </c>
      <c r="D113" s="464" t="s">
        <v>452</v>
      </c>
      <c r="E113" s="462">
        <v>186121.15</v>
      </c>
      <c r="F113" s="464" t="s">
        <v>453</v>
      </c>
      <c r="G113" s="464" t="s">
        <v>584</v>
      </c>
      <c r="H113" s="478">
        <v>186121.15</v>
      </c>
      <c r="I113" s="479" t="s">
        <v>585</v>
      </c>
    </row>
    <row r="114" spans="1:9" s="419" customFormat="1" ht="15" customHeight="1" x14ac:dyDescent="0.3">
      <c r="A114" s="469" t="s">
        <v>464</v>
      </c>
      <c r="B114" s="470"/>
      <c r="C114" s="471">
        <f>C112</f>
        <v>186121.15</v>
      </c>
      <c r="D114" s="472"/>
      <c r="E114" s="471">
        <f>E112</f>
        <v>186121.15</v>
      </c>
      <c r="F114" s="472"/>
      <c r="G114" s="472"/>
      <c r="H114" s="473">
        <f>H112</f>
        <v>186121.15</v>
      </c>
      <c r="I114" s="480"/>
    </row>
    <row r="115" spans="1:9" s="419" customFormat="1" ht="39.75" customHeight="1" x14ac:dyDescent="0.35">
      <c r="A115" s="516" t="s">
        <v>586</v>
      </c>
      <c r="B115" s="517"/>
      <c r="C115" s="518">
        <f>C114</f>
        <v>186121.15</v>
      </c>
      <c r="D115" s="519"/>
      <c r="E115" s="518">
        <f>E114</f>
        <v>186121.15</v>
      </c>
      <c r="F115" s="519"/>
      <c r="G115" s="519"/>
      <c r="H115" s="518">
        <f>H114</f>
        <v>186121.15</v>
      </c>
      <c r="I115" s="547"/>
    </row>
    <row r="116" spans="1:9" s="419" customFormat="1" ht="68.25" customHeight="1" x14ac:dyDescent="0.35">
      <c r="A116" s="516" t="s">
        <v>587</v>
      </c>
      <c r="B116" s="517"/>
      <c r="C116" s="518">
        <f>C86+C115+C109</f>
        <v>1348017.65</v>
      </c>
      <c r="D116" s="519"/>
      <c r="E116" s="518">
        <f>E86+E115+E109</f>
        <v>1348017.65</v>
      </c>
      <c r="F116" s="519"/>
      <c r="G116" s="519"/>
      <c r="H116" s="518">
        <f>H86+H115+H109</f>
        <v>623087.65</v>
      </c>
      <c r="I116" s="548"/>
    </row>
    <row r="118" spans="1:9" s="419" customFormat="1" ht="13" x14ac:dyDescent="0.35">
      <c r="A118" s="413"/>
      <c r="B118" s="549" t="s">
        <v>588</v>
      </c>
      <c r="C118" s="426"/>
      <c r="D118" s="425"/>
      <c r="E118" s="426"/>
      <c r="F118" s="416"/>
      <c r="G118" s="416"/>
      <c r="H118" s="550"/>
      <c r="I118" s="422"/>
    </row>
    <row r="119" spans="1:9" s="419" customFormat="1" ht="15" customHeight="1" x14ac:dyDescent="0.35">
      <c r="A119" s="413"/>
      <c r="B119" s="551" t="s">
        <v>589</v>
      </c>
      <c r="C119" s="551"/>
      <c r="D119" s="552"/>
      <c r="E119" s="551" t="s">
        <v>590</v>
      </c>
      <c r="F119" s="551"/>
      <c r="G119" s="416"/>
      <c r="H119" s="550"/>
      <c r="I119" s="553"/>
    </row>
    <row r="120" spans="1:9" s="419" customFormat="1" ht="13" x14ac:dyDescent="0.35">
      <c r="A120" s="413"/>
      <c r="B120" s="414"/>
      <c r="C120" s="415"/>
      <c r="D120" s="416"/>
      <c r="E120" s="415"/>
      <c r="F120" s="416"/>
      <c r="G120" s="416"/>
      <c r="H120" s="550"/>
      <c r="I120" s="422"/>
    </row>
    <row r="121" spans="1:9" s="419" customFormat="1" ht="13" x14ac:dyDescent="0.35">
      <c r="A121" s="413"/>
      <c r="B121" s="414"/>
      <c r="C121" s="415"/>
      <c r="D121" s="416"/>
      <c r="E121" s="415"/>
      <c r="F121" s="416"/>
      <c r="G121" s="416"/>
      <c r="H121" s="550"/>
      <c r="I121" s="553"/>
    </row>
    <row r="122" spans="1:9" s="419" customFormat="1" ht="13" x14ac:dyDescent="0.35">
      <c r="A122" s="413"/>
      <c r="B122" s="414"/>
      <c r="C122" s="415"/>
      <c r="D122" s="416"/>
      <c r="E122" s="415"/>
      <c r="F122" s="416"/>
      <c r="G122" s="416"/>
      <c r="H122" s="417"/>
      <c r="I122" s="422"/>
    </row>
  </sheetData>
  <mergeCells count="75">
    <mergeCell ref="B111:I111"/>
    <mergeCell ref="A114:B114"/>
    <mergeCell ref="A115:B115"/>
    <mergeCell ref="A116:B116"/>
    <mergeCell ref="B119:C119"/>
    <mergeCell ref="E119:F119"/>
    <mergeCell ref="B99:I99"/>
    <mergeCell ref="D104:D107"/>
    <mergeCell ref="F104:F107"/>
    <mergeCell ref="A108:B108"/>
    <mergeCell ref="A109:B109"/>
    <mergeCell ref="A110:I110"/>
    <mergeCell ref="F90:F91"/>
    <mergeCell ref="G90:G91"/>
    <mergeCell ref="A92:B92"/>
    <mergeCell ref="B93:I93"/>
    <mergeCell ref="A95:B95"/>
    <mergeCell ref="A98:B98"/>
    <mergeCell ref="G80:G84"/>
    <mergeCell ref="A85:B85"/>
    <mergeCell ref="A86:B86"/>
    <mergeCell ref="A87:I87"/>
    <mergeCell ref="B88:I88"/>
    <mergeCell ref="A90:A91"/>
    <mergeCell ref="B90:B91"/>
    <mergeCell ref="C90:C91"/>
    <mergeCell ref="D90:D91"/>
    <mergeCell ref="E90:E91"/>
    <mergeCell ref="A80:A84"/>
    <mergeCell ref="B80:B84"/>
    <mergeCell ref="C80:C84"/>
    <mergeCell ref="D80:D84"/>
    <mergeCell ref="E80:E84"/>
    <mergeCell ref="F80:F84"/>
    <mergeCell ref="A64:B64"/>
    <mergeCell ref="B65:I65"/>
    <mergeCell ref="A68:B68"/>
    <mergeCell ref="B69:I69"/>
    <mergeCell ref="A74:A75"/>
    <mergeCell ref="B74:B75"/>
    <mergeCell ref="C74:C75"/>
    <mergeCell ref="A56:B56"/>
    <mergeCell ref="B57:I57"/>
    <mergeCell ref="A60:B60"/>
    <mergeCell ref="B61:I61"/>
    <mergeCell ref="A62:B62"/>
    <mergeCell ref="B63:I63"/>
    <mergeCell ref="B47:I47"/>
    <mergeCell ref="D48:D52"/>
    <mergeCell ref="F48:F52"/>
    <mergeCell ref="G48:G52"/>
    <mergeCell ref="A54:B54"/>
    <mergeCell ref="B55:I55"/>
    <mergeCell ref="B30:I30"/>
    <mergeCell ref="A36:B36"/>
    <mergeCell ref="B37:I37"/>
    <mergeCell ref="A40:B40"/>
    <mergeCell ref="B41:I41"/>
    <mergeCell ref="A46:B46"/>
    <mergeCell ref="G18:G19"/>
    <mergeCell ref="A25:B25"/>
    <mergeCell ref="B26:I26"/>
    <mergeCell ref="A27:B27"/>
    <mergeCell ref="B28:I28"/>
    <mergeCell ref="A29:B29"/>
    <mergeCell ref="A13:C13"/>
    <mergeCell ref="D13:I13"/>
    <mergeCell ref="A15:D15"/>
    <mergeCell ref="B16:I16"/>
    <mergeCell ref="A18:A19"/>
    <mergeCell ref="B18:B19"/>
    <mergeCell ref="C18:C19"/>
    <mergeCell ref="D18:D19"/>
    <mergeCell ref="E18:E19"/>
    <mergeCell ref="F18:F19"/>
  </mergeCells>
  <pageMargins left="0.59055118110236227" right="3.937007874015748E-2" top="0.59055118110236227" bottom="0.39370078740157483" header="0.51181102362204722" footer="0.11811023622047245"/>
  <pageSetup paperSize="9" scale="92" fitToHeight="0" orientation="landscape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Фінансування</vt:lpstr>
      <vt:lpstr>Кошторис  витрат</vt:lpstr>
      <vt:lpstr>Реєстр документів</vt:lpstr>
      <vt:lpstr>'Реєстр документів'!Область_друку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Okhrimenko Olena</cp:lastModifiedBy>
  <cp:lastPrinted>2024-10-30T15:41:37Z</cp:lastPrinted>
  <dcterms:created xsi:type="dcterms:W3CDTF">2020-11-14T13:09:40Z</dcterms:created>
  <dcterms:modified xsi:type="dcterms:W3CDTF">2024-12-06T15:21:40Z</dcterms:modified>
</cp:coreProperties>
</file>