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ІНША\Мірошніченко\Звіт зі змінами на 26.11.24\"/>
    </mc:Choice>
  </mc:AlternateContent>
  <xr:revisionPtr revIDLastSave="0" documentId="13_ncr:1_{731C6751-CF26-42BF-9306-0D9C0FCA0B56}" xr6:coauthVersionLast="47" xr6:coauthVersionMax="47" xr10:uidLastSave="{00000000-0000-0000-0000-000000000000}"/>
  <bookViews>
    <workbookView xWindow="-108" yWindow="-108" windowWidth="23256" windowHeight="12576" xr2:uid="{5591F2AE-E382-4082-A572-C1C3A9D4B2A6}"/>
  </bookViews>
  <sheets>
    <sheet name="Лист1" sheetId="1" r:id="rId1"/>
    <sheet name="Table 1" sheetId="2" r:id="rId2"/>
  </sheets>
  <definedNames>
    <definedName name="_xlnm._FilterDatabase" localSheetId="1" hidden="1">'Table 1'!$Z$1:$Z$187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J182" i="2"/>
  <c r="J28" i="2"/>
  <c r="G28" i="2"/>
  <c r="G182" i="2"/>
  <c r="T182" i="2"/>
  <c r="V182" i="2" s="1"/>
  <c r="S182" i="2"/>
  <c r="H182" i="2"/>
  <c r="V181" i="2"/>
  <c r="J181" i="2"/>
  <c r="X181" i="2" s="1"/>
  <c r="G181" i="2"/>
  <c r="W181" i="2" s="1"/>
  <c r="V180" i="2"/>
  <c r="J180" i="2"/>
  <c r="G180" i="2"/>
  <c r="W180" i="2" s="1"/>
  <c r="V179" i="2"/>
  <c r="X179" i="2" s="1"/>
  <c r="J179" i="2"/>
  <c r="G179" i="2"/>
  <c r="W179" i="2" s="1"/>
  <c r="V178" i="2"/>
  <c r="X178" i="2" s="1"/>
  <c r="I178" i="2"/>
  <c r="G178" i="2"/>
  <c r="W178" i="2" s="1"/>
  <c r="V177" i="2"/>
  <c r="J177" i="2"/>
  <c r="G177" i="2"/>
  <c r="W177" i="2" s="1"/>
  <c r="V176" i="2"/>
  <c r="S176" i="2"/>
  <c r="J176" i="2"/>
  <c r="X176" i="2" s="1"/>
  <c r="G176" i="2"/>
  <c r="X175" i="2"/>
  <c r="Z175" i="2" s="1"/>
  <c r="J175" i="2"/>
  <c r="G175" i="2"/>
  <c r="W175" i="2" s="1"/>
  <c r="W174" i="2"/>
  <c r="V174" i="2"/>
  <c r="U173" i="2"/>
  <c r="J173" i="2"/>
  <c r="X173" i="2" s="1"/>
  <c r="Z173" i="2" s="1"/>
  <c r="I173" i="2"/>
  <c r="G173" i="2"/>
  <c r="W173" i="2" s="1"/>
  <c r="J172" i="2"/>
  <c r="G172" i="2"/>
  <c r="W172" i="2" s="1"/>
  <c r="P171" i="2"/>
  <c r="M171" i="2"/>
  <c r="X170" i="2"/>
  <c r="W170" i="2"/>
  <c r="Y170" i="2" s="1"/>
  <c r="Z169" i="2"/>
  <c r="X169" i="2"/>
  <c r="W169" i="2"/>
  <c r="Y169" i="2" s="1"/>
  <c r="X168" i="2"/>
  <c r="W168" i="2"/>
  <c r="Y168" i="2" s="1"/>
  <c r="Z167" i="2"/>
  <c r="X166" i="2"/>
  <c r="W166" i="2"/>
  <c r="X165" i="2"/>
  <c r="Z165" i="2" s="1"/>
  <c r="W165" i="2"/>
  <c r="X164" i="2"/>
  <c r="Y164" i="2" s="1"/>
  <c r="W164" i="2"/>
  <c r="X163" i="2"/>
  <c r="W163" i="2"/>
  <c r="Y163" i="2" s="1"/>
  <c r="Z162" i="2"/>
  <c r="Y161" i="2"/>
  <c r="X161" i="2"/>
  <c r="W161" i="2"/>
  <c r="Z161" i="2" s="1"/>
  <c r="V160" i="2"/>
  <c r="X160" i="2" s="1"/>
  <c r="S160" i="2"/>
  <c r="W160" i="2" s="1"/>
  <c r="X159" i="2"/>
  <c r="Z159" i="2" s="1"/>
  <c r="W159" i="2"/>
  <c r="Z158" i="2"/>
  <c r="X158" i="2"/>
  <c r="W158" i="2"/>
  <c r="P157" i="2"/>
  <c r="M157" i="2"/>
  <c r="J157" i="2"/>
  <c r="G157" i="2"/>
  <c r="Z155" i="2"/>
  <c r="X154" i="2"/>
  <c r="Z154" i="2" s="1"/>
  <c r="W154" i="2"/>
  <c r="Y154" i="2" s="1"/>
  <c r="X153" i="2"/>
  <c r="Z153" i="2" s="1"/>
  <c r="W153" i="2"/>
  <c r="X152" i="2"/>
  <c r="Z152" i="2" s="1"/>
  <c r="W152" i="2"/>
  <c r="Y152" i="2" s="1"/>
  <c r="Z151" i="2"/>
  <c r="X151" i="2"/>
  <c r="W151" i="2"/>
  <c r="Z149" i="2"/>
  <c r="X148" i="2"/>
  <c r="W148" i="2"/>
  <c r="Y148" i="2" s="1"/>
  <c r="X147" i="2"/>
  <c r="W147" i="2"/>
  <c r="Y147" i="2" s="1"/>
  <c r="Z145" i="2"/>
  <c r="X144" i="2"/>
  <c r="W144" i="2"/>
  <c r="X143" i="2"/>
  <c r="Z143" i="2" s="1"/>
  <c r="W143" i="2"/>
  <c r="X142" i="2"/>
  <c r="Y142" i="2" s="1"/>
  <c r="W142" i="2"/>
  <c r="X141" i="2"/>
  <c r="Z141" i="2" s="1"/>
  <c r="W141" i="2"/>
  <c r="X140" i="2"/>
  <c r="W140" i="2"/>
  <c r="V138" i="2"/>
  <c r="S138" i="2"/>
  <c r="P138" i="2"/>
  <c r="M138" i="2"/>
  <c r="W137" i="2"/>
  <c r="J137" i="2"/>
  <c r="X137" i="2" s="1"/>
  <c r="G137" i="2"/>
  <c r="W136" i="2"/>
  <c r="J136" i="2"/>
  <c r="X136" i="2" s="1"/>
  <c r="G136" i="2"/>
  <c r="W135" i="2"/>
  <c r="V135" i="2"/>
  <c r="J135" i="2"/>
  <c r="X135" i="2" s="1"/>
  <c r="Z135" i="2" s="1"/>
  <c r="G135" i="2"/>
  <c r="J134" i="2"/>
  <c r="X134" i="2" s="1"/>
  <c r="G134" i="2"/>
  <c r="W134" i="2" s="1"/>
  <c r="Y134" i="2" s="1"/>
  <c r="J133" i="2"/>
  <c r="X133" i="2" s="1"/>
  <c r="Z133" i="2" s="1"/>
  <c r="G133" i="2"/>
  <c r="W133" i="2" s="1"/>
  <c r="X132" i="2"/>
  <c r="J132" i="2"/>
  <c r="G132" i="2"/>
  <c r="J131" i="2"/>
  <c r="G131" i="2"/>
  <c r="W131" i="2" s="1"/>
  <c r="Z129" i="2"/>
  <c r="X128" i="2"/>
  <c r="Z128" i="2" s="1"/>
  <c r="W128" i="2"/>
  <c r="X127" i="2"/>
  <c r="Z127" i="2" s="1"/>
  <c r="W127" i="2"/>
  <c r="Y127" i="2" s="1"/>
  <c r="X126" i="2"/>
  <c r="Z126" i="2" s="1"/>
  <c r="W126" i="2"/>
  <c r="Y125" i="2"/>
  <c r="X125" i="2"/>
  <c r="Z125" i="2" s="1"/>
  <c r="W125" i="2"/>
  <c r="Z124" i="2"/>
  <c r="X124" i="2"/>
  <c r="W124" i="2"/>
  <c r="X123" i="2"/>
  <c r="W123" i="2"/>
  <c r="Y123" i="2" s="1"/>
  <c r="V121" i="2"/>
  <c r="S121" i="2"/>
  <c r="P121" i="2"/>
  <c r="M121" i="2"/>
  <c r="W120" i="2"/>
  <c r="J120" i="2"/>
  <c r="X120" i="2" s="1"/>
  <c r="Z120" i="2" s="1"/>
  <c r="W119" i="2"/>
  <c r="J119" i="2"/>
  <c r="X119" i="2" s="1"/>
  <c r="W118" i="2"/>
  <c r="J118" i="2"/>
  <c r="X118" i="2" s="1"/>
  <c r="W117" i="2"/>
  <c r="J117" i="2"/>
  <c r="X117" i="2" s="1"/>
  <c r="W116" i="2"/>
  <c r="J116" i="2"/>
  <c r="X116" i="2" s="1"/>
  <c r="Y116" i="2" s="1"/>
  <c r="X115" i="2"/>
  <c r="Z115" i="2" s="1"/>
  <c r="W115" i="2"/>
  <c r="J115" i="2"/>
  <c r="W114" i="2"/>
  <c r="J114" i="2"/>
  <c r="X114" i="2" s="1"/>
  <c r="Z114" i="2" s="1"/>
  <c r="X113" i="2"/>
  <c r="Z113" i="2" s="1"/>
  <c r="J113" i="2"/>
  <c r="G113" i="2"/>
  <c r="W113" i="2" s="1"/>
  <c r="Y113" i="2" s="1"/>
  <c r="X112" i="2"/>
  <c r="J112" i="2"/>
  <c r="G112" i="2"/>
  <c r="W112" i="2" s="1"/>
  <c r="Y112" i="2" s="1"/>
  <c r="J111" i="2"/>
  <c r="G111" i="2"/>
  <c r="W111" i="2" s="1"/>
  <c r="J110" i="2"/>
  <c r="X110" i="2" s="1"/>
  <c r="G110" i="2"/>
  <c r="Z108" i="2"/>
  <c r="X107" i="2"/>
  <c r="W107" i="2"/>
  <c r="X106" i="2"/>
  <c r="W106" i="2"/>
  <c r="Z106" i="2" s="1"/>
  <c r="X105" i="2"/>
  <c r="Y105" i="2" s="1"/>
  <c r="W105" i="2"/>
  <c r="Z104" i="2"/>
  <c r="X103" i="2"/>
  <c r="Z103" i="2" s="1"/>
  <c r="W103" i="2"/>
  <c r="X102" i="2"/>
  <c r="Z102" i="2" s="1"/>
  <c r="W102" i="2"/>
  <c r="Y102" i="2" s="1"/>
  <c r="X101" i="2"/>
  <c r="W101" i="2"/>
  <c r="Y101" i="2" s="1"/>
  <c r="Z100" i="2"/>
  <c r="X99" i="2"/>
  <c r="Z99" i="2" s="1"/>
  <c r="W99" i="2"/>
  <c r="Y98" i="2"/>
  <c r="X98" i="2"/>
  <c r="Z98" i="2" s="1"/>
  <c r="W98" i="2"/>
  <c r="Z97" i="2"/>
  <c r="X97" i="2"/>
  <c r="W97" i="2"/>
  <c r="Z96" i="2"/>
  <c r="Z94" i="2"/>
  <c r="X93" i="2"/>
  <c r="Y93" i="2" s="1"/>
  <c r="W93" i="2"/>
  <c r="X92" i="2"/>
  <c r="W92" i="2"/>
  <c r="Z92" i="2" s="1"/>
  <c r="X91" i="2"/>
  <c r="Y91" i="2" s="1"/>
  <c r="W91" i="2"/>
  <c r="Z90" i="2"/>
  <c r="X89" i="2"/>
  <c r="W89" i="2"/>
  <c r="Y89" i="2" s="1"/>
  <c r="X88" i="2"/>
  <c r="Z88" i="2" s="1"/>
  <c r="W88" i="2"/>
  <c r="Y88" i="2" s="1"/>
  <c r="X87" i="2"/>
  <c r="W87" i="2"/>
  <c r="Y87" i="2" s="1"/>
  <c r="Z86" i="2"/>
  <c r="Z85" i="2"/>
  <c r="X85" i="2"/>
  <c r="W85" i="2"/>
  <c r="Y84" i="2"/>
  <c r="X84" i="2"/>
  <c r="Z84" i="2" s="1"/>
  <c r="W84" i="2"/>
  <c r="X83" i="2"/>
  <c r="Z83" i="2" s="1"/>
  <c r="W83" i="2"/>
  <c r="Y83" i="2" s="1"/>
  <c r="Z82" i="2"/>
  <c r="X79" i="2"/>
  <c r="Z79" i="2" s="1"/>
  <c r="W79" i="2"/>
  <c r="X78" i="2"/>
  <c r="W78" i="2"/>
  <c r="Y78" i="2" s="1"/>
  <c r="Z77" i="2"/>
  <c r="X77" i="2"/>
  <c r="W77" i="2"/>
  <c r="Y77" i="2" s="1"/>
  <c r="Z76" i="2"/>
  <c r="J75" i="2"/>
  <c r="X75" i="2" s="1"/>
  <c r="G75" i="2"/>
  <c r="W75" i="2" s="1"/>
  <c r="W74" i="2"/>
  <c r="V74" i="2"/>
  <c r="S74" i="2"/>
  <c r="J74" i="2"/>
  <c r="X74" i="2" s="1"/>
  <c r="G74" i="2"/>
  <c r="J73" i="2"/>
  <c r="X73" i="2" s="1"/>
  <c r="G73" i="2"/>
  <c r="G72" i="2" s="1"/>
  <c r="V72" i="2"/>
  <c r="V80" i="2" s="1"/>
  <c r="S72" i="2"/>
  <c r="P72" i="2"/>
  <c r="M72" i="2"/>
  <c r="M80" i="2" s="1"/>
  <c r="X71" i="2"/>
  <c r="W71" i="2"/>
  <c r="Y71" i="2" s="1"/>
  <c r="X70" i="2"/>
  <c r="W70" i="2"/>
  <c r="X69" i="2"/>
  <c r="Z69" i="2" s="1"/>
  <c r="W69" i="2"/>
  <c r="Z68" i="2"/>
  <c r="X67" i="2"/>
  <c r="Z67" i="2" s="1"/>
  <c r="W67" i="2"/>
  <c r="Y67" i="2" s="1"/>
  <c r="X66" i="2"/>
  <c r="Z66" i="2" s="1"/>
  <c r="W66" i="2"/>
  <c r="Y65" i="2"/>
  <c r="X65" i="2"/>
  <c r="Z65" i="2" s="1"/>
  <c r="W65" i="2"/>
  <c r="Z64" i="2"/>
  <c r="W63" i="2"/>
  <c r="J63" i="2"/>
  <c r="X63" i="2" s="1"/>
  <c r="G63" i="2"/>
  <c r="V62" i="2"/>
  <c r="X62" i="2" s="1"/>
  <c r="G62" i="2"/>
  <c r="W62" i="2" s="1"/>
  <c r="V61" i="2"/>
  <c r="S61" i="2"/>
  <c r="S58" i="2" s="1"/>
  <c r="J61" i="2"/>
  <c r="X61" i="2" s="1"/>
  <c r="V60" i="2"/>
  <c r="S60" i="2"/>
  <c r="W60" i="2" s="1"/>
  <c r="J60" i="2"/>
  <c r="J59" i="2"/>
  <c r="X59" i="2" s="1"/>
  <c r="G59" i="2"/>
  <c r="G58" i="2" s="1"/>
  <c r="V58" i="2"/>
  <c r="P58" i="2"/>
  <c r="P80" i="2" s="1"/>
  <c r="M58" i="2"/>
  <c r="Z56" i="2"/>
  <c r="X55" i="2"/>
  <c r="Z55" i="2" s="1"/>
  <c r="W55" i="2"/>
  <c r="Y55" i="2" s="1"/>
  <c r="X54" i="2"/>
  <c r="Z54" i="2" s="1"/>
  <c r="W54" i="2"/>
  <c r="Z53" i="2"/>
  <c r="X52" i="2"/>
  <c r="Z52" i="2" s="1"/>
  <c r="W52" i="2"/>
  <c r="Y52" i="2" s="1"/>
  <c r="Y51" i="2"/>
  <c r="X51" i="2"/>
  <c r="Z51" i="2" s="1"/>
  <c r="W51" i="2"/>
  <c r="X50" i="2"/>
  <c r="W50" i="2"/>
  <c r="Z50" i="2" s="1"/>
  <c r="Z49" i="2"/>
  <c r="Z47" i="2"/>
  <c r="X46" i="2"/>
  <c r="W46" i="2"/>
  <c r="Y46" i="2" s="1"/>
  <c r="X45" i="2"/>
  <c r="Z45" i="2" s="1"/>
  <c r="W45" i="2"/>
  <c r="X44" i="2"/>
  <c r="W44" i="2"/>
  <c r="Y44" i="2" s="1"/>
  <c r="Z43" i="2"/>
  <c r="X42" i="2"/>
  <c r="W42" i="2"/>
  <c r="X41" i="2"/>
  <c r="Z41" i="2" s="1"/>
  <c r="W41" i="2"/>
  <c r="Y41" i="2" s="1"/>
  <c r="X40" i="2"/>
  <c r="Z40" i="2" s="1"/>
  <c r="W40" i="2"/>
  <c r="Z39" i="2"/>
  <c r="X38" i="2"/>
  <c r="W38" i="2"/>
  <c r="Z38" i="2" s="1"/>
  <c r="X37" i="2"/>
  <c r="Y37" i="2" s="1"/>
  <c r="W37" i="2"/>
  <c r="Z36" i="2"/>
  <c r="X36" i="2"/>
  <c r="Y36" i="2" s="1"/>
  <c r="W36" i="2"/>
  <c r="Z35" i="2"/>
  <c r="J32" i="2"/>
  <c r="X32" i="2" s="1"/>
  <c r="G32" i="2"/>
  <c r="W32" i="2" s="1"/>
  <c r="X31" i="2"/>
  <c r="J31" i="2"/>
  <c r="G31" i="2"/>
  <c r="W31" i="2" s="1"/>
  <c r="J30" i="2"/>
  <c r="G30" i="2"/>
  <c r="V29" i="2"/>
  <c r="S29" i="2"/>
  <c r="P29" i="2"/>
  <c r="M29" i="2"/>
  <c r="X27" i="2"/>
  <c r="W27" i="2"/>
  <c r="Z26" i="2"/>
  <c r="X26" i="2"/>
  <c r="Y26" i="2" s="1"/>
  <c r="W26" i="2"/>
  <c r="V25" i="2"/>
  <c r="S25" i="2"/>
  <c r="P25" i="2"/>
  <c r="M25" i="2"/>
  <c r="Z24" i="2"/>
  <c r="X24" i="2"/>
  <c r="W24" i="2"/>
  <c r="Y24" i="2" s="1"/>
  <c r="J24" i="2"/>
  <c r="J23" i="2"/>
  <c r="X23" i="2" s="1"/>
  <c r="G23" i="2"/>
  <c r="W23" i="2" s="1"/>
  <c r="Y23" i="2" s="1"/>
  <c r="J22" i="2"/>
  <c r="X22" i="2" s="1"/>
  <c r="G22" i="2"/>
  <c r="V21" i="2"/>
  <c r="S21" i="2"/>
  <c r="P21" i="2"/>
  <c r="M21" i="2"/>
  <c r="X20" i="2"/>
  <c r="Y20" i="2" s="1"/>
  <c r="W20" i="2"/>
  <c r="Y19" i="2"/>
  <c r="X19" i="2"/>
  <c r="W19" i="2"/>
  <c r="Z19" i="2" s="1"/>
  <c r="X18" i="2"/>
  <c r="Z18" i="2" s="1"/>
  <c r="W18" i="2"/>
  <c r="Y18" i="2" s="1"/>
  <c r="Z17" i="2"/>
  <c r="Z16" i="2"/>
  <c r="X16" i="2"/>
  <c r="W16" i="2"/>
  <c r="Y16" i="2" s="1"/>
  <c r="X15" i="2"/>
  <c r="Z15" i="2" s="1"/>
  <c r="W15" i="2"/>
  <c r="Y15" i="2" s="1"/>
  <c r="Z14" i="2"/>
  <c r="X14" i="2"/>
  <c r="W14" i="2"/>
  <c r="Y14" i="2" s="1"/>
  <c r="Z13" i="2"/>
  <c r="L23" i="1"/>
  <c r="C22" i="1"/>
  <c r="W182" i="2" l="1"/>
  <c r="W171" i="2" s="1"/>
  <c r="S171" i="2"/>
  <c r="S183" i="2" s="1"/>
  <c r="Y133" i="2"/>
  <c r="Y31" i="2"/>
  <c r="Z31" i="2"/>
  <c r="Z23" i="2"/>
  <c r="J171" i="2"/>
  <c r="J183" i="2" s="1"/>
  <c r="Y175" i="2"/>
  <c r="Y70" i="2"/>
  <c r="Y99" i="2"/>
  <c r="J121" i="2"/>
  <c r="Z123" i="2"/>
  <c r="Y126" i="2"/>
  <c r="Z147" i="2"/>
  <c r="X157" i="2"/>
  <c r="Z157" i="2" s="1"/>
  <c r="Y165" i="2"/>
  <c r="Y173" i="2"/>
  <c r="X177" i="2"/>
  <c r="Z177" i="2" s="1"/>
  <c r="M33" i="2"/>
  <c r="Y45" i="2"/>
  <c r="W59" i="2"/>
  <c r="Y59" i="2" s="1"/>
  <c r="Z71" i="2"/>
  <c r="W73" i="2"/>
  <c r="Y73" i="2" s="1"/>
  <c r="Z87" i="2"/>
  <c r="Y97" i="2"/>
  <c r="Y103" i="2"/>
  <c r="Y107" i="2"/>
  <c r="Y114" i="2"/>
  <c r="Y124" i="2"/>
  <c r="Y143" i="2"/>
  <c r="Y159" i="2"/>
  <c r="G171" i="2"/>
  <c r="G183" i="2" s="1"/>
  <c r="X180" i="2"/>
  <c r="Z180" i="2" s="1"/>
  <c r="Z89" i="2"/>
  <c r="Z20" i="2"/>
  <c r="P33" i="2"/>
  <c r="Y38" i="2"/>
  <c r="Y50" i="2"/>
  <c r="J72" i="2"/>
  <c r="Z117" i="2"/>
  <c r="J138" i="2"/>
  <c r="Z136" i="2"/>
  <c r="Z148" i="2"/>
  <c r="Y153" i="2"/>
  <c r="Y166" i="2"/>
  <c r="Z170" i="2"/>
  <c r="X182" i="2"/>
  <c r="J29" i="2"/>
  <c r="X30" i="2"/>
  <c r="Z27" i="2"/>
  <c r="Z78" i="2"/>
  <c r="Y135" i="2"/>
  <c r="S33" i="2"/>
  <c r="Z62" i="2"/>
  <c r="Z74" i="2"/>
  <c r="Y79" i="2"/>
  <c r="G121" i="2"/>
  <c r="G138" i="2"/>
  <c r="Y160" i="2"/>
  <c r="M183" i="2"/>
  <c r="M184" i="2" s="1"/>
  <c r="Z178" i="2"/>
  <c r="Z42" i="2"/>
  <c r="Z46" i="2"/>
  <c r="Y54" i="2"/>
  <c r="X60" i="2"/>
  <c r="Z60" i="2" s="1"/>
  <c r="Y69" i="2"/>
  <c r="Y85" i="2"/>
  <c r="Z101" i="2"/>
  <c r="Y140" i="2"/>
  <c r="Y144" i="2"/>
  <c r="Y151" i="2"/>
  <c r="Z163" i="2"/>
  <c r="P183" i="2"/>
  <c r="P184" i="2" s="1"/>
  <c r="V171" i="2"/>
  <c r="Y181" i="2"/>
  <c r="Z44" i="2"/>
  <c r="G80" i="2"/>
  <c r="V33" i="2"/>
  <c r="G21" i="2"/>
  <c r="E28" i="2" s="1"/>
  <c r="G25" i="2" s="1"/>
  <c r="G29" i="2"/>
  <c r="Z37" i="2"/>
  <c r="Y66" i="2"/>
  <c r="W110" i="2"/>
  <c r="Y110" i="2" s="1"/>
  <c r="Y115" i="2"/>
  <c r="Y128" i="2"/>
  <c r="Y141" i="2"/>
  <c r="V157" i="2"/>
  <c r="Z168" i="2"/>
  <c r="Y179" i="2"/>
  <c r="Y136" i="2"/>
  <c r="Y62" i="2"/>
  <c r="Z110" i="2"/>
  <c r="Z134" i="2"/>
  <c r="Y178" i="2"/>
  <c r="Z32" i="2"/>
  <c r="Y32" i="2"/>
  <c r="Z160" i="2"/>
  <c r="Z176" i="2"/>
  <c r="Z22" i="2"/>
  <c r="X21" i="2"/>
  <c r="Y63" i="2"/>
  <c r="Z63" i="2"/>
  <c r="Y74" i="2"/>
  <c r="W121" i="2"/>
  <c r="Z119" i="2"/>
  <c r="Y119" i="2"/>
  <c r="W157" i="2"/>
  <c r="Y177" i="2"/>
  <c r="Z112" i="2"/>
  <c r="Y117" i="2"/>
  <c r="Y118" i="2"/>
  <c r="Z118" i="2"/>
  <c r="Y60" i="2"/>
  <c r="S80" i="2"/>
  <c r="Y137" i="2"/>
  <c r="Z137" i="2"/>
  <c r="Z179" i="2"/>
  <c r="Z181" i="2"/>
  <c r="X72" i="2"/>
  <c r="Z75" i="2"/>
  <c r="Y75" i="2"/>
  <c r="Y120" i="2"/>
  <c r="J21" i="2"/>
  <c r="H28" i="2" s="1"/>
  <c r="W30" i="2"/>
  <c r="Z30" i="2" s="1"/>
  <c r="X58" i="2"/>
  <c r="Z70" i="2"/>
  <c r="Z91" i="2"/>
  <c r="Z93" i="2"/>
  <c r="Z105" i="2"/>
  <c r="Z107" i="2"/>
  <c r="Z116" i="2"/>
  <c r="W132" i="2"/>
  <c r="Y132" i="2" s="1"/>
  <c r="Z140" i="2"/>
  <c r="Z142" i="2"/>
  <c r="Z144" i="2"/>
  <c r="S157" i="2"/>
  <c r="Y158" i="2"/>
  <c r="Z164" i="2"/>
  <c r="Z166" i="2"/>
  <c r="X174" i="2"/>
  <c r="Y27" i="2"/>
  <c r="Y40" i="2"/>
  <c r="Y42" i="2"/>
  <c r="J58" i="2"/>
  <c r="W22" i="2"/>
  <c r="X29" i="2"/>
  <c r="W61" i="2"/>
  <c r="Y61" i="2" s="1"/>
  <c r="Y92" i="2"/>
  <c r="Y106" i="2"/>
  <c r="X111" i="2"/>
  <c r="Z111" i="2" s="1"/>
  <c r="X131" i="2"/>
  <c r="X172" i="2"/>
  <c r="Y172" i="2" s="1"/>
  <c r="W176" i="2"/>
  <c r="Y176" i="2" s="1"/>
  <c r="Y182" i="2" l="1"/>
  <c r="G33" i="2"/>
  <c r="G184" i="2" s="1"/>
  <c r="C20" i="1" s="1"/>
  <c r="S184" i="2"/>
  <c r="L20" i="1" s="1"/>
  <c r="Z59" i="2"/>
  <c r="W28" i="2"/>
  <c r="W72" i="2"/>
  <c r="W183" i="2"/>
  <c r="Y111" i="2"/>
  <c r="Y121" i="2" s="1"/>
  <c r="Z182" i="2"/>
  <c r="V183" i="2"/>
  <c r="V184" i="2" s="1"/>
  <c r="Z73" i="2"/>
  <c r="Y157" i="2"/>
  <c r="Y180" i="2"/>
  <c r="J80" i="2"/>
  <c r="Z172" i="2"/>
  <c r="X171" i="2"/>
  <c r="Z131" i="2"/>
  <c r="X138" i="2"/>
  <c r="Z132" i="2"/>
  <c r="X121" i="2"/>
  <c r="Z121" i="2" s="1"/>
  <c r="Y174" i="2"/>
  <c r="Z174" i="2"/>
  <c r="Y30" i="2"/>
  <c r="Y29" i="2" s="1"/>
  <c r="W29" i="2"/>
  <c r="X28" i="2"/>
  <c r="J25" i="2"/>
  <c r="J33" i="2" s="1"/>
  <c r="X80" i="2"/>
  <c r="Z72" i="2"/>
  <c r="Y22" i="2"/>
  <c r="Y21" i="2" s="1"/>
  <c r="W21" i="2"/>
  <c r="Z21" i="2" s="1"/>
  <c r="W138" i="2"/>
  <c r="Y58" i="2"/>
  <c r="Y131" i="2"/>
  <c r="Y138" i="2" s="1"/>
  <c r="W58" i="2"/>
  <c r="Y72" i="2"/>
  <c r="Y80" i="2" s="1"/>
  <c r="Z61" i="2"/>
  <c r="Y171" i="2" l="1"/>
  <c r="Y183" i="2" s="1"/>
  <c r="Y28" i="2"/>
  <c r="Y25" i="2" s="1"/>
  <c r="N20" i="1"/>
  <c r="W25" i="2"/>
  <c r="W33" i="2" s="1"/>
  <c r="W184" i="2" s="1"/>
  <c r="J184" i="2"/>
  <c r="C21" i="1" s="1"/>
  <c r="N21" i="1" s="1"/>
  <c r="W80" i="2"/>
  <c r="Z138" i="2"/>
  <c r="Z58" i="2"/>
  <c r="Z171" i="2"/>
  <c r="X183" i="2"/>
  <c r="Z80" i="2"/>
  <c r="X25" i="2"/>
  <c r="Z28" i="2"/>
  <c r="Y33" i="2"/>
  <c r="Z29" i="2"/>
  <c r="Y184" i="2" l="1"/>
  <c r="Z25" i="2"/>
  <c r="X33" i="2"/>
  <c r="Z33" i="2" s="1"/>
  <c r="X184" i="2"/>
</calcChain>
</file>

<file path=xl/sharedStrings.xml><?xml version="1.0" encoding="utf-8"?>
<sst xmlns="http://schemas.openxmlformats.org/spreadsheetml/2006/main" count="665" uniqueCount="358">
  <si>
    <r>
      <rPr>
        <sz val="5"/>
        <rFont val="Arial"/>
        <family val="2"/>
      </rPr>
      <t>Додаток № 4</t>
    </r>
  </si>
  <si>
    <r>
      <rPr>
        <sz val="5"/>
        <rFont val="Arial"/>
        <family val="2"/>
      </rPr>
      <t>до Договору про надання гранту №</t>
    </r>
    <r>
      <rPr>
        <u/>
        <sz val="5"/>
        <rFont val="Times New Roman"/>
        <family val="1"/>
      </rPr>
      <t>            7RCA11-27659                 </t>
    </r>
  </si>
  <si>
    <r>
      <rPr>
        <sz val="5"/>
        <rFont val="Arial"/>
        <family val="2"/>
      </rPr>
      <t>від "</t>
    </r>
    <r>
      <rPr>
        <u/>
        <sz val="5"/>
        <rFont val="Times New Roman"/>
        <family val="1"/>
      </rPr>
      <t>     01     </t>
    </r>
    <r>
      <rPr>
        <sz val="5"/>
        <rFont val="Arial"/>
        <family val="2"/>
      </rPr>
      <t xml:space="preserve">" </t>
    </r>
    <r>
      <rPr>
        <u/>
        <sz val="5"/>
        <rFont val="Times New Roman"/>
        <family val="1"/>
      </rPr>
      <t> серпня        </t>
    </r>
    <r>
      <rPr>
        <sz val="5"/>
        <rFont val="Times New Roman"/>
        <family val="1"/>
      </rPr>
      <t xml:space="preserve"> </t>
    </r>
    <r>
      <rPr>
        <sz val="5"/>
        <rFont val="Arial"/>
        <family val="2"/>
      </rPr>
      <t>2024 року</t>
    </r>
  </si>
  <si>
    <r>
      <rPr>
        <b/>
        <sz val="5"/>
        <rFont val="Arial"/>
        <family val="2"/>
      </rPr>
      <t>Назва конкурсної програми:</t>
    </r>
  </si>
  <si>
    <t>Відновлення культурно-мистецької діяльності</t>
  </si>
  <si>
    <r>
      <rPr>
        <b/>
        <sz val="5"/>
        <rFont val="Arial"/>
        <family val="2"/>
      </rPr>
      <t>Назва ЛОТ-у:</t>
    </r>
  </si>
  <si>
    <r>
      <rPr>
        <b/>
        <sz val="5"/>
        <rFont val="Arial"/>
        <family val="2"/>
      </rPr>
      <t>Назва Грантоотримувача:</t>
    </r>
  </si>
  <si>
    <t>ФОП МІРОШНІЧЕНКО І.Ю.</t>
  </si>
  <si>
    <r>
      <rPr>
        <b/>
        <sz val="5"/>
        <rFont val="Arial"/>
        <family val="2"/>
      </rPr>
      <t>Назва проєкту:</t>
    </r>
  </si>
  <si>
    <t>«"D.I.М.: Діяльність, Інновація, Мистецтво"»</t>
  </si>
  <si>
    <r>
      <rPr>
        <b/>
        <sz val="5"/>
        <rFont val="Arial"/>
        <family val="2"/>
      </rPr>
      <t>Дата початку проєкту:</t>
    </r>
  </si>
  <si>
    <r>
      <rPr>
        <b/>
        <sz val="5"/>
        <rFont val="Arial"/>
        <family val="2"/>
      </rPr>
      <t>Дата завершення проєкту:</t>
    </r>
  </si>
  <si>
    <r>
      <rPr>
        <b/>
        <sz val="5.5"/>
        <rFont val="Arial"/>
        <family val="2"/>
      </rPr>
      <t>ЗВІТ</t>
    </r>
  </si>
  <si>
    <r>
      <rPr>
        <b/>
        <sz val="5.5"/>
        <rFont val="Arial"/>
        <family val="2"/>
      </rPr>
      <t>про надходження та використання коштів для реалізації проєкту</t>
    </r>
  </si>
  <si>
    <r>
      <rPr>
        <b/>
        <sz val="5.5"/>
        <rFont val="Arial"/>
        <family val="2"/>
      </rPr>
      <t xml:space="preserve">за період з </t>
    </r>
    <r>
      <rPr>
        <u/>
        <sz val="5.5"/>
        <rFont val="Times New Roman"/>
        <family val="1"/>
      </rPr>
      <t>  01 серпня </t>
    </r>
    <r>
      <rPr>
        <sz val="5.5"/>
        <rFont val="Times New Roman"/>
        <family val="1"/>
      </rPr>
      <t xml:space="preserve"> </t>
    </r>
    <r>
      <rPr>
        <b/>
        <sz val="5.5"/>
        <rFont val="Arial"/>
        <family val="2"/>
      </rPr>
      <t xml:space="preserve">по </t>
    </r>
    <r>
      <rPr>
        <u/>
        <sz val="5.5"/>
        <rFont val="Times New Roman"/>
        <family val="1"/>
      </rPr>
      <t>  15 листопада  </t>
    </r>
    <r>
      <rPr>
        <sz val="5.5"/>
        <rFont val="Times New Roman"/>
        <family val="1"/>
      </rPr>
      <t xml:space="preserve"> </t>
    </r>
    <r>
      <rPr>
        <b/>
        <sz val="5.5"/>
        <rFont val="Arial"/>
        <family val="2"/>
      </rPr>
      <t>2024 року</t>
    </r>
  </si>
  <si>
    <r>
      <rPr>
        <b/>
        <sz val="5.5"/>
        <rFont val="Calibri"/>
        <family val="2"/>
      </rPr>
      <t>Загальна сума гранту</t>
    </r>
  </si>
  <si>
    <r>
      <rPr>
        <b/>
        <sz val="5.5"/>
        <rFont val="Calibri"/>
        <family val="2"/>
      </rPr>
      <t>Загальна сума співфінансування</t>
    </r>
  </si>
  <si>
    <r>
      <rPr>
        <b/>
        <sz val="5.5"/>
        <rFont val="Calibri"/>
        <family val="2"/>
      </rPr>
      <t>Загальна сума реінвестицій (дохід отриманий від реалізації книг, квитків, програм та інше)</t>
    </r>
  </si>
  <si>
    <r>
      <rPr>
        <b/>
        <sz val="5.5"/>
        <rFont val="Calibri"/>
        <family val="2"/>
      </rPr>
      <t>Загальна сума всього проєкту</t>
    </r>
  </si>
  <si>
    <r>
      <rPr>
        <sz val="5.5"/>
        <rFont val="Calibri"/>
        <family val="2"/>
      </rPr>
      <t xml:space="preserve">Кошти організацій- партнерів
</t>
    </r>
    <r>
      <rPr>
        <sz val="5.5"/>
        <rFont val="Calibri"/>
        <family val="2"/>
      </rPr>
      <t>(повна назва організації)</t>
    </r>
  </si>
  <si>
    <r>
      <rPr>
        <sz val="5.5"/>
        <rFont val="Calibri"/>
        <family val="2"/>
      </rPr>
      <t xml:space="preserve">Кошти державного та місцевих бюджетів (повна назва
</t>
    </r>
    <r>
      <rPr>
        <sz val="5.5"/>
        <rFont val="Calibri"/>
        <family val="2"/>
      </rPr>
      <t>організації)</t>
    </r>
  </si>
  <si>
    <r>
      <rPr>
        <sz val="5.5"/>
        <rFont val="Calibri"/>
        <family val="2"/>
      </rPr>
      <t>Кошти інших інстутиційних донорів</t>
    </r>
  </si>
  <si>
    <r>
      <rPr>
        <sz val="5.5"/>
        <rFont val="Calibri"/>
        <family val="2"/>
      </rPr>
      <t>Кошти приватних донорів</t>
    </r>
  </si>
  <si>
    <r>
      <rPr>
        <sz val="5.5"/>
        <rFont val="Calibri"/>
        <family val="2"/>
      </rPr>
      <t>Власні кошти організації-заявника</t>
    </r>
  </si>
  <si>
    <r>
      <rPr>
        <sz val="5.5"/>
        <rFont val="Calibri"/>
        <family val="2"/>
      </rPr>
      <t>Загальна сума</t>
    </r>
  </si>
  <si>
    <r>
      <rPr>
        <sz val="5.5"/>
        <rFont val="Calibri"/>
        <family val="2"/>
      </rPr>
      <t>%</t>
    </r>
  </si>
  <si>
    <r>
      <rPr>
        <sz val="5.5"/>
        <rFont val="Calibri"/>
        <family val="2"/>
      </rPr>
      <t>грн.</t>
    </r>
  </si>
  <si>
    <r>
      <rPr>
        <sz val="5.5"/>
        <rFont val="Calibri"/>
        <family val="2"/>
      </rPr>
      <t>грн. (ст.3+ст.4+ст.5+ ст.6+ст.7)</t>
    </r>
  </si>
  <si>
    <r>
      <rPr>
        <b/>
        <sz val="5.5"/>
        <rFont val="Calibri"/>
        <family val="2"/>
      </rPr>
      <t>%</t>
    </r>
  </si>
  <si>
    <r>
      <rPr>
        <b/>
        <sz val="5.5"/>
        <rFont val="Calibri"/>
        <family val="2"/>
      </rPr>
      <t>грн.</t>
    </r>
  </si>
  <si>
    <r>
      <rPr>
        <sz val="5.5"/>
        <rFont val="Calibri"/>
        <family val="2"/>
      </rPr>
      <t>стовпці</t>
    </r>
  </si>
  <si>
    <r>
      <rPr>
        <sz val="5.5"/>
        <rFont val="Calibri"/>
        <family val="2"/>
      </rPr>
      <t>плановий бюджет</t>
    </r>
  </si>
  <si>
    <r>
      <rPr>
        <sz val="5.5"/>
        <rFont val="Calibri"/>
        <family val="2"/>
      </rPr>
      <t xml:space="preserve">фактичний
</t>
    </r>
    <r>
      <rPr>
        <sz val="5.5"/>
        <rFont val="Calibri"/>
        <family val="2"/>
      </rPr>
      <t>бюджет</t>
    </r>
  </si>
  <si>
    <r>
      <rPr>
        <sz val="5.5"/>
        <rFont val="Calibri"/>
        <family val="2"/>
      </rPr>
      <t>профінансовано</t>
    </r>
  </si>
  <si>
    <r>
      <rPr>
        <sz val="5.5"/>
        <rFont val="Calibri"/>
        <family val="2"/>
      </rPr>
      <t>залишок до фінансування</t>
    </r>
  </si>
  <si>
    <r>
      <rPr>
        <sz val="5.5"/>
        <rFont val="Calibri"/>
        <family val="2"/>
      </rPr>
      <t>Склав:</t>
    </r>
  </si>
  <si>
    <r>
      <rPr>
        <u/>
        <sz val="5.5"/>
        <rFont val="Times New Roman"/>
        <family val="1"/>
      </rPr>
      <t>                                                                                   </t>
    </r>
  </si>
  <si>
    <r>
      <rPr>
        <u/>
        <sz val="5.5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  </r>
  </si>
  <si>
    <r>
      <rPr>
        <sz val="5.5"/>
        <rFont val="Calibri"/>
        <family val="2"/>
      </rPr>
      <t>посада</t>
    </r>
  </si>
  <si>
    <r>
      <rPr>
        <sz val="5.5"/>
        <rFont val="Calibri"/>
        <family val="2"/>
      </rPr>
      <t>підпис</t>
    </r>
  </si>
  <si>
    <r>
      <rPr>
        <sz val="5.5"/>
        <rFont val="Calibri"/>
        <family val="2"/>
      </rPr>
      <t>ПІБ</t>
    </r>
  </si>
  <si>
    <t>Звіт про надходження та використання коштів для реалізації проекту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</si>
  <si>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</si>
  <si>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</si>
  <si>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</si>
  <si>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</si>
  <si>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>Розділ: Стаття: Підстаття: 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</si>
  <si>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</si>
  <si>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</si>
  <si>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</si>
  <si>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</si>
  <si>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</si>
  <si>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</si>
  <si>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>Загальна  сума витрат по проекту, грн.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</si>
  <si>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</si>
  <si>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</si>
  <si>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</si>
  <si>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</si>
  <si>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</si>
  <si>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</si>
  <si>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 Період</t>
  </si>
  <si>
    <t>Вартість за одиницю, грн</t>
  </si>
  <si>
    <t>Загальна сума, грн. (=5*6)</t>
  </si>
  <si>
    <t>Загальна сума, грн. (=8*9)</t>
  </si>
  <si>
    <r>
      <rPr>
        <b/>
        <sz val="5"/>
        <rFont val="Times New Roman"/>
        <family val="1"/>
        <charset val="204"/>
      </rPr>
      <t>Вартість за
одиницю,</t>
    </r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</si>
  <si>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</si>
  <si>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</si>
  <si>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</si>
  <si>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</si>
  <si>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>грн.</t>
  </si>
  <si>
    <t>%</t>
  </si>
  <si>
    <t>Розділ ІІ:</t>
  </si>
  <si>
    <t>ВИТРАТИ:</t>
  </si>
  <si>
    <t>Стаття:</t>
  </si>
  <si>
    <t>Винагорода членам команди проєкту</t>
  </si>
  <si>
    <t>Підстаття:</t>
  </si>
  <si>
    <t>1.1</t>
  </si>
  <si>
    <r>
      <rPr>
        <b/>
        <i/>
        <sz val="5"/>
        <rFont val="Times New Roman"/>
        <family val="1"/>
        <charset val="204"/>
      </rPr>
      <t>Оплата праці штатних працівників  організації-
заявника (лише у вигляді премії)</t>
    </r>
  </si>
  <si>
    <t>Пункт:</t>
  </si>
  <si>
    <t>1.1.1</t>
  </si>
  <si>
    <t>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</si>
  <si>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</si>
  <si>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</si>
  <si>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</si>
  <si>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</si>
  <si>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</si>
  <si>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</si>
  <si>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</si>
  <si>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</si>
  <si>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</si>
  <si>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</si>
  <si>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</si>
  <si>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Більчик О. гастрольний директор </t>
  </si>
  <si>
    <t>1.3.2</t>
  </si>
  <si>
    <t>Усачова О. менеджерка по звʼязкам з громадскістю</t>
  </si>
  <si>
    <t>1.3.3</t>
  </si>
  <si>
    <t>Повне ПІБ, зазначити конкретну назву послуги/виконання робіт</t>
  </si>
  <si>
    <t>1.4</t>
  </si>
  <si>
    <t>За договорами цивільно-правового характеру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</si>
  <si>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</si>
  <si>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</si>
  <si>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</si>
  <si>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</si>
  <si>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</si>
  <si>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</si>
  <si>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</si>
  <si>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</si>
  <si>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Бершадська Г.М., бухгалтер проєкту</t>
  </si>
  <si>
    <t>1.5.2</t>
  </si>
  <si>
    <t>Мірошніченко І.Ю., керівник проєкту</t>
  </si>
  <si>
    <t>1.5.3</t>
  </si>
  <si>
    <t>Панченко М., дизайнер проєкту</t>
  </si>
  <si>
    <t>Всього по статті 1 "Винагорода членам команди":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</si>
  <si>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</si>
  <si>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</si>
  <si>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</si>
  <si>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</si>
  <si>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</si>
  <si>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</si>
  <si>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</si>
  <si>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r>
      <rPr>
        <sz val="5"/>
        <rFont val="Times New Roman"/>
        <family val="1"/>
        <charset val="204"/>
      </rPr>
      <t>Вартість квитків (з деталізацією маршруту і  прізвищем
відрядженої особи)</t>
    </r>
  </si>
  <si>
    <t>2.1.3</t>
  </si>
  <si>
    <t>2.2</t>
  </si>
  <si>
    <t>Вартість проживання (для штатних працівників)</t>
  </si>
  <si>
    <t>2.2.1</t>
  </si>
  <si>
    <r>
      <rPr>
        <sz val="5"/>
        <rFont val="Times New Roman"/>
        <family val="1"/>
        <charset val="204"/>
      </rPr>
      <t>Рахунки з готелів (з вказаним прізвищем відрядженої
особи)</t>
    </r>
  </si>
  <si>
    <t>доба</t>
  </si>
  <si>
    <t>2.2.2</t>
  </si>
  <si>
    <t>Рахунки з готелів (з вказаним прізвищем відрядженої особи)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</si>
  <si>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</si>
  <si>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</si>
  <si>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</si>
  <si>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</si>
  <si>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</si>
  <si>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</si>
  <si>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</si>
  <si>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</si>
  <si>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</si>
  <si>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</si>
  <si>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</si>
  <si>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r>
      <rPr>
        <b/>
        <i/>
        <sz val="5"/>
        <rFont val="Times New Roman"/>
        <family val="1"/>
        <charset val="204"/>
      </rPr>
      <t>Обладнання, інструменти, інвентар, які необхідні для використання його при реалізації проєкту грантоотримувача</t>
    </r>
  </si>
  <si>
    <t>3.1.1</t>
  </si>
  <si>
    <r>
      <rPr>
        <sz val="5"/>
        <rFont val="Times New Roman"/>
        <family val="1"/>
        <charset val="204"/>
      </rPr>
      <t>Найменування обладнання (з деталізацією технічних
характеристик)</t>
    </r>
  </si>
  <si>
    <t>3.1.2</t>
  </si>
  <si>
    <r>
      <rPr>
        <sz val="5"/>
        <rFont val="Times New Roman"/>
        <family val="1"/>
        <charset val="204"/>
      </rPr>
      <t>Найменування інструменту (з деталізацією технічних
характеристик)</t>
    </r>
  </si>
  <si>
    <t>3.1.3</t>
  </si>
  <si>
    <r>
      <rPr>
        <sz val="5"/>
        <rFont val="Times New Roman"/>
        <family val="1"/>
        <charset val="204"/>
      </rPr>
      <t>Найменування інвентаря (з деталізацією технічних
характеристик)</t>
    </r>
  </si>
  <si>
    <t>3.2</t>
  </si>
  <si>
    <r>
      <rPr>
        <b/>
        <i/>
        <sz val="5"/>
        <rFont val="Times New Roman"/>
        <family val="1"/>
        <charset val="204"/>
      </rPr>
      <t>Нематеріальні активи, які необхідні до придбання для використання їх при реалізації проєкту грантоотримувача (за рахунок співфінансування)</t>
    </r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</si>
  <si>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</si>
  <si>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</si>
  <si>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</si>
  <si>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</si>
  <si>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</si>
  <si>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</si>
  <si>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</si>
  <si>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</si>
  <si>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</si>
  <si>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</si>
  <si>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</si>
  <si>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Послуги з організації та проведення сценічної репетиції та вистави 8годин /доба</t>
  </si>
  <si>
    <t>кв.м (годин, діб)</t>
  </si>
  <si>
    <t>4.1.2</t>
  </si>
  <si>
    <t>4.1.3</t>
  </si>
  <si>
    <t>4.1.4</t>
  </si>
  <si>
    <t>Школа танцю "ТОТЕМ"</t>
  </si>
  <si>
    <t>4.1.5</t>
  </si>
  <si>
    <t>оренда приміщень для воркшопів</t>
  </si>
  <si>
    <t>4.2</t>
  </si>
  <si>
    <t>Оренда техніки, обладнання та інструменту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</si>
  <si>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</si>
  <si>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</si>
  <si>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</si>
  <si>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</si>
  <si>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</si>
  <si>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</si>
  <si>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</si>
  <si>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</si>
  <si>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</si>
  <si>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</si>
  <si>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</si>
  <si>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</si>
  <si>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</si>
  <si>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r>
      <rPr>
        <sz val="5"/>
        <rFont val="Times New Roman"/>
        <family val="1"/>
        <charset val="204"/>
      </rPr>
      <t>Оренда автобуса (із зазначенням маршруту,
кілометражу/кількості годин)</t>
    </r>
  </si>
  <si>
    <t>4.4</t>
  </si>
  <si>
    <t>Оренда сценічно-постановочних засобів</t>
  </si>
  <si>
    <t>4.4.1</t>
  </si>
  <si>
    <t xml:space="preserve">Оренда світлового обладнання </t>
  </si>
  <si>
    <t>4.4.2</t>
  </si>
  <si>
    <t>4.4.3</t>
  </si>
  <si>
    <t>Оренда сценічного лінолеуму</t>
  </si>
  <si>
    <t>4.5</t>
  </si>
  <si>
    <t>Інші об'єкти оренди</t>
  </si>
  <si>
    <t>4.5.1</t>
  </si>
  <si>
    <t>Найменування (з деталізацією технічних характеристик)</t>
  </si>
  <si>
    <t>4.5.2</t>
  </si>
  <si>
    <t>4.5.3</t>
  </si>
  <si>
    <t>Всього по статті 4 "Витрати пов'язані з орендою":</t>
  </si>
  <si>
    <t>Витрати учасників проєкту, які беруть участь у заходах проєкту та не отримують оплату праці та/або винагороду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</si>
  <si>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</si>
  <si>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</si>
  <si>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</si>
  <si>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</si>
  <si>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</si>
  <si>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</si>
  <si>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</si>
  <si>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</si>
  <si>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</si>
  <si>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</si>
  <si>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r>
      <rPr>
        <sz val="5"/>
        <rFont val="Times New Roman"/>
        <family val="1"/>
        <charset val="204"/>
      </rPr>
      <t>Вартість квитків (з деталізацією маршруту і прізвищем
особи, що відряджається)</t>
    </r>
  </si>
  <si>
    <t>5.2.2</t>
  </si>
  <si>
    <t>Вартість квитків (з деталізацією маршруту і прізвищем особи, що відряджається)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</si>
  <si>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</si>
  <si>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</si>
  <si>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</si>
  <si>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</si>
  <si>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</si>
  <si>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</si>
  <si>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r>
      <rPr>
        <b/>
        <i/>
        <sz val="5"/>
        <rFont val="Times New Roman"/>
        <family val="1"/>
        <charset val="204"/>
      </rPr>
      <t>Всього по статті 5 "Витрати учасників проєкту, які беруть участь у заходах проєкту та не отримують оплату праці та/або винагороду"</t>
    </r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</si>
  <si>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</si>
  <si>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</si>
  <si>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</si>
  <si>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</si>
  <si>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</si>
  <si>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</si>
  <si>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</si>
  <si>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</si>
  <si>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</si>
  <si>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</si>
  <si>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</si>
  <si>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</si>
  <si>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</si>
  <si>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</si>
  <si>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</si>
  <si>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</si>
  <si>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</si>
  <si>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</si>
  <si>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</si>
  <si>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</si>
  <si>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Друк буклетів</t>
  </si>
  <si>
    <t>7.2</t>
  </si>
  <si>
    <t>Друк плакатів</t>
  </si>
  <si>
    <t>7.3</t>
  </si>
  <si>
    <t xml:space="preserve">Друк банерів </t>
  </si>
  <si>
    <t>7.4</t>
  </si>
  <si>
    <t>Друк пресволу</t>
  </si>
  <si>
    <t>7.5</t>
  </si>
  <si>
    <t>Друк листівок</t>
  </si>
  <si>
    <t>7.6</t>
  </si>
  <si>
    <t>7.7</t>
  </si>
  <si>
    <t>Друк банерів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</si>
  <si>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</si>
  <si>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</si>
  <si>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</si>
  <si>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</si>
  <si>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</si>
  <si>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</si>
  <si>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</si>
  <si>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r>
      <rPr>
        <sz val="5"/>
        <rFont val="Times New Roman"/>
        <family val="1"/>
        <charset val="204"/>
      </rPr>
      <t>Соціальні внески за договорами ЦПХ з підрядниками
(ЄСВ) розділу "Поліграфічні послуги"</t>
    </r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</si>
  <si>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</si>
  <si>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</si>
  <si>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</si>
  <si>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</si>
  <si>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</si>
  <si>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</si>
  <si>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</si>
  <si>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</si>
  <si>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</si>
  <si>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</si>
  <si>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</si>
  <si>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>Друк журналів</t>
  </si>
  <si>
    <t>8.5</t>
  </si>
  <si>
    <t>Інші витрати (вказати надану послугу)</t>
  </si>
  <si>
    <t>8.6</t>
  </si>
  <si>
    <r>
      <rPr>
        <sz val="5"/>
        <rFont val="Times New Roman"/>
        <family val="1"/>
        <charset val="204"/>
      </rPr>
      <t>Соціальні внески за договорами ЦПХ з підрядниками
(ЄСВ) розділу "Видавничі послуги"</t>
    </r>
  </si>
  <si>
    <t>Всього по статті 8 "Видавничі послуги":</t>
  </si>
  <si>
    <t>Послуги з просування</t>
  </si>
  <si>
    <t>9.1</t>
  </si>
  <si>
    <t>Фотофіксація</t>
  </si>
  <si>
    <t>9.2</t>
  </si>
  <si>
    <t>Відеофіксація</t>
  </si>
  <si>
    <t>9.3</t>
  </si>
  <si>
    <t>Послуги дистрибʼюції квитків та реклама від білетних операторів</t>
  </si>
  <si>
    <t>9.4</t>
  </si>
  <si>
    <t>SMM, SO (SEO)</t>
  </si>
  <si>
    <t>9.5</t>
  </si>
  <si>
    <t>Послуги PPC-фахівця</t>
  </si>
  <si>
    <t>9.6</t>
  </si>
  <si>
    <t>Послуги таргетолога</t>
  </si>
  <si>
    <t>9.7</t>
  </si>
  <si>
    <t>Соціальні внески за договорами ЦПХ з підрядниками статті "Послуги з просування"</t>
  </si>
  <si>
    <t>Всього по статті  9 "Послуги з просування":</t>
  </si>
  <si>
    <t>Створення web-ресурсу</t>
  </si>
  <si>
    <t>10.1</t>
  </si>
  <si>
    <r>
      <rPr>
        <sz val="5"/>
        <rFont val="Times New Roman"/>
        <family val="1"/>
        <charset val="204"/>
      </rPr>
      <t>Витрати зі створення сайту (зазначити конкретну назву
послуги відповідно до технічного завдання)</t>
    </r>
  </si>
  <si>
    <t>10.2</t>
  </si>
  <si>
    <t>Витрати зі створення сайту (зазначити конкретну назву послуги відповідно до технічного завдання)</t>
  </si>
  <si>
    <t>10.3</t>
  </si>
  <si>
    <t>10.4</t>
  </si>
  <si>
    <t>Витрати з обслуговування сайту</t>
  </si>
  <si>
    <t>10.5</t>
  </si>
  <si>
    <r>
      <rPr>
        <sz val="5"/>
        <rFont val="Times New Roman"/>
        <family val="1"/>
        <charset val="204"/>
      </rPr>
      <t>Соціальні внески за договорами ЦПХ з підрядниками
(ЄСВ) розділу "Створення web-ресурсу"</t>
    </r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</si>
  <si>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</si>
  <si>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</si>
  <si>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>11.1</t>
  </si>
  <si>
    <t>Найменування методичних, навчальних, інформаційних матеріалів</t>
  </si>
  <si>
    <t>11.2</t>
  </si>
  <si>
    <r>
      <rPr>
        <b/>
        <i/>
        <sz val="5"/>
        <rFont val="Times New Roman"/>
        <family val="1"/>
        <charset val="204"/>
      </rPr>
      <t>Всього по статті 11 "Придбання методичних, навчальних, інформаційних матеріалів, в
т.ч. на електроних носіях інформації":</t>
    </r>
  </si>
  <si>
    <t>Послуги з перекладу</t>
  </si>
  <si>
    <t>12.1</t>
  </si>
  <si>
    <r>
      <rPr>
        <sz val="5"/>
        <rFont val="Times New Roman"/>
        <family val="1"/>
        <charset val="204"/>
      </rPr>
      <t>Усний переклад (синхронний/ послідовний, з якої на яку
мову)</t>
    </r>
  </si>
  <si>
    <t>година</t>
  </si>
  <si>
    <t>12.2</t>
  </si>
  <si>
    <t>Письмовий переклад (зазначити, з якої на яку мову)</t>
  </si>
  <si>
    <t>12.3</t>
  </si>
  <si>
    <t>Редагування письмового перекладу</t>
  </si>
  <si>
    <t>12.4</t>
  </si>
  <si>
    <r>
      <rPr>
        <sz val="5"/>
        <rFont val="Times New Roman"/>
        <family val="1"/>
        <charset val="204"/>
      </rPr>
      <t>Соціальні внески за договорами ЦПХ з підрядниками
(ЄСВ) розділу "Послуги з перекладу"</t>
    </r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</si>
  <si>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</si>
  <si>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</si>
  <si>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</si>
  <si>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</si>
  <si>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Бухгалтерські послуги</t>
  </si>
  <si>
    <t>Юридичні послуги</t>
  </si>
  <si>
    <t>Аудиторські послуги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</si>
  <si>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</si>
  <si>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</si>
  <si>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</si>
  <si>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r>
      <rPr>
        <sz val="5"/>
        <rFont val="Times New Roman"/>
        <family val="1"/>
        <charset val="204"/>
      </rPr>
      <t>Зазначити конкретну назву послуги відповідно до
технічного завдання</t>
    </r>
  </si>
  <si>
    <t>Зазначити конкретну назву послуги відповідно до технічного завдання</t>
  </si>
  <si>
    <t>Соціальні внески за договорами ЦПХ з підрядниками (ЄСВ) розділу "Послуги комп'ютерної обробки, монтажу,</t>
  </si>
  <si>
    <t>13.3</t>
  </si>
  <si>
    <t>Витрати на послуги страхування</t>
  </si>
  <si>
    <t>Вказати предмет страхування</t>
  </si>
  <si>
    <t>13.4</t>
  </si>
  <si>
    <t>Гонорари артисту та ментору воркшопів ФОП Кайнар Я.О.</t>
  </si>
  <si>
    <t>Винагорода артистам та менторам воркшопів</t>
  </si>
  <si>
    <t>13.4.11.</t>
  </si>
  <si>
    <t>Банківські послуги</t>
  </si>
  <si>
    <t>Послуги робочих сцени</t>
  </si>
  <si>
    <t xml:space="preserve">Послуги саунд-дизайнера </t>
  </si>
  <si>
    <t>Логістичні послуги перевезення декорації та необхідного обладнання для проєкту</t>
  </si>
  <si>
    <t>Послуги звукорежисера проєкту</t>
  </si>
  <si>
    <t>днів</t>
  </si>
  <si>
    <t>Послуги асистента балетмейстера</t>
  </si>
  <si>
    <t>Послуги перевезення учасників проєкту-туру в рамках проєкту "Д.І.М.: Діяльність, Інновація, Мистецтво"</t>
  </si>
  <si>
    <t xml:space="preserve">км </t>
  </si>
  <si>
    <t>Послуги художниці по світлу</t>
  </si>
  <si>
    <t>Соціальні внески за договорами ЦПХ з підрядниками  підстатті "Інші прямі витрати"</t>
  </si>
  <si>
    <t>Всього по статті 13 "Інші прямі витрати":</t>
  </si>
  <si>
    <t>Всього по розділу ІІ "Витрати":</t>
  </si>
  <si>
    <t>РЕЗУЛЬТАТ РЕАЛІЗАЦІЇ ПРОЄКТУ</t>
  </si>
  <si>
    <t xml:space="preserve">Економія </t>
  </si>
  <si>
    <t>За рахунок реінвестиції</t>
  </si>
  <si>
    <t>Послуги надані одним підрядником для проведення двох заходів у різних містах: м. Івано-Франківськ та м. Львів. В результаті надання послуг виникла Економія.</t>
  </si>
  <si>
    <t>Витрати збільшені за рахунок економії на послугах підстатті 7.2 та 7.4.</t>
  </si>
  <si>
    <t>За рахунок економії</t>
  </si>
  <si>
    <t>За рахунок економії пункту 9.7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</si>
</sst>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%;[Red]0.00%"/>
    <numFmt numFmtId="165" formatCode="_-* #,##0.00\ _₴_-;\-* #,##0.00\ _₴_-;_-* &quot;-&quot;??\ _₴_-;_-@_-"/>
    <numFmt numFmtId="166" formatCode="0.00;[Red]0.00"/>
    <numFmt numFmtId="167" formatCode="yy\.m\.d;@"/>
  </numFmts>
  <fonts count="26" x14ac:knownFonts="1">
    <font>
      <sz val="10"/>
      <color rgb="FF000000"/>
      <name val="Times New Roman"/>
      <charset val="204"/>
    </font>
    <font>
      <sz val="5"/>
      <name val="Arial"/>
      <family val="2"/>
    </font>
    <font>
      <sz val="5"/>
      <name val="Times New Roman"/>
      <family val="2"/>
      <charset val="204"/>
    </font>
    <font>
      <u/>
      <sz val="5"/>
      <name val="Times New Roman"/>
      <family val="1"/>
    </font>
    <font>
      <sz val="5"/>
      <name val="Times New Roman"/>
      <family val="1"/>
    </font>
    <font>
      <b/>
      <sz val="5"/>
      <name val="Arial"/>
      <family val="2"/>
    </font>
    <font>
      <b/>
      <sz val="5"/>
      <name val="Times New Roman"/>
      <family val="1"/>
      <charset val="204"/>
    </font>
    <font>
      <b/>
      <sz val="5.5"/>
      <name val="Arial"/>
      <family val="2"/>
    </font>
    <font>
      <sz val="5.5"/>
      <name val="Times New Roman"/>
      <family val="2"/>
      <charset val="204"/>
    </font>
    <font>
      <u/>
      <sz val="5.5"/>
      <name val="Times New Roman"/>
      <family val="1"/>
    </font>
    <font>
      <sz val="5.5"/>
      <name val="Times New Roman"/>
      <family val="1"/>
    </font>
    <font>
      <b/>
      <sz val="5.5"/>
      <name val="Calibri"/>
      <family val="2"/>
    </font>
    <font>
      <sz val="5.5"/>
      <name val="Calibri"/>
      <family val="2"/>
    </font>
    <font>
      <sz val="5.5"/>
      <name val="Calibri"/>
      <family val="2"/>
    </font>
    <font>
      <sz val="5.5"/>
      <color rgb="FF000000"/>
      <name val="Calibri"/>
      <family val="2"/>
    </font>
    <font>
      <b/>
      <sz val="5.5"/>
      <color rgb="FF000000"/>
      <name val="Calibri"/>
      <family val="2"/>
    </font>
    <font>
      <b/>
      <sz val="5.5"/>
      <color rgb="FFFF0000"/>
      <name val="Calibri"/>
      <family val="2"/>
    </font>
    <font>
      <sz val="5.5"/>
      <name val="Times New Roman"/>
      <family val="1"/>
    </font>
    <font>
      <b/>
      <sz val="9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b/>
      <sz val="5"/>
      <color rgb="FF000000"/>
      <name val="Times New Roman"/>
      <family val="1"/>
      <charset val="204"/>
    </font>
    <font>
      <b/>
      <i/>
      <sz val="5"/>
      <name val="Times New Roman"/>
      <family val="1"/>
      <charset val="204"/>
    </font>
    <font>
      <b/>
      <sz val="5"/>
      <color rgb="FFFF0000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i/>
      <sz val="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DF1CA"/>
      </patternFill>
    </fill>
    <fill>
      <patternFill patternType="solid">
        <fgColor rgb="FFFFFF00"/>
      </patternFill>
    </fill>
    <fill>
      <patternFill patternType="solid">
        <fgColor rgb="FFE1EED9"/>
      </patternFill>
    </fill>
    <fill>
      <patternFill patternType="solid">
        <fgColor rgb="FFDEEAF6"/>
      </patternFill>
    </fill>
    <fill>
      <patternFill patternType="solid">
        <fgColor rgb="FFEBEBEB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Continuous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Continuous" vertical="top" wrapText="1"/>
    </xf>
    <xf numFmtId="0" fontId="0" fillId="0" borderId="0" xfId="0" applyAlignment="1">
      <alignment horizontal="centerContinuous" vertical="top" wrapText="1"/>
    </xf>
    <xf numFmtId="0" fontId="0" fillId="0" borderId="11" xfId="0" applyBorder="1" applyAlignment="1">
      <alignment vertical="top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 wrapText="1"/>
    </xf>
    <xf numFmtId="1" fontId="14" fillId="0" borderId="11" xfId="0" applyNumberFormat="1" applyFont="1" applyBorder="1" applyAlignment="1">
      <alignment vertical="top" shrinkToFit="1"/>
    </xf>
    <xf numFmtId="1" fontId="14" fillId="0" borderId="15" xfId="0" applyNumberFormat="1" applyFont="1" applyBorder="1" applyAlignment="1">
      <alignment vertical="top" shrinkToFit="1"/>
    </xf>
    <xf numFmtId="10" fontId="14" fillId="0" borderId="11" xfId="0" applyNumberFormat="1" applyFont="1" applyBorder="1" applyAlignment="1">
      <alignment vertical="top" shrinkToFit="1"/>
    </xf>
    <xf numFmtId="2" fontId="14" fillId="0" borderId="11" xfId="0" applyNumberFormat="1" applyFont="1" applyBorder="1" applyAlignment="1">
      <alignment vertical="top" shrinkToFit="1"/>
    </xf>
    <xf numFmtId="10" fontId="15" fillId="0" borderId="11" xfId="0" applyNumberFormat="1" applyFont="1" applyBorder="1" applyAlignment="1">
      <alignment vertical="top" shrinkToFit="1"/>
    </xf>
    <xf numFmtId="2" fontId="15" fillId="0" borderId="15" xfId="0" applyNumberFormat="1" applyFont="1" applyBorder="1" applyAlignment="1">
      <alignment vertical="top" shrinkToFit="1"/>
    </xf>
    <xf numFmtId="0" fontId="0" fillId="0" borderId="16" xfId="0" applyBorder="1" applyAlignment="1">
      <alignment horizontal="left" vertical="top" wrapText="1" indent="1"/>
    </xf>
    <xf numFmtId="164" fontId="16" fillId="0" borderId="11" xfId="0" applyNumberFormat="1" applyFont="1" applyBorder="1" applyAlignment="1">
      <alignment vertical="top" shrinkToFit="1"/>
    </xf>
    <xf numFmtId="0" fontId="13" fillId="0" borderId="17" xfId="0" applyFont="1" applyBorder="1" applyAlignment="1">
      <alignment horizontal="left" vertical="top" wrapText="1" indent="1"/>
    </xf>
    <xf numFmtId="10" fontId="14" fillId="0" borderId="18" xfId="0" applyNumberFormat="1" applyFont="1" applyBorder="1" applyAlignment="1">
      <alignment vertical="top" shrinkToFit="1"/>
    </xf>
    <xf numFmtId="2" fontId="14" fillId="0" borderId="18" xfId="0" applyNumberFormat="1" applyFont="1" applyBorder="1" applyAlignment="1">
      <alignment vertical="top" shrinkToFit="1"/>
    </xf>
    <xf numFmtId="164" fontId="16" fillId="0" borderId="18" xfId="0" applyNumberFormat="1" applyFont="1" applyBorder="1" applyAlignment="1">
      <alignment vertical="top" shrinkToFit="1"/>
    </xf>
    <xf numFmtId="2" fontId="15" fillId="0" borderId="19" xfId="0" applyNumberFormat="1" applyFont="1" applyBorder="1" applyAlignment="1">
      <alignment vertical="top" shrinkToFi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6" fillId="0" borderId="0" xfId="0" applyFont="1" applyAlignment="1">
      <alignment vertical="top"/>
    </xf>
    <xf numFmtId="165" fontId="6" fillId="0" borderId="0" xfId="0" applyNumberFormat="1" applyFont="1" applyAlignment="1">
      <alignment vertical="top" wrapText="1"/>
    </xf>
    <xf numFmtId="0" fontId="19" fillId="0" borderId="0" xfId="0" applyFont="1" applyAlignment="1">
      <alignment horizontal="left" wrapText="1"/>
    </xf>
    <xf numFmtId="0" fontId="19" fillId="0" borderId="0" xfId="0" applyFont="1"/>
    <xf numFmtId="0" fontId="20" fillId="0" borderId="0" xfId="0" applyFont="1" applyAlignment="1">
      <alignment wrapText="1"/>
    </xf>
    <xf numFmtId="165" fontId="19" fillId="0" borderId="0" xfId="0" applyNumberFormat="1" applyFont="1" applyAlignment="1">
      <alignment wrapText="1"/>
    </xf>
    <xf numFmtId="165" fontId="6" fillId="2" borderId="11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top" wrapText="1"/>
    </xf>
    <xf numFmtId="0" fontId="20" fillId="2" borderId="11" xfId="0" applyFont="1" applyFill="1" applyBorder="1" applyAlignment="1">
      <alignment vertical="top" wrapText="1"/>
    </xf>
    <xf numFmtId="0" fontId="19" fillId="2" borderId="11" xfId="0" applyFont="1" applyFill="1" applyBorder="1" applyAlignment="1">
      <alignment vertical="top" wrapText="1"/>
    </xf>
    <xf numFmtId="165" fontId="6" fillId="2" borderId="11" xfId="0" applyNumberFormat="1" applyFont="1" applyFill="1" applyBorder="1" applyAlignment="1">
      <alignment vertical="top" wrapText="1"/>
    </xf>
    <xf numFmtId="1" fontId="6" fillId="3" borderId="11" xfId="0" applyNumberFormat="1" applyFont="1" applyFill="1" applyBorder="1" applyAlignment="1">
      <alignment vertical="top" shrinkToFit="1"/>
    </xf>
    <xf numFmtId="1" fontId="6" fillId="3" borderId="26" xfId="0" applyNumberFormat="1" applyFont="1" applyFill="1" applyBorder="1" applyAlignment="1">
      <alignment horizontal="center" vertical="top" shrinkToFit="1"/>
    </xf>
    <xf numFmtId="1" fontId="21" fillId="3" borderId="11" xfId="0" applyNumberFormat="1" applyFont="1" applyFill="1" applyBorder="1" applyAlignment="1">
      <alignment vertical="top" shrinkToFit="1"/>
    </xf>
    <xf numFmtId="165" fontId="6" fillId="3" borderId="11" xfId="0" applyNumberFormat="1" applyFont="1" applyFill="1" applyBorder="1" applyAlignment="1">
      <alignment vertical="top" shrinkToFit="1"/>
    </xf>
    <xf numFmtId="0" fontId="6" fillId="4" borderId="11" xfId="0" applyFont="1" applyFill="1" applyBorder="1" applyAlignment="1">
      <alignment vertical="top" wrapText="1"/>
    </xf>
    <xf numFmtId="0" fontId="19" fillId="4" borderId="12" xfId="0" applyFont="1" applyFill="1" applyBorder="1" applyAlignment="1">
      <alignment horizontal="left" wrapText="1"/>
    </xf>
    <xf numFmtId="0" fontId="6" fillId="4" borderId="12" xfId="0" applyFont="1" applyFill="1" applyBorder="1" applyAlignment="1">
      <alignment vertical="top" wrapText="1"/>
    </xf>
    <xf numFmtId="0" fontId="19" fillId="4" borderId="12" xfId="0" applyFont="1" applyFill="1" applyBorder="1" applyAlignment="1">
      <alignment wrapText="1"/>
    </xf>
    <xf numFmtId="0" fontId="20" fillId="4" borderId="12" xfId="0" applyFont="1" applyFill="1" applyBorder="1" applyAlignment="1">
      <alignment wrapText="1"/>
    </xf>
    <xf numFmtId="165" fontId="19" fillId="4" borderId="12" xfId="0" applyNumberFormat="1" applyFont="1" applyFill="1" applyBorder="1" applyAlignment="1">
      <alignment wrapText="1"/>
    </xf>
    <xf numFmtId="0" fontId="6" fillId="5" borderId="11" xfId="0" applyFont="1" applyFill="1" applyBorder="1" applyAlignment="1">
      <alignment vertical="top" wrapText="1"/>
    </xf>
    <xf numFmtId="1" fontId="6" fillId="5" borderId="26" xfId="0" applyNumberFormat="1" applyFont="1" applyFill="1" applyBorder="1" applyAlignment="1">
      <alignment horizontal="center" vertical="top" shrinkToFit="1"/>
    </xf>
    <xf numFmtId="0" fontId="6" fillId="5" borderId="12" xfId="0" applyFont="1" applyFill="1" applyBorder="1" applyAlignment="1">
      <alignment vertical="top" wrapText="1"/>
    </xf>
    <xf numFmtId="165" fontId="6" fillId="5" borderId="12" xfId="0" applyNumberFormat="1" applyFont="1" applyFill="1" applyBorder="1" applyAlignment="1">
      <alignment vertical="top" wrapText="1"/>
    </xf>
    <xf numFmtId="0" fontId="6" fillId="6" borderId="11" xfId="0" applyFont="1" applyFill="1" applyBorder="1" applyAlignment="1">
      <alignment vertical="top" wrapText="1"/>
    </xf>
    <xf numFmtId="0" fontId="6" fillId="6" borderId="2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vertical="top" wrapText="1"/>
    </xf>
    <xf numFmtId="0" fontId="20" fillId="6" borderId="11" xfId="0" applyFont="1" applyFill="1" applyBorder="1" applyAlignment="1">
      <alignment vertical="center" wrapText="1"/>
    </xf>
    <xf numFmtId="2" fontId="21" fillId="6" borderId="11" xfId="0" applyNumberFormat="1" applyFont="1" applyFill="1" applyBorder="1" applyAlignment="1">
      <alignment vertical="top" shrinkToFit="1"/>
    </xf>
    <xf numFmtId="166" fontId="23" fillId="6" borderId="11" xfId="0" applyNumberFormat="1" applyFont="1" applyFill="1" applyBorder="1" applyAlignment="1">
      <alignment vertical="top" shrinkToFit="1"/>
    </xf>
    <xf numFmtId="0" fontId="20" fillId="0" borderId="0" xfId="0" applyFont="1" applyAlignment="1">
      <alignment horizontal="left" vertical="top"/>
    </xf>
    <xf numFmtId="0" fontId="6" fillId="0" borderId="11" xfId="0" applyFont="1" applyBorder="1" applyAlignment="1">
      <alignment vertical="top" wrapText="1"/>
    </xf>
    <xf numFmtId="0" fontId="6" fillId="0" borderId="26" xfId="0" applyFont="1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center" wrapText="1"/>
    </xf>
    <xf numFmtId="2" fontId="20" fillId="0" borderId="11" xfId="0" applyNumberFormat="1" applyFont="1" applyBorder="1" applyAlignment="1">
      <alignment vertical="top" shrinkToFit="1"/>
    </xf>
    <xf numFmtId="166" fontId="23" fillId="0" borderId="11" xfId="0" applyNumberFormat="1" applyFont="1" applyBorder="1" applyAlignment="1">
      <alignment vertical="top" shrinkToFit="1"/>
    </xf>
    <xf numFmtId="0" fontId="22" fillId="6" borderId="11" xfId="0" applyFont="1" applyFill="1" applyBorder="1" applyAlignment="1">
      <alignment vertical="top" wrapText="1"/>
    </xf>
    <xf numFmtId="2" fontId="20" fillId="6" borderId="11" xfId="0" applyNumberFormat="1" applyFont="1" applyFill="1" applyBorder="1" applyAlignment="1">
      <alignment vertical="top" shrinkToFit="1"/>
    </xf>
    <xf numFmtId="0" fontId="19" fillId="6" borderId="11" xfId="0" applyFont="1" applyFill="1" applyBorder="1" applyAlignment="1">
      <alignment vertical="top" wrapText="1"/>
    </xf>
    <xf numFmtId="0" fontId="19" fillId="6" borderId="11" xfId="0" applyFont="1" applyFill="1" applyBorder="1" applyAlignment="1">
      <alignment vertical="center" wrapText="1"/>
    </xf>
    <xf numFmtId="2" fontId="6" fillId="6" borderId="11" xfId="0" applyNumberFormat="1" applyFont="1" applyFill="1" applyBorder="1" applyAlignment="1">
      <alignment vertical="top" shrinkToFit="1"/>
    </xf>
    <xf numFmtId="2" fontId="23" fillId="6" borderId="11" xfId="0" applyNumberFormat="1" applyFont="1" applyFill="1" applyBorder="1" applyAlignment="1">
      <alignment vertical="top" shrinkToFit="1"/>
    </xf>
    <xf numFmtId="165" fontId="6" fillId="6" borderId="11" xfId="0" applyNumberFormat="1" applyFont="1" applyFill="1" applyBorder="1" applyAlignment="1">
      <alignment vertical="top" shrinkToFit="1"/>
    </xf>
    <xf numFmtId="0" fontId="19" fillId="0" borderId="11" xfId="0" applyFont="1" applyBorder="1" applyAlignment="1">
      <alignment vertical="center" wrapText="1"/>
    </xf>
    <xf numFmtId="2" fontId="19" fillId="0" borderId="11" xfId="0" applyNumberFormat="1" applyFont="1" applyBorder="1" applyAlignment="1">
      <alignment vertical="top" shrinkToFit="1"/>
    </xf>
    <xf numFmtId="166" fontId="6" fillId="0" borderId="11" xfId="0" applyNumberFormat="1" applyFont="1" applyBorder="1" applyAlignment="1">
      <alignment vertical="top" shrinkToFit="1"/>
    </xf>
    <xf numFmtId="165" fontId="6" fillId="0" borderId="11" xfId="0" applyNumberFormat="1" applyFont="1" applyBorder="1" applyAlignment="1">
      <alignment vertical="top" shrinkToFit="1"/>
    </xf>
    <xf numFmtId="0" fontId="22" fillId="7" borderId="12" xfId="0" applyFont="1" applyFill="1" applyBorder="1" applyAlignment="1">
      <alignment vertical="top" wrapText="1"/>
    </xf>
    <xf numFmtId="0" fontId="19" fillId="2" borderId="11" xfId="0" applyFont="1" applyFill="1" applyBorder="1" applyAlignment="1">
      <alignment vertical="center" wrapText="1"/>
    </xf>
    <xf numFmtId="0" fontId="19" fillId="7" borderId="11" xfId="0" applyFont="1" applyFill="1" applyBorder="1" applyAlignment="1">
      <alignment vertical="center" wrapText="1"/>
    </xf>
    <xf numFmtId="2" fontId="6" fillId="7" borderId="11" xfId="0" applyNumberFormat="1" applyFont="1" applyFill="1" applyBorder="1" applyAlignment="1">
      <alignment vertical="top" shrinkToFit="1"/>
    </xf>
    <xf numFmtId="0" fontId="20" fillId="7" borderId="11" xfId="0" applyFont="1" applyFill="1" applyBorder="1" applyAlignment="1">
      <alignment vertical="center" wrapText="1"/>
    </xf>
    <xf numFmtId="0" fontId="20" fillId="7" borderId="12" xfId="0" applyFont="1" applyFill="1" applyBorder="1" applyAlignment="1">
      <alignment vertical="center" wrapText="1"/>
    </xf>
    <xf numFmtId="2" fontId="23" fillId="7" borderId="11" xfId="0" applyNumberFormat="1" applyFont="1" applyFill="1" applyBorder="1" applyAlignment="1">
      <alignment vertical="top" shrinkToFit="1"/>
    </xf>
    <xf numFmtId="0" fontId="19" fillId="7" borderId="12" xfId="0" applyFont="1" applyFill="1" applyBorder="1" applyAlignment="1">
      <alignment vertical="center" wrapText="1"/>
    </xf>
    <xf numFmtId="165" fontId="6" fillId="7" borderId="11" xfId="0" applyNumberFormat="1" applyFont="1" applyFill="1" applyBorder="1" applyAlignment="1">
      <alignment vertical="top" shrinkToFit="1"/>
    </xf>
    <xf numFmtId="0" fontId="6" fillId="7" borderId="11" xfId="0" applyFont="1" applyFill="1" applyBorder="1" applyAlignment="1">
      <alignment vertical="top" wrapText="1"/>
    </xf>
    <xf numFmtId="0" fontId="19" fillId="5" borderId="11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vertical="center" wrapText="1"/>
    </xf>
    <xf numFmtId="0" fontId="20" fillId="0" borderId="11" xfId="0" applyFont="1" applyBorder="1" applyAlignment="1">
      <alignment vertical="top" wrapText="1"/>
    </xf>
    <xf numFmtId="2" fontId="21" fillId="7" borderId="11" xfId="0" applyNumberFormat="1" applyFont="1" applyFill="1" applyBorder="1" applyAlignment="1">
      <alignment vertical="top" shrinkToFit="1"/>
    </xf>
    <xf numFmtId="166" fontId="23" fillId="7" borderId="11" xfId="0" applyNumberFormat="1" applyFont="1" applyFill="1" applyBorder="1" applyAlignment="1">
      <alignment vertical="top" shrinkToFit="1"/>
    </xf>
    <xf numFmtId="0" fontId="19" fillId="0" borderId="22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166" fontId="23" fillId="0" borderId="22" xfId="0" applyNumberFormat="1" applyFont="1" applyBorder="1" applyAlignment="1">
      <alignment vertical="top" shrinkToFit="1"/>
    </xf>
    <xf numFmtId="0" fontId="20" fillId="0" borderId="28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166" fontId="23" fillId="0" borderId="9" xfId="0" applyNumberFormat="1" applyFont="1" applyBorder="1" applyAlignment="1">
      <alignment vertical="top" shrinkToFit="1"/>
    </xf>
    <xf numFmtId="0" fontId="6" fillId="0" borderId="9" xfId="0" applyFont="1" applyBorder="1" applyAlignment="1">
      <alignment vertical="top" wrapText="1"/>
    </xf>
    <xf numFmtId="166" fontId="23" fillId="7" borderId="22" xfId="0" applyNumberFormat="1" applyFont="1" applyFill="1" applyBorder="1" applyAlignment="1">
      <alignment vertical="top" shrinkToFit="1"/>
    </xf>
    <xf numFmtId="0" fontId="6" fillId="5" borderId="9" xfId="0" applyFont="1" applyFill="1" applyBorder="1" applyAlignment="1">
      <alignment vertical="top" wrapText="1"/>
    </xf>
    <xf numFmtId="0" fontId="6" fillId="5" borderId="28" xfId="0" applyFont="1" applyFill="1" applyBorder="1" applyAlignment="1">
      <alignment vertical="top" wrapText="1"/>
    </xf>
    <xf numFmtId="165" fontId="6" fillId="5" borderId="28" xfId="0" applyNumberFormat="1" applyFont="1" applyFill="1" applyBorder="1" applyAlignment="1">
      <alignment vertical="top" wrapText="1"/>
    </xf>
    <xf numFmtId="166" fontId="6" fillId="7" borderId="11" xfId="0" applyNumberFormat="1" applyFont="1" applyFill="1" applyBorder="1" applyAlignment="1">
      <alignment vertical="top" shrinkToFit="1"/>
    </xf>
    <xf numFmtId="2" fontId="21" fillId="6" borderId="12" xfId="0" applyNumberFormat="1" applyFont="1" applyFill="1" applyBorder="1" applyAlignment="1">
      <alignment vertical="top" shrinkToFit="1"/>
    </xf>
    <xf numFmtId="0" fontId="20" fillId="7" borderId="11" xfId="0" applyFont="1" applyFill="1" applyBorder="1" applyAlignment="1">
      <alignment vertical="top" wrapText="1"/>
    </xf>
    <xf numFmtId="0" fontId="20" fillId="7" borderId="12" xfId="0" applyFont="1" applyFill="1" applyBorder="1" applyAlignment="1">
      <alignment vertical="top" wrapText="1"/>
    </xf>
    <xf numFmtId="2" fontId="21" fillId="7" borderId="11" xfId="0" applyNumberFormat="1" applyFont="1" applyFill="1" applyBorder="1" applyAlignment="1">
      <alignment vertical="center" shrinkToFit="1"/>
    </xf>
    <xf numFmtId="166" fontId="23" fillId="7" borderId="11" xfId="0" applyNumberFormat="1" applyFont="1" applyFill="1" applyBorder="1" applyAlignment="1">
      <alignment vertical="center" shrinkToFit="1"/>
    </xf>
    <xf numFmtId="166" fontId="23" fillId="7" borderId="22" xfId="0" applyNumberFormat="1" applyFont="1" applyFill="1" applyBorder="1" applyAlignment="1">
      <alignment vertical="center" shrinkToFit="1"/>
    </xf>
    <xf numFmtId="0" fontId="6" fillId="7" borderId="11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vertical="top" wrapText="1"/>
    </xf>
    <xf numFmtId="2" fontId="21" fillId="7" borderId="22" xfId="0" applyNumberFormat="1" applyFont="1" applyFill="1" applyBorder="1" applyAlignment="1">
      <alignment vertical="top" shrinkToFit="1"/>
    </xf>
    <xf numFmtId="0" fontId="20" fillId="7" borderId="22" xfId="0" applyFont="1" applyFill="1" applyBorder="1" applyAlignment="1">
      <alignment vertical="center" wrapText="1"/>
    </xf>
    <xf numFmtId="0" fontId="19" fillId="5" borderId="9" xfId="0" applyFont="1" applyFill="1" applyBorder="1" applyAlignment="1">
      <alignment vertical="center" wrapText="1"/>
    </xf>
    <xf numFmtId="0" fontId="19" fillId="5" borderId="28" xfId="0" applyFont="1" applyFill="1" applyBorder="1" applyAlignment="1">
      <alignment vertical="center" wrapText="1"/>
    </xf>
    <xf numFmtId="167" fontId="21" fillId="0" borderId="26" xfId="0" applyNumberFormat="1" applyFont="1" applyBorder="1" applyAlignment="1">
      <alignment horizontal="center" vertical="top" shrinkToFit="1"/>
    </xf>
    <xf numFmtId="167" fontId="6" fillId="0" borderId="26" xfId="0" applyNumberFormat="1" applyFont="1" applyBorder="1" applyAlignment="1">
      <alignment horizontal="center" vertical="top" shrinkToFit="1"/>
    </xf>
    <xf numFmtId="0" fontId="20" fillId="0" borderId="0" xfId="0" applyFont="1" applyAlignment="1">
      <alignment vertical="center" wrapText="1"/>
    </xf>
    <xf numFmtId="2" fontId="19" fillId="0" borderId="11" xfId="0" applyNumberFormat="1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2" fontId="24" fillId="0" borderId="11" xfId="0" applyNumberFormat="1" applyFont="1" applyBorder="1" applyAlignment="1">
      <alignment vertical="top" shrinkToFit="1"/>
    </xf>
    <xf numFmtId="0" fontId="19" fillId="4" borderId="11" xfId="0" applyFont="1" applyFill="1" applyBorder="1" applyAlignment="1">
      <alignment vertical="center" wrapText="1"/>
    </xf>
    <xf numFmtId="0" fontId="19" fillId="4" borderId="12" xfId="0" applyFont="1" applyFill="1" applyBorder="1" applyAlignment="1">
      <alignment vertical="center" wrapText="1"/>
    </xf>
    <xf numFmtId="2" fontId="6" fillId="4" borderId="11" xfId="0" applyNumberFormat="1" applyFont="1" applyFill="1" applyBorder="1" applyAlignment="1">
      <alignment vertical="top" shrinkToFit="1"/>
    </xf>
    <xf numFmtId="0" fontId="20" fillId="4" borderId="11" xfId="0" applyFont="1" applyFill="1" applyBorder="1" applyAlignment="1">
      <alignment vertical="center" wrapText="1"/>
    </xf>
    <xf numFmtId="0" fontId="20" fillId="4" borderId="12" xfId="0" applyFont="1" applyFill="1" applyBorder="1" applyAlignment="1">
      <alignment vertical="center" wrapText="1"/>
    </xf>
    <xf numFmtId="2" fontId="21" fillId="4" borderId="11" xfId="0" applyNumberFormat="1" applyFont="1" applyFill="1" applyBorder="1" applyAlignment="1">
      <alignment vertical="top" shrinkToFit="1"/>
    </xf>
    <xf numFmtId="165" fontId="6" fillId="4" borderId="11" xfId="0" applyNumberFormat="1" applyFont="1" applyFill="1" applyBorder="1" applyAlignment="1">
      <alignment vertical="top" shrinkToFit="1"/>
    </xf>
    <xf numFmtId="166" fontId="6" fillId="4" borderId="11" xfId="0" applyNumberFormat="1" applyFont="1" applyFill="1" applyBorder="1" applyAlignment="1">
      <alignment vertical="top" shrinkToFit="1"/>
    </xf>
    <xf numFmtId="165" fontId="19" fillId="4" borderId="11" xfId="0" applyNumberFormat="1" applyFont="1" applyFill="1" applyBorder="1" applyAlignment="1">
      <alignment vertical="center" wrapText="1"/>
    </xf>
    <xf numFmtId="0" fontId="25" fillId="0" borderId="0" xfId="0" applyFont="1" applyAlignment="1">
      <alignment wrapText="1"/>
    </xf>
    <xf numFmtId="165" fontId="25" fillId="0" borderId="0" xfId="0" applyNumberFormat="1" applyFont="1" applyAlignment="1">
      <alignment wrapText="1"/>
    </xf>
    <xf numFmtId="165" fontId="19" fillId="0" borderId="0" xfId="0" applyNumberFormat="1" applyFont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165" fontId="18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22" fillId="7" borderId="11" xfId="0" applyFont="1" applyFill="1" applyBorder="1" applyAlignment="1">
      <alignment horizontal="center" vertical="top" wrapText="1"/>
    </xf>
    <xf numFmtId="0" fontId="22" fillId="7" borderId="12" xfId="0" applyFont="1" applyFill="1" applyBorder="1" applyAlignment="1">
      <alignment horizontal="center" vertical="top" wrapText="1"/>
    </xf>
    <xf numFmtId="165" fontId="6" fillId="2" borderId="12" xfId="0" applyNumberFormat="1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158894</xdr:colOff>
      <xdr:row>0</xdr:row>
      <xdr:rowOff>67523</xdr:rowOff>
    </xdr:from>
    <xdr:ext cx="714481" cy="522446"/>
    <xdr:pic>
      <xdr:nvPicPr>
        <xdr:cNvPr id="2" name="image1.jpeg">
          <a:extLst>
            <a:ext uri="{FF2B5EF4-FFF2-40B4-BE49-F238E27FC236}">
              <a16:creationId xmlns:a16="http://schemas.microsoft.com/office/drawing/2014/main" id="{51A16A72-27BE-4E3D-A89A-20F26C361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8554" y="67523"/>
          <a:ext cx="714481" cy="5224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186</xdr:row>
      <xdr:rowOff>264287</xdr:rowOff>
    </xdr:from>
    <xdr:ext cx="624840" cy="508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637F3827-1C2A-4700-8539-3C00932FD814}"/>
            </a:ext>
          </a:extLst>
        </xdr:cNvPr>
        <xdr:cNvSpPr/>
      </xdr:nvSpPr>
      <xdr:spPr>
        <a:xfrm>
          <a:off x="3223260" y="10383647"/>
          <a:ext cx="624840" cy="5080"/>
        </a:xfrm>
        <a:custGeom>
          <a:avLst/>
          <a:gdLst/>
          <a:ahLst/>
          <a:cxnLst/>
          <a:rect l="0" t="0" r="0" b="0"/>
          <a:pathLst>
            <a:path w="624840" h="5080">
              <a:moveTo>
                <a:pt x="624839" y="0"/>
              </a:moveTo>
              <a:lnTo>
                <a:pt x="0" y="0"/>
              </a:lnTo>
              <a:lnTo>
                <a:pt x="0" y="4572"/>
              </a:lnTo>
              <a:lnTo>
                <a:pt x="624839" y="4572"/>
              </a:lnTo>
              <a:lnTo>
                <a:pt x="624839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7</xdr:col>
      <xdr:colOff>0</xdr:colOff>
      <xdr:row>186</xdr:row>
      <xdr:rowOff>264287</xdr:rowOff>
    </xdr:from>
    <xdr:ext cx="1070610" cy="5080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26D3A7F6-F95D-4BBC-9C13-3E1F57901FEE}"/>
            </a:ext>
          </a:extLst>
        </xdr:cNvPr>
        <xdr:cNvSpPr/>
      </xdr:nvSpPr>
      <xdr:spPr>
        <a:xfrm>
          <a:off x="4640580" y="10383647"/>
          <a:ext cx="1070610" cy="5080"/>
        </a:xfrm>
        <a:custGeom>
          <a:avLst/>
          <a:gdLst/>
          <a:ahLst/>
          <a:cxnLst/>
          <a:rect l="0" t="0" r="0" b="0"/>
          <a:pathLst>
            <a:path w="1070610" h="5080">
              <a:moveTo>
                <a:pt x="1070152" y="0"/>
              </a:moveTo>
              <a:lnTo>
                <a:pt x="0" y="0"/>
              </a:lnTo>
              <a:lnTo>
                <a:pt x="0" y="4572"/>
              </a:lnTo>
              <a:lnTo>
                <a:pt x="1070152" y="4572"/>
              </a:lnTo>
              <a:lnTo>
                <a:pt x="1070152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36364-F21B-4B93-A8F5-357B72D8EC0F}">
  <dimension ref="A1:O26"/>
  <sheetViews>
    <sheetView tabSelected="1" topLeftCell="A10" zoomScale="140" zoomScaleNormal="140" workbookViewId="0">
      <selection activeCell="C24" sqref="C24"/>
    </sheetView>
  </sheetViews>
  <sheetFormatPr defaultColWidth="8.77734375" defaultRowHeight="13.2" x14ac:dyDescent="0.25"/>
  <cols>
    <col min="1" max="1" width="20.44140625" style="3" customWidth="1"/>
    <col min="2" max="16384" width="8.77734375" style="3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12.75" customHeight="1" x14ac:dyDescent="0.25">
      <c r="A2" s="4" t="s">
        <v>1</v>
      </c>
      <c r="O2" s="5"/>
    </row>
    <row r="3" spans="1:15" ht="12.75" customHeight="1" x14ac:dyDescent="0.25">
      <c r="A3" s="4" t="s">
        <v>2</v>
      </c>
      <c r="O3" s="5"/>
    </row>
    <row r="4" spans="1:15" x14ac:dyDescent="0.25">
      <c r="O4" s="5"/>
    </row>
    <row r="5" spans="1:15" ht="12.75" customHeight="1" x14ac:dyDescent="0.25">
      <c r="A5" s="6" t="s">
        <v>3</v>
      </c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5" ht="12.75" customHeight="1" x14ac:dyDescent="0.25">
      <c r="A6" s="6" t="s">
        <v>5</v>
      </c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ht="12.75" customHeight="1" x14ac:dyDescent="0.25">
      <c r="A7" s="6" t="s">
        <v>6</v>
      </c>
      <c r="B7" s="6" t="s">
        <v>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 ht="12.75" customHeight="1" x14ac:dyDescent="0.25">
      <c r="A8" s="6" t="s">
        <v>8</v>
      </c>
      <c r="B8" s="8" t="s">
        <v>9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15" ht="12.75" customHeight="1" x14ac:dyDescent="0.25">
      <c r="A9" s="6" t="s">
        <v>10</v>
      </c>
      <c r="B9" s="159">
        <v>45505</v>
      </c>
      <c r="C9" s="15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1:15" ht="12.75" customHeight="1" x14ac:dyDescent="0.25">
      <c r="A10" s="6" t="s">
        <v>11</v>
      </c>
      <c r="B10" s="160">
        <v>45611</v>
      </c>
      <c r="C10" s="16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1:1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15" x14ac:dyDescent="0.25">
      <c r="A12" s="12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ht="12.75" customHeight="1" x14ac:dyDescent="0.25">
      <c r="A13" s="1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</row>
    <row r="14" spans="1:15" ht="12.75" customHeight="1" x14ac:dyDescent="0.25">
      <c r="A14" s="14" t="s">
        <v>14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5"/>
    </row>
    <row r="15" spans="1:15" ht="13.8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1"/>
    </row>
    <row r="16" spans="1:15" ht="12.75" customHeight="1" x14ac:dyDescent="0.25">
      <c r="A16" s="161"/>
      <c r="B16" s="155" t="s">
        <v>15</v>
      </c>
      <c r="C16" s="164"/>
      <c r="D16" s="166" t="s">
        <v>16</v>
      </c>
      <c r="E16" s="167"/>
      <c r="F16" s="167"/>
      <c r="G16" s="167"/>
      <c r="H16" s="167"/>
      <c r="I16" s="167"/>
      <c r="J16" s="168"/>
      <c r="K16" s="155" t="s">
        <v>17</v>
      </c>
      <c r="L16" s="164"/>
      <c r="M16" s="155" t="s">
        <v>18</v>
      </c>
      <c r="N16" s="156"/>
      <c r="O16" s="11"/>
    </row>
    <row r="17" spans="1:15" ht="52.5" customHeight="1" x14ac:dyDescent="0.25">
      <c r="A17" s="162"/>
      <c r="B17" s="157"/>
      <c r="C17" s="165"/>
      <c r="D17" s="16" t="s">
        <v>19</v>
      </c>
      <c r="E17" s="16" t="s">
        <v>20</v>
      </c>
      <c r="F17" s="17" t="s">
        <v>21</v>
      </c>
      <c r="G17" s="17" t="s">
        <v>22</v>
      </c>
      <c r="H17" s="17" t="s">
        <v>23</v>
      </c>
      <c r="I17" s="17" t="s">
        <v>24</v>
      </c>
      <c r="J17" s="18"/>
      <c r="K17" s="157"/>
      <c r="L17" s="165"/>
      <c r="M17" s="157"/>
      <c r="N17" s="158"/>
      <c r="O17" s="5"/>
    </row>
    <row r="18" spans="1:15" ht="22.5" customHeight="1" x14ac:dyDescent="0.25">
      <c r="A18" s="163"/>
      <c r="B18" s="19" t="s">
        <v>25</v>
      </c>
      <c r="C18" s="19" t="s">
        <v>26</v>
      </c>
      <c r="D18" s="19" t="s">
        <v>26</v>
      </c>
      <c r="E18" s="19" t="s">
        <v>26</v>
      </c>
      <c r="F18" s="19" t="s">
        <v>26</v>
      </c>
      <c r="G18" s="19" t="s">
        <v>26</v>
      </c>
      <c r="H18" s="19" t="s">
        <v>26</v>
      </c>
      <c r="I18" s="19" t="s">
        <v>25</v>
      </c>
      <c r="J18" s="19" t="s">
        <v>27</v>
      </c>
      <c r="K18" s="19" t="s">
        <v>25</v>
      </c>
      <c r="L18" s="19" t="s">
        <v>26</v>
      </c>
      <c r="M18" s="20" t="s">
        <v>28</v>
      </c>
      <c r="N18" s="21" t="s">
        <v>29</v>
      </c>
      <c r="O18" s="11"/>
    </row>
    <row r="19" spans="1:15" x14ac:dyDescent="0.25">
      <c r="A19" s="22" t="s">
        <v>30</v>
      </c>
      <c r="B19" s="23">
        <v>1</v>
      </c>
      <c r="C19" s="23">
        <v>2</v>
      </c>
      <c r="D19" s="23">
        <v>3</v>
      </c>
      <c r="E19" s="23">
        <v>4</v>
      </c>
      <c r="F19" s="23">
        <v>5</v>
      </c>
      <c r="G19" s="23">
        <v>6</v>
      </c>
      <c r="H19" s="23">
        <v>7</v>
      </c>
      <c r="I19" s="23">
        <v>8</v>
      </c>
      <c r="J19" s="23">
        <v>9</v>
      </c>
      <c r="K19" s="23">
        <v>10</v>
      </c>
      <c r="L19" s="23">
        <v>11</v>
      </c>
      <c r="M19" s="23">
        <v>12</v>
      </c>
      <c r="N19" s="24">
        <v>13</v>
      </c>
      <c r="O19" s="11"/>
    </row>
    <row r="20" spans="1:15" x14ac:dyDescent="0.25">
      <c r="A20" s="22" t="s">
        <v>31</v>
      </c>
      <c r="B20" s="25">
        <v>0</v>
      </c>
      <c r="C20" s="26">
        <f>'Table 1'!G184</f>
        <v>999992.89759999991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5">
        <v>0</v>
      </c>
      <c r="J20" s="26">
        <v>0</v>
      </c>
      <c r="K20" s="25">
        <v>0</v>
      </c>
      <c r="L20" s="26">
        <f>'Table 1'!S184</f>
        <v>232200</v>
      </c>
      <c r="M20" s="27">
        <v>1</v>
      </c>
      <c r="N20" s="28">
        <f>C20+L20</f>
        <v>1232192.8975999998</v>
      </c>
      <c r="O20" s="11"/>
    </row>
    <row r="21" spans="1:15" ht="14.4" x14ac:dyDescent="0.25">
      <c r="A21" s="29" t="s">
        <v>32</v>
      </c>
      <c r="B21" s="25">
        <v>0</v>
      </c>
      <c r="C21" s="26">
        <f>'Table 1'!J184</f>
        <v>991686.26100000006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5">
        <v>0</v>
      </c>
      <c r="J21" s="26">
        <v>0</v>
      </c>
      <c r="K21" s="25">
        <v>0</v>
      </c>
      <c r="L21" s="26">
        <v>347764.04</v>
      </c>
      <c r="M21" s="30">
        <v>1</v>
      </c>
      <c r="N21" s="28">
        <f>C21+L21</f>
        <v>1339450.301</v>
      </c>
      <c r="O21" s="11"/>
    </row>
    <row r="22" spans="1:15" x14ac:dyDescent="0.25">
      <c r="A22" s="22" t="s">
        <v>33</v>
      </c>
      <c r="B22" s="25">
        <v>0</v>
      </c>
      <c r="C22" s="26">
        <f>299997.87+499996.45</f>
        <v>799994.32000000007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5">
        <v>0</v>
      </c>
      <c r="J22" s="26">
        <v>0</v>
      </c>
      <c r="K22" s="25">
        <v>0</v>
      </c>
      <c r="L22" s="26">
        <v>347764.04</v>
      </c>
      <c r="M22" s="30">
        <v>0</v>
      </c>
      <c r="N22" s="28">
        <v>0</v>
      </c>
      <c r="O22" s="11"/>
    </row>
    <row r="23" spans="1:15" ht="13.8" thickBot="1" x14ac:dyDescent="0.3">
      <c r="A23" s="31" t="s">
        <v>34</v>
      </c>
      <c r="B23" s="32">
        <v>0</v>
      </c>
      <c r="C23" s="33">
        <f>C21-C22</f>
        <v>191691.94099999999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2">
        <v>0</v>
      </c>
      <c r="J23" s="33">
        <v>0</v>
      </c>
      <c r="K23" s="32">
        <v>0</v>
      </c>
      <c r="L23" s="33">
        <f>L21-L22</f>
        <v>0</v>
      </c>
      <c r="M23" s="34">
        <v>0</v>
      </c>
      <c r="N23" s="35">
        <v>0</v>
      </c>
      <c r="O23" s="11"/>
    </row>
    <row r="24" spans="1:15" x14ac:dyDescent="0.25">
      <c r="A24" s="37"/>
      <c r="B24" s="36"/>
      <c r="C24" s="36"/>
      <c r="D24" s="36"/>
      <c r="E24" s="36"/>
      <c r="F24" s="36"/>
      <c r="G24" s="36"/>
      <c r="H24" s="36"/>
      <c r="I24" s="37"/>
      <c r="J24" s="36"/>
      <c r="K24" s="36"/>
      <c r="L24" s="36"/>
      <c r="M24" s="36"/>
      <c r="N24" s="36"/>
      <c r="O24" s="36"/>
    </row>
    <row r="25" spans="1:15" ht="12.75" customHeight="1" x14ac:dyDescent="0.25">
      <c r="A25" s="38" t="s">
        <v>35</v>
      </c>
      <c r="B25" s="39" t="s">
        <v>7</v>
      </c>
      <c r="C25" s="39"/>
      <c r="D25" s="40"/>
      <c r="E25" s="40" t="s">
        <v>36</v>
      </c>
      <c r="F25" s="40"/>
      <c r="G25" s="40"/>
      <c r="H25" s="40"/>
      <c r="I25" s="40" t="s">
        <v>37</v>
      </c>
      <c r="J25" s="40"/>
      <c r="K25" s="40"/>
      <c r="L25" s="40"/>
      <c r="M25" s="40"/>
      <c r="N25" s="40"/>
      <c r="O25" s="40"/>
    </row>
    <row r="26" spans="1:15" x14ac:dyDescent="0.25">
      <c r="A26" s="36"/>
      <c r="B26" s="38" t="s">
        <v>38</v>
      </c>
      <c r="C26" s="38"/>
      <c r="D26" s="38"/>
      <c r="E26" s="38" t="s">
        <v>39</v>
      </c>
      <c r="F26" s="38"/>
      <c r="G26" s="38"/>
      <c r="H26" s="38"/>
      <c r="I26" s="38" t="s">
        <v>40</v>
      </c>
      <c r="J26" s="38"/>
      <c r="K26" s="38"/>
      <c r="L26" s="38"/>
      <c r="M26" s="38"/>
      <c r="N26" s="38"/>
      <c r="O26" s="38"/>
    </row>
  </sheetData>
  <mergeCells count="7">
    <mergeCell ref="M16:N17"/>
    <mergeCell ref="B9:C9"/>
    <mergeCell ref="B10:C10"/>
    <mergeCell ref="A16:A18"/>
    <mergeCell ref="B16:C17"/>
    <mergeCell ref="D16:J16"/>
    <mergeCell ref="K16:L17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C2A2-15E2-44DB-B986-025251851663}">
  <sheetPr filterMode="1">
    <pageSetUpPr fitToPage="1"/>
  </sheetPr>
  <dimension ref="A1:AE187"/>
  <sheetViews>
    <sheetView showZeros="0" topLeftCell="B1" zoomScale="181" zoomScaleNormal="140" workbookViewId="0">
      <selection activeCell="C174" sqref="C174"/>
    </sheetView>
  </sheetViews>
  <sheetFormatPr defaultColWidth="9.44140625" defaultRowHeight="6.6" x14ac:dyDescent="0.25"/>
  <cols>
    <col min="1" max="1" width="6.44140625" style="43" customWidth="1"/>
    <col min="2" max="2" width="4.21875" style="43" bestFit="1" customWidth="1"/>
    <col min="3" max="3" width="32.44140625" style="43" customWidth="1"/>
    <col min="4" max="4" width="4.21875" style="43" customWidth="1"/>
    <col min="5" max="5" width="6.44140625" style="43" customWidth="1"/>
    <col min="6" max="6" width="4.77734375" style="43" customWidth="1"/>
    <col min="7" max="7" width="9.44140625" style="43" customWidth="1"/>
    <col min="8" max="8" width="9.21875" style="43" customWidth="1"/>
    <col min="9" max="9" width="8.44140625" style="43" bestFit="1" customWidth="1"/>
    <col min="10" max="10" width="8.44140625" style="43" customWidth="1"/>
    <col min="11" max="11" width="5.44140625" style="79" hidden="1" customWidth="1"/>
    <col min="12" max="12" width="3.21875" style="79" hidden="1" customWidth="1"/>
    <col min="13" max="13" width="6.44140625" style="79" hidden="1" customWidth="1"/>
    <col min="14" max="14" width="6.21875" style="79" hidden="1" customWidth="1"/>
    <col min="15" max="15" width="3.21875" style="79" hidden="1" customWidth="1"/>
    <col min="16" max="16" width="8.21875" style="79" hidden="1" customWidth="1"/>
    <col min="17" max="17" width="6" style="43" customWidth="1"/>
    <col min="18" max="18" width="5" style="43" bestFit="1" customWidth="1"/>
    <col min="19" max="19" width="7.44140625" style="43" customWidth="1"/>
    <col min="20" max="20" width="5.44140625" style="43" customWidth="1"/>
    <col min="21" max="21" width="4.5546875" style="43" bestFit="1" customWidth="1"/>
    <col min="22" max="22" width="8.5546875" style="43" customWidth="1"/>
    <col min="23" max="23" width="10.21875" style="43" customWidth="1"/>
    <col min="24" max="24" width="8.44140625" style="43" customWidth="1"/>
    <col min="25" max="25" width="7.21875" style="154" bestFit="1" customWidth="1"/>
    <col min="26" max="26" width="9.44140625" style="43" customWidth="1"/>
    <col min="27" max="27" width="18.21875" style="43" customWidth="1"/>
    <col min="28" max="28" width="5.77734375" style="43" customWidth="1"/>
    <col min="29" max="30" width="1.21875" style="43" customWidth="1"/>
    <col min="31" max="31" width="2.21875" style="43" customWidth="1"/>
    <col min="32" max="16384" width="9.44140625" style="43"/>
  </cols>
  <sheetData>
    <row r="1" spans="1:30" ht="15" customHeight="1" x14ac:dyDescent="0.25">
      <c r="A1" s="172" t="s">
        <v>41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3"/>
      <c r="Z1" s="172"/>
      <c r="AA1" s="172"/>
      <c r="AB1" s="41"/>
      <c r="AC1" s="42"/>
      <c r="AD1" s="42"/>
    </row>
    <row r="2" spans="1:30" ht="6.75" customHeight="1" x14ac:dyDescent="0.15">
      <c r="A2" s="174" t="s">
        <v>42</v>
      </c>
      <c r="B2" s="174"/>
      <c r="C2" s="174"/>
      <c r="D2" s="8" t="s">
        <v>7</v>
      </c>
      <c r="E2" s="8"/>
      <c r="F2" s="8"/>
      <c r="G2" s="8"/>
      <c r="H2" s="8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Z2" s="44"/>
      <c r="AA2" s="44"/>
      <c r="AB2" s="41"/>
      <c r="AC2" s="46"/>
      <c r="AD2" s="46"/>
    </row>
    <row r="3" spans="1:30" ht="7.05" customHeight="1" x14ac:dyDescent="0.15">
      <c r="A3" s="174" t="s">
        <v>43</v>
      </c>
      <c r="B3" s="174"/>
      <c r="C3" s="174"/>
      <c r="D3" s="8" t="s">
        <v>9</v>
      </c>
      <c r="E3" s="8"/>
      <c r="F3" s="8"/>
      <c r="G3" s="8"/>
      <c r="H3" s="8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  <c r="Z3" s="44"/>
      <c r="AA3" s="44"/>
      <c r="AB3" s="41"/>
      <c r="AC3" s="46"/>
      <c r="AD3" s="46"/>
    </row>
    <row r="4" spans="1:30" ht="6.75" customHeight="1" x14ac:dyDescent="0.15">
      <c r="A4" s="175" t="s">
        <v>44</v>
      </c>
      <c r="B4" s="175"/>
      <c r="C4" s="175"/>
      <c r="D4" s="159">
        <v>45505</v>
      </c>
      <c r="E4" s="159"/>
      <c r="F4" s="8"/>
      <c r="G4" s="8"/>
      <c r="H4" s="8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5"/>
      <c r="Z4" s="44"/>
      <c r="AA4" s="44"/>
      <c r="AB4" s="41"/>
      <c r="AC4" s="46"/>
      <c r="AD4" s="46"/>
    </row>
    <row r="5" spans="1:30" ht="6.75" customHeight="1" x14ac:dyDescent="0.15">
      <c r="A5" s="176" t="s">
        <v>45</v>
      </c>
      <c r="B5" s="176"/>
      <c r="C5" s="176"/>
      <c r="D5" s="160">
        <v>45611</v>
      </c>
      <c r="E5" s="160"/>
      <c r="F5" s="47"/>
      <c r="G5" s="47"/>
      <c r="H5" s="47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8"/>
      <c r="Z5" s="41"/>
      <c r="AA5" s="41"/>
      <c r="AB5" s="41"/>
      <c r="AC5" s="46"/>
      <c r="AD5" s="46"/>
    </row>
    <row r="6" spans="1:30" ht="6" customHeight="1" x14ac:dyDescent="0.15">
      <c r="A6" s="49"/>
      <c r="B6" s="46"/>
      <c r="C6" s="46"/>
      <c r="D6" s="50"/>
      <c r="E6" s="50"/>
      <c r="F6" s="50"/>
      <c r="G6" s="50"/>
      <c r="H6" s="50"/>
      <c r="I6" s="46"/>
      <c r="J6" s="46"/>
      <c r="K6" s="51"/>
      <c r="L6" s="51"/>
      <c r="M6" s="51"/>
      <c r="N6" s="51"/>
      <c r="O6" s="51"/>
      <c r="P6" s="51"/>
      <c r="Q6" s="46"/>
      <c r="R6" s="46"/>
      <c r="S6" s="46"/>
      <c r="T6" s="46"/>
      <c r="U6" s="46"/>
      <c r="V6" s="46"/>
      <c r="W6" s="46"/>
      <c r="X6" s="46"/>
      <c r="Y6" s="52"/>
      <c r="Z6" s="46"/>
      <c r="AA6" s="46"/>
      <c r="AB6" s="49"/>
      <c r="AC6" s="46"/>
      <c r="AD6" s="46"/>
    </row>
    <row r="7" spans="1:30" ht="8.5500000000000007" customHeight="1" x14ac:dyDescent="0.25">
      <c r="A7" s="188" t="s">
        <v>46</v>
      </c>
      <c r="B7" s="191" t="s">
        <v>47</v>
      </c>
      <c r="C7" s="191" t="s">
        <v>48</v>
      </c>
      <c r="D7" s="191" t="s">
        <v>49</v>
      </c>
      <c r="E7" s="169" t="s">
        <v>50</v>
      </c>
      <c r="F7" s="170"/>
      <c r="G7" s="170"/>
      <c r="H7" s="170"/>
      <c r="I7" s="170"/>
      <c r="J7" s="171"/>
      <c r="K7" s="169" t="s">
        <v>51</v>
      </c>
      <c r="L7" s="170"/>
      <c r="M7" s="170"/>
      <c r="N7" s="170"/>
      <c r="O7" s="170"/>
      <c r="P7" s="171"/>
      <c r="Q7" s="169" t="s">
        <v>52</v>
      </c>
      <c r="R7" s="170"/>
      <c r="S7" s="170"/>
      <c r="T7" s="170"/>
      <c r="U7" s="170"/>
      <c r="V7" s="171"/>
      <c r="W7" s="169" t="s">
        <v>53</v>
      </c>
      <c r="X7" s="170"/>
      <c r="Y7" s="181"/>
      <c r="Z7" s="171"/>
      <c r="AA7" s="182" t="s">
        <v>54</v>
      </c>
    </row>
    <row r="8" spans="1:30" ht="13.95" customHeight="1" x14ac:dyDescent="0.25">
      <c r="A8" s="190"/>
      <c r="B8" s="192"/>
      <c r="C8" s="192"/>
      <c r="D8" s="192"/>
      <c r="E8" s="185" t="s">
        <v>55</v>
      </c>
      <c r="F8" s="186"/>
      <c r="G8" s="187"/>
      <c r="H8" s="185" t="s">
        <v>56</v>
      </c>
      <c r="I8" s="186"/>
      <c r="J8" s="187"/>
      <c r="K8" s="185" t="s">
        <v>55</v>
      </c>
      <c r="L8" s="186"/>
      <c r="M8" s="187"/>
      <c r="N8" s="185" t="s">
        <v>56</v>
      </c>
      <c r="O8" s="186"/>
      <c r="P8" s="187"/>
      <c r="Q8" s="185" t="s">
        <v>55</v>
      </c>
      <c r="R8" s="186"/>
      <c r="S8" s="187"/>
      <c r="T8" s="185" t="s">
        <v>56</v>
      </c>
      <c r="U8" s="186"/>
      <c r="V8" s="187"/>
      <c r="W8" s="188" t="s">
        <v>57</v>
      </c>
      <c r="X8" s="188" t="s">
        <v>58</v>
      </c>
      <c r="Y8" s="53" t="s">
        <v>59</v>
      </c>
      <c r="Z8" s="54"/>
      <c r="AA8" s="183"/>
    </row>
    <row r="9" spans="1:30" ht="18" customHeight="1" x14ac:dyDescent="0.25">
      <c r="A9" s="189"/>
      <c r="B9" s="193"/>
      <c r="C9" s="193"/>
      <c r="D9" s="193"/>
      <c r="E9" s="55" t="s">
        <v>60</v>
      </c>
      <c r="F9" s="55" t="s">
        <v>61</v>
      </c>
      <c r="G9" s="55" t="s">
        <v>62</v>
      </c>
      <c r="H9" s="55" t="s">
        <v>60</v>
      </c>
      <c r="I9" s="55" t="s">
        <v>61</v>
      </c>
      <c r="J9" s="55" t="s">
        <v>63</v>
      </c>
      <c r="K9" s="55" t="s">
        <v>60</v>
      </c>
      <c r="L9" s="56" t="s">
        <v>64</v>
      </c>
      <c r="M9" s="55" t="s">
        <v>65</v>
      </c>
      <c r="N9" s="55" t="s">
        <v>60</v>
      </c>
      <c r="O9" s="56" t="s">
        <v>64</v>
      </c>
      <c r="P9" s="55" t="s">
        <v>66</v>
      </c>
      <c r="Q9" s="55" t="s">
        <v>60</v>
      </c>
      <c r="R9" s="57" t="s">
        <v>64</v>
      </c>
      <c r="S9" s="55" t="s">
        <v>67</v>
      </c>
      <c r="T9" s="55" t="s">
        <v>60</v>
      </c>
      <c r="U9" s="57" t="s">
        <v>64</v>
      </c>
      <c r="V9" s="55" t="s">
        <v>68</v>
      </c>
      <c r="W9" s="189"/>
      <c r="X9" s="189"/>
      <c r="Y9" s="58" t="s">
        <v>69</v>
      </c>
      <c r="Z9" s="55" t="s">
        <v>70</v>
      </c>
      <c r="AA9" s="184"/>
    </row>
    <row r="10" spans="1:30" ht="7.95" customHeight="1" x14ac:dyDescent="0.25">
      <c r="A10" s="59">
        <v>1</v>
      </c>
      <c r="B10" s="60">
        <v>2</v>
      </c>
      <c r="C10" s="59">
        <v>3</v>
      </c>
      <c r="D10" s="59">
        <v>4</v>
      </c>
      <c r="E10" s="59">
        <v>5</v>
      </c>
      <c r="F10" s="59">
        <v>6</v>
      </c>
      <c r="G10" s="59">
        <v>7</v>
      </c>
      <c r="H10" s="59">
        <v>8</v>
      </c>
      <c r="I10" s="59">
        <v>9</v>
      </c>
      <c r="J10" s="59">
        <v>10</v>
      </c>
      <c r="K10" s="61">
        <v>11</v>
      </c>
      <c r="L10" s="61">
        <v>12</v>
      </c>
      <c r="M10" s="61">
        <v>13</v>
      </c>
      <c r="N10" s="61">
        <v>14</v>
      </c>
      <c r="O10" s="61">
        <v>15</v>
      </c>
      <c r="P10" s="61">
        <v>16</v>
      </c>
      <c r="Q10" s="59">
        <v>17</v>
      </c>
      <c r="R10" s="59">
        <v>18</v>
      </c>
      <c r="S10" s="59">
        <v>19</v>
      </c>
      <c r="T10" s="59">
        <v>20</v>
      </c>
      <c r="U10" s="59">
        <v>21</v>
      </c>
      <c r="V10" s="59">
        <v>22</v>
      </c>
      <c r="W10" s="59">
        <v>23</v>
      </c>
      <c r="X10" s="59">
        <v>24</v>
      </c>
      <c r="Y10" s="62">
        <v>25</v>
      </c>
      <c r="Z10" s="59">
        <v>26</v>
      </c>
      <c r="AA10" s="59">
        <v>27</v>
      </c>
    </row>
    <row r="11" spans="1:30" ht="7.95" customHeight="1" x14ac:dyDescent="0.15">
      <c r="A11" s="63" t="s">
        <v>71</v>
      </c>
      <c r="B11" s="64"/>
      <c r="C11" s="65" t="s">
        <v>72</v>
      </c>
      <c r="D11" s="66"/>
      <c r="E11" s="66"/>
      <c r="F11" s="66"/>
      <c r="G11" s="66"/>
      <c r="H11" s="66"/>
      <c r="I11" s="66"/>
      <c r="J11" s="66"/>
      <c r="K11" s="67"/>
      <c r="L11" s="67"/>
      <c r="M11" s="67"/>
      <c r="N11" s="67"/>
      <c r="O11" s="67"/>
      <c r="P11" s="67"/>
      <c r="Q11" s="66"/>
      <c r="R11" s="66"/>
      <c r="S11" s="66"/>
      <c r="T11" s="66"/>
      <c r="U11" s="66"/>
      <c r="V11" s="66"/>
      <c r="W11" s="66"/>
      <c r="X11" s="66"/>
      <c r="Y11" s="68"/>
      <c r="Z11" s="66"/>
      <c r="AA11" s="66"/>
    </row>
    <row r="12" spans="1:30" ht="10.050000000000001" customHeight="1" x14ac:dyDescent="0.25">
      <c r="A12" s="69" t="s">
        <v>73</v>
      </c>
      <c r="B12" s="70">
        <v>1</v>
      </c>
      <c r="C12" s="69" t="s">
        <v>74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2"/>
      <c r="Z12" s="71"/>
      <c r="AA12" s="71"/>
    </row>
    <row r="13" spans="1:30" s="79" customFormat="1" ht="13.5" hidden="1" customHeight="1" x14ac:dyDescent="0.25">
      <c r="A13" s="73" t="s">
        <v>75</v>
      </c>
      <c r="B13" s="74" t="s">
        <v>76</v>
      </c>
      <c r="C13" s="75" t="s">
        <v>77</v>
      </c>
      <c r="D13" s="76"/>
      <c r="E13" s="77">
        <v>0</v>
      </c>
      <c r="F13" s="76"/>
      <c r="G13" s="77">
        <v>0</v>
      </c>
      <c r="H13" s="77">
        <v>0</v>
      </c>
      <c r="I13" s="76"/>
      <c r="J13" s="77">
        <v>0</v>
      </c>
      <c r="K13" s="77">
        <v>0</v>
      </c>
      <c r="L13" s="76"/>
      <c r="M13" s="77">
        <v>0</v>
      </c>
      <c r="N13" s="77">
        <v>0</v>
      </c>
      <c r="O13" s="76"/>
      <c r="P13" s="77">
        <v>0</v>
      </c>
      <c r="Q13" s="77">
        <v>0</v>
      </c>
      <c r="R13" s="76"/>
      <c r="S13" s="77">
        <v>0</v>
      </c>
      <c r="T13" s="77">
        <v>0</v>
      </c>
      <c r="U13" s="76"/>
      <c r="V13" s="77">
        <v>0</v>
      </c>
      <c r="W13" s="77">
        <v>0</v>
      </c>
      <c r="X13" s="77">
        <v>0</v>
      </c>
      <c r="Y13" s="78">
        <v>0</v>
      </c>
      <c r="Z13" s="73" t="e">
        <f t="shared" ref="Z13:Z21" si="0">ROUND(X13/W13,2)*100</f>
        <v>#DIV/0!</v>
      </c>
      <c r="AA13" s="76"/>
    </row>
    <row r="14" spans="1:30" s="79" customFormat="1" ht="10.050000000000001" hidden="1" customHeight="1" x14ac:dyDescent="0.25">
      <c r="A14" s="80" t="s">
        <v>78</v>
      </c>
      <c r="B14" s="81" t="s">
        <v>79</v>
      </c>
      <c r="C14" s="82" t="s">
        <v>80</v>
      </c>
      <c r="D14" s="82" t="s">
        <v>81</v>
      </c>
      <c r="E14" s="83"/>
      <c r="F14" s="83"/>
      <c r="G14" s="84">
        <v>0</v>
      </c>
      <c r="H14" s="83"/>
      <c r="I14" s="83"/>
      <c r="J14" s="84">
        <v>0</v>
      </c>
      <c r="K14" s="83"/>
      <c r="L14" s="83"/>
      <c r="M14" s="84">
        <v>0</v>
      </c>
      <c r="N14" s="83"/>
      <c r="O14" s="83"/>
      <c r="P14" s="84">
        <v>0</v>
      </c>
      <c r="Q14" s="83"/>
      <c r="R14" s="83"/>
      <c r="S14" s="84">
        <v>0</v>
      </c>
      <c r="T14" s="83"/>
      <c r="U14" s="83"/>
      <c r="V14" s="84">
        <v>0</v>
      </c>
      <c r="W14" s="85">
        <f t="shared" ref="W14:W16" si="1">G14+M14+S14</f>
        <v>0</v>
      </c>
      <c r="X14" s="85">
        <f t="shared" ref="X14:X16" si="2">J14+P14+V14</f>
        <v>0</v>
      </c>
      <c r="Y14" s="85">
        <f t="shared" ref="Y14:Y16" si="3">W14-X14</f>
        <v>0</v>
      </c>
      <c r="Z14" s="80" t="e">
        <f t="shared" si="0"/>
        <v>#DIV/0!</v>
      </c>
      <c r="AA14" s="83"/>
    </row>
    <row r="15" spans="1:30" s="79" customFormat="1" ht="10.95" hidden="1" customHeight="1" x14ac:dyDescent="0.25">
      <c r="A15" s="80" t="s">
        <v>78</v>
      </c>
      <c r="B15" s="81" t="s">
        <v>82</v>
      </c>
      <c r="C15" s="82" t="s">
        <v>80</v>
      </c>
      <c r="D15" s="82" t="s">
        <v>81</v>
      </c>
      <c r="E15" s="83"/>
      <c r="F15" s="83"/>
      <c r="G15" s="84">
        <v>0</v>
      </c>
      <c r="H15" s="83"/>
      <c r="I15" s="83"/>
      <c r="J15" s="84">
        <v>0</v>
      </c>
      <c r="K15" s="83"/>
      <c r="L15" s="83"/>
      <c r="M15" s="84">
        <v>0</v>
      </c>
      <c r="N15" s="83"/>
      <c r="O15" s="83"/>
      <c r="P15" s="84">
        <v>0</v>
      </c>
      <c r="Q15" s="83"/>
      <c r="R15" s="83"/>
      <c r="S15" s="84">
        <v>0</v>
      </c>
      <c r="T15" s="83"/>
      <c r="U15" s="83"/>
      <c r="V15" s="84">
        <v>0</v>
      </c>
      <c r="W15" s="85">
        <f t="shared" si="1"/>
        <v>0</v>
      </c>
      <c r="X15" s="85">
        <f t="shared" si="2"/>
        <v>0</v>
      </c>
      <c r="Y15" s="85">
        <f t="shared" si="3"/>
        <v>0</v>
      </c>
      <c r="Z15" s="80" t="e">
        <f t="shared" si="0"/>
        <v>#DIV/0!</v>
      </c>
      <c r="AA15" s="83"/>
    </row>
    <row r="16" spans="1:30" s="79" customFormat="1" ht="10.050000000000001" hidden="1" customHeight="1" x14ac:dyDescent="0.25">
      <c r="A16" s="80" t="s">
        <v>78</v>
      </c>
      <c r="B16" s="81" t="s">
        <v>83</v>
      </c>
      <c r="C16" s="82" t="s">
        <v>80</v>
      </c>
      <c r="D16" s="82" t="s">
        <v>81</v>
      </c>
      <c r="E16" s="83"/>
      <c r="F16" s="83"/>
      <c r="G16" s="84">
        <v>0</v>
      </c>
      <c r="H16" s="83"/>
      <c r="I16" s="83"/>
      <c r="J16" s="84">
        <v>0</v>
      </c>
      <c r="K16" s="83"/>
      <c r="L16" s="83"/>
      <c r="M16" s="84">
        <v>0</v>
      </c>
      <c r="N16" s="83"/>
      <c r="O16" s="83"/>
      <c r="P16" s="84">
        <v>0</v>
      </c>
      <c r="Q16" s="83"/>
      <c r="R16" s="83"/>
      <c r="S16" s="84">
        <v>0</v>
      </c>
      <c r="T16" s="83"/>
      <c r="U16" s="83"/>
      <c r="V16" s="84">
        <v>0</v>
      </c>
      <c r="W16" s="85">
        <f t="shared" si="1"/>
        <v>0</v>
      </c>
      <c r="X16" s="85">
        <f t="shared" si="2"/>
        <v>0</v>
      </c>
      <c r="Y16" s="85">
        <f t="shared" si="3"/>
        <v>0</v>
      </c>
      <c r="Z16" s="80" t="e">
        <f t="shared" si="0"/>
        <v>#DIV/0!</v>
      </c>
      <c r="AA16" s="83"/>
    </row>
    <row r="17" spans="1:27" s="79" customFormat="1" ht="10.050000000000001" hidden="1" customHeight="1" x14ac:dyDescent="0.25">
      <c r="A17" s="73" t="s">
        <v>75</v>
      </c>
      <c r="B17" s="74" t="s">
        <v>84</v>
      </c>
      <c r="C17" s="86" t="s">
        <v>85</v>
      </c>
      <c r="D17" s="76"/>
      <c r="E17" s="77">
        <v>0</v>
      </c>
      <c r="F17" s="76"/>
      <c r="G17" s="77">
        <v>0</v>
      </c>
      <c r="H17" s="77">
        <v>0</v>
      </c>
      <c r="I17" s="76"/>
      <c r="J17" s="77">
        <v>0</v>
      </c>
      <c r="K17" s="77">
        <v>0</v>
      </c>
      <c r="L17" s="76"/>
      <c r="M17" s="77">
        <v>0</v>
      </c>
      <c r="N17" s="77">
        <v>0</v>
      </c>
      <c r="O17" s="76"/>
      <c r="P17" s="77">
        <v>0</v>
      </c>
      <c r="Q17" s="77">
        <v>0</v>
      </c>
      <c r="R17" s="76"/>
      <c r="S17" s="77">
        <v>0</v>
      </c>
      <c r="T17" s="77">
        <v>0</v>
      </c>
      <c r="U17" s="76"/>
      <c r="V17" s="77">
        <v>0</v>
      </c>
      <c r="W17" s="77">
        <v>0</v>
      </c>
      <c r="X17" s="87">
        <v>0</v>
      </c>
      <c r="Y17" s="87">
        <v>0</v>
      </c>
      <c r="Z17" s="88" t="e">
        <f t="shared" si="0"/>
        <v>#DIV/0!</v>
      </c>
      <c r="AA17" s="76"/>
    </row>
    <row r="18" spans="1:27" s="79" customFormat="1" ht="10.050000000000001" hidden="1" customHeight="1" x14ac:dyDescent="0.25">
      <c r="A18" s="80" t="s">
        <v>78</v>
      </c>
      <c r="B18" s="81" t="s">
        <v>86</v>
      </c>
      <c r="C18" s="82" t="s">
        <v>80</v>
      </c>
      <c r="D18" s="82" t="s">
        <v>81</v>
      </c>
      <c r="E18" s="83"/>
      <c r="F18" s="83"/>
      <c r="G18" s="84">
        <v>0</v>
      </c>
      <c r="H18" s="83"/>
      <c r="I18" s="83"/>
      <c r="J18" s="84">
        <v>0</v>
      </c>
      <c r="K18" s="83"/>
      <c r="L18" s="83"/>
      <c r="M18" s="84">
        <v>0</v>
      </c>
      <c r="N18" s="83"/>
      <c r="O18" s="83"/>
      <c r="P18" s="84">
        <v>0</v>
      </c>
      <c r="Q18" s="83"/>
      <c r="R18" s="83"/>
      <c r="S18" s="84">
        <v>0</v>
      </c>
      <c r="T18" s="83"/>
      <c r="U18" s="83"/>
      <c r="V18" s="84">
        <v>0</v>
      </c>
      <c r="W18" s="85">
        <f t="shared" ref="W18:W20" si="4">G18+M18+S18</f>
        <v>0</v>
      </c>
      <c r="X18" s="85">
        <f t="shared" ref="X18:X20" si="5">J18+P18+V18</f>
        <v>0</v>
      </c>
      <c r="Y18" s="85">
        <f t="shared" ref="Y18:Y20" si="6">W18-X18</f>
        <v>0</v>
      </c>
      <c r="Z18" s="80" t="e">
        <f t="shared" si="0"/>
        <v>#DIV/0!</v>
      </c>
      <c r="AA18" s="83"/>
    </row>
    <row r="19" spans="1:27" s="79" customFormat="1" ht="10.050000000000001" hidden="1" customHeight="1" x14ac:dyDescent="0.25">
      <c r="A19" s="80" t="s">
        <v>78</v>
      </c>
      <c r="B19" s="81" t="s">
        <v>87</v>
      </c>
      <c r="C19" s="82" t="s">
        <v>80</v>
      </c>
      <c r="D19" s="82" t="s">
        <v>81</v>
      </c>
      <c r="E19" s="83"/>
      <c r="F19" s="83"/>
      <c r="G19" s="84">
        <v>0</v>
      </c>
      <c r="H19" s="83"/>
      <c r="I19" s="83"/>
      <c r="J19" s="84">
        <v>0</v>
      </c>
      <c r="K19" s="83"/>
      <c r="L19" s="83"/>
      <c r="M19" s="84">
        <v>0</v>
      </c>
      <c r="N19" s="83"/>
      <c r="O19" s="83"/>
      <c r="P19" s="84">
        <v>0</v>
      </c>
      <c r="Q19" s="83"/>
      <c r="R19" s="83"/>
      <c r="S19" s="84">
        <v>0</v>
      </c>
      <c r="T19" s="83"/>
      <c r="U19" s="83"/>
      <c r="V19" s="84">
        <v>0</v>
      </c>
      <c r="W19" s="85">
        <f t="shared" si="4"/>
        <v>0</v>
      </c>
      <c r="X19" s="85">
        <f t="shared" si="5"/>
        <v>0</v>
      </c>
      <c r="Y19" s="85">
        <f t="shared" si="6"/>
        <v>0</v>
      </c>
      <c r="Z19" s="80" t="e">
        <f t="shared" si="0"/>
        <v>#DIV/0!</v>
      </c>
      <c r="AA19" s="83"/>
    </row>
    <row r="20" spans="1:27" s="79" customFormat="1" ht="10.95" hidden="1" customHeight="1" x14ac:dyDescent="0.25">
      <c r="A20" s="80" t="s">
        <v>78</v>
      </c>
      <c r="B20" s="81" t="s">
        <v>88</v>
      </c>
      <c r="C20" s="82" t="s">
        <v>80</v>
      </c>
      <c r="D20" s="82" t="s">
        <v>81</v>
      </c>
      <c r="E20" s="83"/>
      <c r="F20" s="83"/>
      <c r="G20" s="84">
        <v>0</v>
      </c>
      <c r="H20" s="83"/>
      <c r="I20" s="83"/>
      <c r="J20" s="84">
        <v>0</v>
      </c>
      <c r="K20" s="83"/>
      <c r="L20" s="83"/>
      <c r="M20" s="84">
        <v>0</v>
      </c>
      <c r="N20" s="83"/>
      <c r="O20" s="83"/>
      <c r="P20" s="84">
        <v>0</v>
      </c>
      <c r="Q20" s="83"/>
      <c r="R20" s="83"/>
      <c r="S20" s="84">
        <v>0</v>
      </c>
      <c r="T20" s="83"/>
      <c r="U20" s="83"/>
      <c r="V20" s="84">
        <v>0</v>
      </c>
      <c r="W20" s="85">
        <f t="shared" si="4"/>
        <v>0</v>
      </c>
      <c r="X20" s="85">
        <f t="shared" si="5"/>
        <v>0</v>
      </c>
      <c r="Y20" s="85">
        <f t="shared" si="6"/>
        <v>0</v>
      </c>
      <c r="Z20" s="80" t="e">
        <f t="shared" si="0"/>
        <v>#DIV/0!</v>
      </c>
      <c r="AA20" s="83"/>
    </row>
    <row r="21" spans="1:27" ht="10.050000000000001" customHeight="1" x14ac:dyDescent="0.25">
      <c r="A21" s="73" t="s">
        <v>75</v>
      </c>
      <c r="B21" s="74" t="s">
        <v>89</v>
      </c>
      <c r="C21" s="86" t="s">
        <v>90</v>
      </c>
      <c r="D21" s="89"/>
      <c r="E21" s="90"/>
      <c r="F21" s="89"/>
      <c r="G21" s="90">
        <f>SUM(G22:G24)</f>
        <v>98734.5</v>
      </c>
      <c r="H21" s="90">
        <v>0</v>
      </c>
      <c r="I21" s="89"/>
      <c r="J21" s="90">
        <f>SUM(J22:J24)</f>
        <v>98734.510000000009</v>
      </c>
      <c r="K21" s="77">
        <v>0</v>
      </c>
      <c r="L21" s="76"/>
      <c r="M21" s="91">
        <f>SUM(M22:M24)</f>
        <v>0</v>
      </c>
      <c r="N21" s="77">
        <v>0</v>
      </c>
      <c r="O21" s="76"/>
      <c r="P21" s="91">
        <f>SUM(P22:P24)</f>
        <v>0</v>
      </c>
      <c r="Q21" s="90">
        <v>0</v>
      </c>
      <c r="R21" s="89"/>
      <c r="S21" s="90">
        <f>SUM(S22:S24)</f>
        <v>0</v>
      </c>
      <c r="T21" s="90">
        <v>0</v>
      </c>
      <c r="U21" s="89"/>
      <c r="V21" s="90">
        <f>SUM(V22:V24)</f>
        <v>0</v>
      </c>
      <c r="W21" s="90">
        <f>SUM(W22:W24)</f>
        <v>98734.5</v>
      </c>
      <c r="X21" s="90">
        <f>SUM(X22:X24)</f>
        <v>98734.510000000009</v>
      </c>
      <c r="Y21" s="92">
        <f>SUM(Y22:Y24)</f>
        <v>-1.0000000002037268E-2</v>
      </c>
      <c r="Z21" s="73">
        <f t="shared" si="0"/>
        <v>100</v>
      </c>
      <c r="AA21" s="89"/>
    </row>
    <row r="22" spans="1:27" ht="13.5" customHeight="1" x14ac:dyDescent="0.25">
      <c r="A22" s="80" t="s">
        <v>78</v>
      </c>
      <c r="B22" s="81" t="s">
        <v>91</v>
      </c>
      <c r="C22" s="82" t="s">
        <v>92</v>
      </c>
      <c r="D22" s="82" t="s">
        <v>81</v>
      </c>
      <c r="E22" s="93">
        <v>3</v>
      </c>
      <c r="F22" s="93">
        <v>11455.75</v>
      </c>
      <c r="G22" s="94">
        <f>E22*F22</f>
        <v>34367.25</v>
      </c>
      <c r="H22" s="93">
        <v>2</v>
      </c>
      <c r="I22" s="93">
        <v>17183.63</v>
      </c>
      <c r="J22" s="94">
        <f>I22*H22</f>
        <v>34367.26</v>
      </c>
      <c r="K22" s="83"/>
      <c r="L22" s="83"/>
      <c r="M22" s="84">
        <v>0</v>
      </c>
      <c r="N22" s="83"/>
      <c r="O22" s="83"/>
      <c r="P22" s="84">
        <v>0</v>
      </c>
      <c r="Q22" s="93"/>
      <c r="R22" s="93"/>
      <c r="S22" s="94">
        <v>0</v>
      </c>
      <c r="T22" s="93"/>
      <c r="U22" s="93"/>
      <c r="V22" s="94">
        <v>0</v>
      </c>
      <c r="W22" s="95">
        <f>G22+M22+S22</f>
        <v>34367.25</v>
      </c>
      <c r="X22" s="95">
        <f>J22+P22+V22</f>
        <v>34367.26</v>
      </c>
      <c r="Y22" s="96">
        <f>W22-X22</f>
        <v>-1.0000000002037268E-2</v>
      </c>
      <c r="Z22" s="80">
        <f>ROUND(X22/W22,2)*100</f>
        <v>100</v>
      </c>
      <c r="AA22" s="93"/>
    </row>
    <row r="23" spans="1:27" ht="10.050000000000001" customHeight="1" x14ac:dyDescent="0.25">
      <c r="A23" s="80" t="s">
        <v>78</v>
      </c>
      <c r="B23" s="81" t="s">
        <v>93</v>
      </c>
      <c r="C23" s="82" t="s">
        <v>94</v>
      </c>
      <c r="D23" s="82" t="s">
        <v>81</v>
      </c>
      <c r="E23" s="93">
        <v>3</v>
      </c>
      <c r="F23" s="93">
        <v>21455.75</v>
      </c>
      <c r="G23" s="94">
        <f>E23*F23</f>
        <v>64367.25</v>
      </c>
      <c r="H23" s="93">
        <v>3</v>
      </c>
      <c r="I23" s="93">
        <v>21455.75</v>
      </c>
      <c r="J23" s="94">
        <f t="shared" ref="J23:J24" si="7">I23*H23</f>
        <v>64367.25</v>
      </c>
      <c r="K23" s="83"/>
      <c r="L23" s="83"/>
      <c r="M23" s="84">
        <v>0</v>
      </c>
      <c r="N23" s="83"/>
      <c r="O23" s="83"/>
      <c r="P23" s="84">
        <v>0</v>
      </c>
      <c r="Q23" s="93"/>
      <c r="R23" s="93"/>
      <c r="S23" s="94">
        <v>0</v>
      </c>
      <c r="T23" s="93"/>
      <c r="U23" s="93"/>
      <c r="V23" s="94">
        <v>0</v>
      </c>
      <c r="W23" s="95">
        <f t="shared" ref="W23:W24" si="8">G23+M23+S23</f>
        <v>64367.25</v>
      </c>
      <c r="X23" s="95">
        <f t="shared" ref="X23:X24" si="9">J23+P23+V23</f>
        <v>64367.25</v>
      </c>
      <c r="Y23" s="96">
        <f t="shared" ref="Y23:Y24" si="10">W23-X23</f>
        <v>0</v>
      </c>
      <c r="Z23" s="80">
        <f t="shared" ref="Z23:Z33" si="11">ROUND(X23/W23,2)*100</f>
        <v>100</v>
      </c>
      <c r="AA23" s="93"/>
    </row>
    <row r="24" spans="1:27" s="79" customFormat="1" ht="7.8" hidden="1" x14ac:dyDescent="0.25">
      <c r="A24" s="80" t="s">
        <v>78</v>
      </c>
      <c r="B24" s="81" t="s">
        <v>95</v>
      </c>
      <c r="C24" s="82" t="s">
        <v>96</v>
      </c>
      <c r="D24" s="82" t="s">
        <v>81</v>
      </c>
      <c r="E24" s="83"/>
      <c r="F24" s="83"/>
      <c r="G24" s="84">
        <v>0</v>
      </c>
      <c r="H24" s="83"/>
      <c r="I24" s="83"/>
      <c r="J24" s="84">
        <f t="shared" si="7"/>
        <v>0</v>
      </c>
      <c r="K24" s="83"/>
      <c r="L24" s="83"/>
      <c r="M24" s="84">
        <v>0</v>
      </c>
      <c r="N24" s="83"/>
      <c r="O24" s="83"/>
      <c r="P24" s="84">
        <v>0</v>
      </c>
      <c r="Q24" s="83"/>
      <c r="R24" s="83"/>
      <c r="S24" s="84">
        <v>0</v>
      </c>
      <c r="T24" s="83"/>
      <c r="U24" s="83"/>
      <c r="V24" s="84">
        <v>0</v>
      </c>
      <c r="W24" s="85">
        <f t="shared" si="8"/>
        <v>0</v>
      </c>
      <c r="X24" s="85">
        <f t="shared" si="9"/>
        <v>0</v>
      </c>
      <c r="Y24" s="85">
        <f t="shared" si="10"/>
        <v>0</v>
      </c>
      <c r="Z24" s="80" t="e">
        <f t="shared" si="11"/>
        <v>#DIV/0!</v>
      </c>
      <c r="AA24" s="83"/>
    </row>
    <row r="25" spans="1:27" ht="8.25" customHeight="1" x14ac:dyDescent="0.25">
      <c r="A25" s="73" t="s">
        <v>73</v>
      </c>
      <c r="B25" s="74" t="s">
        <v>97</v>
      </c>
      <c r="C25" s="86" t="s">
        <v>98</v>
      </c>
      <c r="D25" s="89"/>
      <c r="E25" s="90"/>
      <c r="F25" s="89"/>
      <c r="G25" s="90">
        <f>SUM(G26:G28)</f>
        <v>21721.59</v>
      </c>
      <c r="H25" s="90">
        <v>0</v>
      </c>
      <c r="I25" s="89"/>
      <c r="J25" s="90">
        <f>SUM(J26:J28)</f>
        <v>21721.602200000001</v>
      </c>
      <c r="K25" s="77">
        <v>0</v>
      </c>
      <c r="L25" s="76"/>
      <c r="M25" s="77">
        <f>SUM(M26:M28)</f>
        <v>0</v>
      </c>
      <c r="N25" s="77">
        <v>0</v>
      </c>
      <c r="O25" s="76"/>
      <c r="P25" s="77">
        <f>SUM(P26:P28)</f>
        <v>0</v>
      </c>
      <c r="Q25" s="90">
        <v>0</v>
      </c>
      <c r="R25" s="89"/>
      <c r="S25" s="90">
        <f>SUM(S26:S28)</f>
        <v>0</v>
      </c>
      <c r="T25" s="90">
        <v>0</v>
      </c>
      <c r="U25" s="89"/>
      <c r="V25" s="90">
        <f>SUM(V26:V28)</f>
        <v>0</v>
      </c>
      <c r="W25" s="90">
        <f t="shared" ref="W25:Y25" si="12">SUM(W26:W28)</f>
        <v>21721.59</v>
      </c>
      <c r="X25" s="90">
        <f t="shared" si="12"/>
        <v>21721.602200000001</v>
      </c>
      <c r="Y25" s="92">
        <f t="shared" si="12"/>
        <v>-1.2200000001030276E-2</v>
      </c>
      <c r="Z25" s="73">
        <f t="shared" si="11"/>
        <v>100</v>
      </c>
      <c r="AA25" s="89"/>
    </row>
    <row r="26" spans="1:27" s="79" customFormat="1" ht="10.5" hidden="1" customHeight="1" x14ac:dyDescent="0.25">
      <c r="A26" s="80" t="s">
        <v>78</v>
      </c>
      <c r="B26" s="81" t="s">
        <v>99</v>
      </c>
      <c r="C26" s="82" t="s">
        <v>100</v>
      </c>
      <c r="D26" s="83"/>
      <c r="E26" s="84">
        <v>0</v>
      </c>
      <c r="F26" s="84">
        <v>0.22</v>
      </c>
      <c r="G26" s="84">
        <v>0</v>
      </c>
      <c r="H26" s="84">
        <v>0</v>
      </c>
      <c r="I26" s="84">
        <v>0.22</v>
      </c>
      <c r="J26" s="84">
        <v>0</v>
      </c>
      <c r="K26" s="84">
        <v>0</v>
      </c>
      <c r="L26" s="84">
        <v>0.22</v>
      </c>
      <c r="M26" s="84">
        <v>0</v>
      </c>
      <c r="N26" s="84">
        <v>0</v>
      </c>
      <c r="O26" s="84">
        <v>0.22</v>
      </c>
      <c r="P26" s="84">
        <v>0</v>
      </c>
      <c r="Q26" s="84">
        <v>0</v>
      </c>
      <c r="R26" s="84">
        <v>0.22</v>
      </c>
      <c r="S26" s="84">
        <v>0</v>
      </c>
      <c r="T26" s="84">
        <v>0</v>
      </c>
      <c r="U26" s="84">
        <v>0.22</v>
      </c>
      <c r="V26" s="84">
        <v>0</v>
      </c>
      <c r="W26" s="85">
        <f t="shared" ref="W26:W28" si="13">G26+M26+S26</f>
        <v>0</v>
      </c>
      <c r="X26" s="85">
        <f t="shared" ref="X26:X28" si="14">J26+P26+V26</f>
        <v>0</v>
      </c>
      <c r="Y26" s="85">
        <f t="shared" ref="Y26:Y28" si="15">W26-X26</f>
        <v>0</v>
      </c>
      <c r="Z26" s="80" t="e">
        <f t="shared" si="11"/>
        <v>#DIV/0!</v>
      </c>
      <c r="AA26" s="83"/>
    </row>
    <row r="27" spans="1:27" s="79" customFormat="1" ht="11.25" hidden="1" customHeight="1" x14ac:dyDescent="0.25">
      <c r="A27" s="80" t="s">
        <v>78</v>
      </c>
      <c r="B27" s="81" t="s">
        <v>101</v>
      </c>
      <c r="C27" s="82" t="s">
        <v>102</v>
      </c>
      <c r="D27" s="83"/>
      <c r="E27" s="84">
        <v>0</v>
      </c>
      <c r="F27" s="84">
        <v>0.22</v>
      </c>
      <c r="G27" s="84">
        <v>0</v>
      </c>
      <c r="H27" s="84">
        <v>0</v>
      </c>
      <c r="I27" s="84">
        <v>0.22</v>
      </c>
      <c r="J27" s="84">
        <v>0</v>
      </c>
      <c r="K27" s="84">
        <v>0</v>
      </c>
      <c r="L27" s="84">
        <v>0.22</v>
      </c>
      <c r="M27" s="84">
        <v>0</v>
      </c>
      <c r="N27" s="84">
        <v>0</v>
      </c>
      <c r="O27" s="84">
        <v>0.22</v>
      </c>
      <c r="P27" s="84">
        <v>0</v>
      </c>
      <c r="Q27" s="84">
        <v>0</v>
      </c>
      <c r="R27" s="84">
        <v>0.22</v>
      </c>
      <c r="S27" s="84">
        <v>0</v>
      </c>
      <c r="T27" s="84">
        <v>0</v>
      </c>
      <c r="U27" s="84">
        <v>0.22</v>
      </c>
      <c r="V27" s="84">
        <v>0</v>
      </c>
      <c r="W27" s="85">
        <f t="shared" si="13"/>
        <v>0</v>
      </c>
      <c r="X27" s="85">
        <f t="shared" si="14"/>
        <v>0</v>
      </c>
      <c r="Y27" s="85">
        <f t="shared" si="15"/>
        <v>0</v>
      </c>
      <c r="Z27" s="80" t="e">
        <f t="shared" si="11"/>
        <v>#DIV/0!</v>
      </c>
      <c r="AA27" s="83"/>
    </row>
    <row r="28" spans="1:27" ht="10.050000000000001" customHeight="1" x14ac:dyDescent="0.25">
      <c r="A28" s="80" t="s">
        <v>78</v>
      </c>
      <c r="B28" s="81" t="s">
        <v>103</v>
      </c>
      <c r="C28" s="82" t="s">
        <v>90</v>
      </c>
      <c r="D28" s="93"/>
      <c r="E28" s="94">
        <f>G21</f>
        <v>98734.5</v>
      </c>
      <c r="F28" s="94">
        <v>0.22</v>
      </c>
      <c r="G28" s="94">
        <f>(G22*0.22)+(G23*0.22)</f>
        <v>21721.59</v>
      </c>
      <c r="H28" s="94">
        <f>J21</f>
        <v>98734.510000000009</v>
      </c>
      <c r="I28" s="94">
        <v>0.22</v>
      </c>
      <c r="J28" s="94">
        <f>H28*I28+0.01</f>
        <v>21721.602200000001</v>
      </c>
      <c r="K28" s="84">
        <v>0</v>
      </c>
      <c r="L28" s="84">
        <v>0.22</v>
      </c>
      <c r="M28" s="84">
        <v>0</v>
      </c>
      <c r="N28" s="84">
        <v>0</v>
      </c>
      <c r="O28" s="84">
        <v>0.22</v>
      </c>
      <c r="P28" s="84">
        <v>0</v>
      </c>
      <c r="Q28" s="94">
        <v>0</v>
      </c>
      <c r="R28" s="94">
        <v>0.22</v>
      </c>
      <c r="S28" s="94">
        <v>0</v>
      </c>
      <c r="T28" s="94">
        <v>0</v>
      </c>
      <c r="U28" s="94">
        <v>0.22</v>
      </c>
      <c r="V28" s="94">
        <v>0</v>
      </c>
      <c r="W28" s="95">
        <f t="shared" si="13"/>
        <v>21721.59</v>
      </c>
      <c r="X28" s="95">
        <f t="shared" si="14"/>
        <v>21721.602200000001</v>
      </c>
      <c r="Y28" s="96">
        <f t="shared" si="15"/>
        <v>-1.2200000001030276E-2</v>
      </c>
      <c r="Z28" s="80">
        <f t="shared" si="11"/>
        <v>100</v>
      </c>
      <c r="AA28" s="93"/>
    </row>
    <row r="29" spans="1:27" ht="10.95" customHeight="1" x14ac:dyDescent="0.25">
      <c r="A29" s="73" t="s">
        <v>75</v>
      </c>
      <c r="B29" s="74" t="s">
        <v>104</v>
      </c>
      <c r="C29" s="86" t="s">
        <v>105</v>
      </c>
      <c r="D29" s="89"/>
      <c r="E29" s="90">
        <v>0</v>
      </c>
      <c r="F29" s="89"/>
      <c r="G29" s="90">
        <f>SUM(G30:G32)</f>
        <v>201480</v>
      </c>
      <c r="H29" s="90">
        <v>0</v>
      </c>
      <c r="I29" s="89"/>
      <c r="J29" s="90">
        <f>SUM(J30:J32)</f>
        <v>201480</v>
      </c>
      <c r="K29" s="77">
        <v>0</v>
      </c>
      <c r="L29" s="76"/>
      <c r="M29" s="91">
        <f>SUM(M30:M32)</f>
        <v>0</v>
      </c>
      <c r="N29" s="77">
        <v>0</v>
      </c>
      <c r="O29" s="76"/>
      <c r="P29" s="91">
        <f>SUM(P30:P32)</f>
        <v>0</v>
      </c>
      <c r="Q29" s="90">
        <v>0</v>
      </c>
      <c r="R29" s="89"/>
      <c r="S29" s="90">
        <f>SUM(S30:S32)</f>
        <v>0</v>
      </c>
      <c r="T29" s="90">
        <v>0</v>
      </c>
      <c r="U29" s="89"/>
      <c r="V29" s="90">
        <f>SUM(V30:V32)</f>
        <v>0</v>
      </c>
      <c r="W29" s="90">
        <f>SUM(W30:W32)</f>
        <v>201480</v>
      </c>
      <c r="X29" s="90">
        <f>SUM(X30:X32)</f>
        <v>201480</v>
      </c>
      <c r="Y29" s="92">
        <f>SUM(Y30:Y32)</f>
        <v>0</v>
      </c>
      <c r="Z29" s="73">
        <f t="shared" si="11"/>
        <v>100</v>
      </c>
      <c r="AA29" s="89"/>
    </row>
    <row r="30" spans="1:27" ht="13.5" customHeight="1" x14ac:dyDescent="0.25">
      <c r="A30" s="80" t="s">
        <v>78</v>
      </c>
      <c r="B30" s="81" t="s">
        <v>106</v>
      </c>
      <c r="C30" s="82" t="s">
        <v>107</v>
      </c>
      <c r="D30" s="82" t="s">
        <v>81</v>
      </c>
      <c r="E30" s="93">
        <v>3</v>
      </c>
      <c r="F30" s="93">
        <v>20000</v>
      </c>
      <c r="G30" s="94">
        <f t="shared" ref="G30:G32" si="16">E30*F30</f>
        <v>60000</v>
      </c>
      <c r="H30" s="93">
        <v>3</v>
      </c>
      <c r="I30" s="93">
        <v>20000</v>
      </c>
      <c r="J30" s="94">
        <f t="shared" ref="J30:J32" si="17">I30*H30</f>
        <v>60000</v>
      </c>
      <c r="K30" s="83"/>
      <c r="L30" s="83"/>
      <c r="M30" s="84">
        <v>0</v>
      </c>
      <c r="N30" s="83"/>
      <c r="O30" s="83"/>
      <c r="P30" s="84">
        <v>0</v>
      </c>
      <c r="Q30" s="93"/>
      <c r="R30" s="93"/>
      <c r="S30" s="94">
        <v>0</v>
      </c>
      <c r="T30" s="93"/>
      <c r="U30" s="93"/>
      <c r="V30" s="94">
        <v>0</v>
      </c>
      <c r="W30" s="95">
        <f t="shared" ref="W30:W32" si="18">G30+M30+S30</f>
        <v>60000</v>
      </c>
      <c r="X30" s="95">
        <f t="shared" ref="X30:X32" si="19">J30+P30+V30</f>
        <v>60000</v>
      </c>
      <c r="Y30" s="96">
        <f t="shared" ref="Y30:Y32" si="20">W30-X30</f>
        <v>0</v>
      </c>
      <c r="Z30" s="80">
        <f t="shared" si="11"/>
        <v>100</v>
      </c>
      <c r="AA30" s="93"/>
    </row>
    <row r="31" spans="1:27" ht="13.5" customHeight="1" x14ac:dyDescent="0.25">
      <c r="A31" s="80" t="s">
        <v>78</v>
      </c>
      <c r="B31" s="81" t="s">
        <v>108</v>
      </c>
      <c r="C31" s="82" t="s">
        <v>109</v>
      </c>
      <c r="D31" s="82" t="s">
        <v>81</v>
      </c>
      <c r="E31" s="93">
        <v>3</v>
      </c>
      <c r="F31" s="93">
        <v>42160</v>
      </c>
      <c r="G31" s="94">
        <f t="shared" si="16"/>
        <v>126480</v>
      </c>
      <c r="H31" s="93">
        <v>3</v>
      </c>
      <c r="I31" s="93">
        <v>42160</v>
      </c>
      <c r="J31" s="94">
        <f t="shared" si="17"/>
        <v>126480</v>
      </c>
      <c r="K31" s="83"/>
      <c r="L31" s="83"/>
      <c r="M31" s="84">
        <v>0</v>
      </c>
      <c r="N31" s="83"/>
      <c r="O31" s="83"/>
      <c r="P31" s="84">
        <v>0</v>
      </c>
      <c r="Q31" s="93"/>
      <c r="R31" s="93"/>
      <c r="S31" s="94">
        <v>0</v>
      </c>
      <c r="T31" s="93"/>
      <c r="U31" s="93"/>
      <c r="V31" s="94">
        <v>0</v>
      </c>
      <c r="W31" s="95">
        <f t="shared" si="18"/>
        <v>126480</v>
      </c>
      <c r="X31" s="95">
        <f t="shared" si="19"/>
        <v>126480</v>
      </c>
      <c r="Y31" s="96">
        <f t="shared" si="20"/>
        <v>0</v>
      </c>
      <c r="Z31" s="80">
        <f t="shared" si="11"/>
        <v>100</v>
      </c>
      <c r="AA31" s="93"/>
    </row>
    <row r="32" spans="1:27" ht="13.5" customHeight="1" x14ac:dyDescent="0.25">
      <c r="A32" s="80" t="s">
        <v>78</v>
      </c>
      <c r="B32" s="81" t="s">
        <v>110</v>
      </c>
      <c r="C32" s="82" t="s">
        <v>111</v>
      </c>
      <c r="D32" s="82" t="s">
        <v>81</v>
      </c>
      <c r="E32" s="93">
        <v>3</v>
      </c>
      <c r="F32" s="93">
        <v>5000</v>
      </c>
      <c r="G32" s="94">
        <f t="shared" si="16"/>
        <v>15000</v>
      </c>
      <c r="H32" s="93">
        <v>3</v>
      </c>
      <c r="I32" s="93">
        <v>5000</v>
      </c>
      <c r="J32" s="94">
        <f t="shared" si="17"/>
        <v>15000</v>
      </c>
      <c r="K32" s="83"/>
      <c r="L32" s="83"/>
      <c r="M32" s="84">
        <v>0</v>
      </c>
      <c r="N32" s="83"/>
      <c r="O32" s="83"/>
      <c r="P32" s="84">
        <v>0</v>
      </c>
      <c r="Q32" s="93"/>
      <c r="R32" s="93"/>
      <c r="S32" s="94">
        <v>0</v>
      </c>
      <c r="T32" s="93"/>
      <c r="U32" s="93"/>
      <c r="V32" s="94">
        <v>0</v>
      </c>
      <c r="W32" s="95">
        <f t="shared" si="18"/>
        <v>15000</v>
      </c>
      <c r="X32" s="95">
        <f t="shared" si="19"/>
        <v>15000</v>
      </c>
      <c r="Y32" s="96">
        <f t="shared" si="20"/>
        <v>0</v>
      </c>
      <c r="Z32" s="80">
        <f t="shared" si="11"/>
        <v>100</v>
      </c>
      <c r="AA32" s="93"/>
    </row>
    <row r="33" spans="1:27" ht="10.050000000000001" customHeight="1" x14ac:dyDescent="0.25">
      <c r="A33" s="179" t="s">
        <v>112</v>
      </c>
      <c r="B33" s="180"/>
      <c r="C33" s="180"/>
      <c r="D33" s="97"/>
      <c r="E33" s="98"/>
      <c r="F33" s="99"/>
      <c r="G33" s="100">
        <f>G29+G25+G21+G17+G13</f>
        <v>321936.08999999997</v>
      </c>
      <c r="H33" s="93"/>
      <c r="I33" s="99"/>
      <c r="J33" s="100">
        <f>J29+J25+J21+J17+J13</f>
        <v>321936.11219999997</v>
      </c>
      <c r="K33" s="101"/>
      <c r="L33" s="102"/>
      <c r="M33" s="103">
        <f>M29+M25+M21+M17+M13</f>
        <v>0</v>
      </c>
      <c r="N33" s="101"/>
      <c r="O33" s="102"/>
      <c r="P33" s="103">
        <f>P29+P25+P21+P17+P13</f>
        <v>0</v>
      </c>
      <c r="Q33" s="99"/>
      <c r="R33" s="104"/>
      <c r="S33" s="100">
        <f>S29+S25+S21+S17+S13</f>
        <v>0</v>
      </c>
      <c r="T33" s="99"/>
      <c r="U33" s="104"/>
      <c r="V33" s="100">
        <f>V29+V25+V21+V17+V13</f>
        <v>0</v>
      </c>
      <c r="W33" s="100">
        <f>W29+W25+W21+W17+W13</f>
        <v>321936.08999999997</v>
      </c>
      <c r="X33" s="100">
        <f>X29+X25+X21+X17+X13</f>
        <v>321936.11219999997</v>
      </c>
      <c r="Y33" s="105">
        <f>Y29+Y25+Y21+Y17+Y13</f>
        <v>-2.2200000003067544E-2</v>
      </c>
      <c r="Z33" s="106">
        <f t="shared" si="11"/>
        <v>100</v>
      </c>
      <c r="AA33" s="99"/>
    </row>
    <row r="34" spans="1:27" ht="10.050000000000001" customHeight="1" x14ac:dyDescent="0.25">
      <c r="A34" s="69" t="s">
        <v>73</v>
      </c>
      <c r="B34" s="70">
        <v>2</v>
      </c>
      <c r="C34" s="69" t="s">
        <v>113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107"/>
      <c r="AA34" s="108"/>
    </row>
    <row r="35" spans="1:27" s="79" customFormat="1" ht="10.95" hidden="1" customHeight="1" x14ac:dyDescent="0.25">
      <c r="A35" s="73" t="s">
        <v>75</v>
      </c>
      <c r="B35" s="74" t="s">
        <v>114</v>
      </c>
      <c r="C35" s="86" t="s">
        <v>115</v>
      </c>
      <c r="D35" s="76"/>
      <c r="E35" s="77">
        <v>0</v>
      </c>
      <c r="F35" s="76"/>
      <c r="G35" s="77">
        <v>0</v>
      </c>
      <c r="H35" s="77">
        <v>0</v>
      </c>
      <c r="I35" s="76"/>
      <c r="J35" s="77">
        <v>0</v>
      </c>
      <c r="K35" s="77">
        <v>0</v>
      </c>
      <c r="L35" s="76"/>
      <c r="M35" s="77">
        <v>0</v>
      </c>
      <c r="N35" s="77">
        <v>0</v>
      </c>
      <c r="O35" s="76"/>
      <c r="P35" s="77">
        <v>0</v>
      </c>
      <c r="Q35" s="77">
        <v>0</v>
      </c>
      <c r="R35" s="76"/>
      <c r="S35" s="77">
        <v>0</v>
      </c>
      <c r="T35" s="77">
        <v>0</v>
      </c>
      <c r="U35" s="76"/>
      <c r="V35" s="77">
        <v>0</v>
      </c>
      <c r="W35" s="77">
        <v>0</v>
      </c>
      <c r="X35" s="77">
        <v>0</v>
      </c>
      <c r="Y35" s="77">
        <v>0</v>
      </c>
      <c r="Z35" s="73" t="e">
        <f t="shared" ref="Z35:Z47" si="21">ROUND(X35/W35,2)*100</f>
        <v>#DIV/0!</v>
      </c>
      <c r="AA35" s="76"/>
    </row>
    <row r="36" spans="1:27" s="79" customFormat="1" ht="10.050000000000001" hidden="1" customHeight="1" x14ac:dyDescent="0.25">
      <c r="A36" s="80" t="s">
        <v>78</v>
      </c>
      <c r="B36" s="81" t="s">
        <v>116</v>
      </c>
      <c r="C36" s="82" t="s">
        <v>117</v>
      </c>
      <c r="D36" s="82" t="s">
        <v>118</v>
      </c>
      <c r="E36" s="83"/>
      <c r="F36" s="83"/>
      <c r="G36" s="84">
        <v>0</v>
      </c>
      <c r="H36" s="83"/>
      <c r="I36" s="83"/>
      <c r="J36" s="84">
        <v>0</v>
      </c>
      <c r="K36" s="83"/>
      <c r="L36" s="83"/>
      <c r="M36" s="84">
        <v>0</v>
      </c>
      <c r="N36" s="83"/>
      <c r="O36" s="83"/>
      <c r="P36" s="84">
        <v>0</v>
      </c>
      <c r="Q36" s="83"/>
      <c r="R36" s="83"/>
      <c r="S36" s="84">
        <v>0</v>
      </c>
      <c r="T36" s="83"/>
      <c r="U36" s="83"/>
      <c r="V36" s="84">
        <v>0</v>
      </c>
      <c r="W36" s="85">
        <f t="shared" ref="W36:W38" si="22">G36+M36+S36</f>
        <v>0</v>
      </c>
      <c r="X36" s="85">
        <f t="shared" ref="X36:X38" si="23">J36+P36+V36</f>
        <v>0</v>
      </c>
      <c r="Y36" s="85">
        <f t="shared" ref="Y36:Y38" si="24">W36-X36</f>
        <v>0</v>
      </c>
      <c r="Z36" s="80" t="e">
        <f t="shared" si="21"/>
        <v>#DIV/0!</v>
      </c>
      <c r="AA36" s="83"/>
    </row>
    <row r="37" spans="1:27" s="79" customFormat="1" ht="13.5" hidden="1" customHeight="1" x14ac:dyDescent="0.25">
      <c r="A37" s="80" t="s">
        <v>78</v>
      </c>
      <c r="B37" s="81" t="s">
        <v>119</v>
      </c>
      <c r="C37" s="109" t="s">
        <v>120</v>
      </c>
      <c r="D37" s="82" t="s">
        <v>118</v>
      </c>
      <c r="E37" s="83"/>
      <c r="F37" s="83"/>
      <c r="G37" s="84">
        <v>0</v>
      </c>
      <c r="H37" s="83"/>
      <c r="I37" s="83"/>
      <c r="J37" s="84">
        <v>0</v>
      </c>
      <c r="K37" s="83"/>
      <c r="L37" s="83"/>
      <c r="M37" s="84">
        <v>0</v>
      </c>
      <c r="N37" s="83"/>
      <c r="O37" s="83"/>
      <c r="P37" s="84">
        <v>0</v>
      </c>
      <c r="Q37" s="83"/>
      <c r="R37" s="83"/>
      <c r="S37" s="84">
        <v>0</v>
      </c>
      <c r="T37" s="83"/>
      <c r="U37" s="83"/>
      <c r="V37" s="84">
        <v>0</v>
      </c>
      <c r="W37" s="85">
        <f t="shared" si="22"/>
        <v>0</v>
      </c>
      <c r="X37" s="85">
        <f t="shared" si="23"/>
        <v>0</v>
      </c>
      <c r="Y37" s="85">
        <f t="shared" si="24"/>
        <v>0</v>
      </c>
      <c r="Z37" s="80" t="e">
        <f t="shared" si="21"/>
        <v>#DIV/0!</v>
      </c>
      <c r="AA37" s="83"/>
    </row>
    <row r="38" spans="1:27" s="79" customFormat="1" ht="10.050000000000001" hidden="1" customHeight="1" x14ac:dyDescent="0.25">
      <c r="A38" s="80" t="s">
        <v>78</v>
      </c>
      <c r="B38" s="81" t="s">
        <v>121</v>
      </c>
      <c r="C38" s="82" t="s">
        <v>117</v>
      </c>
      <c r="D38" s="82" t="s">
        <v>118</v>
      </c>
      <c r="E38" s="83"/>
      <c r="F38" s="83"/>
      <c r="G38" s="84">
        <v>0</v>
      </c>
      <c r="H38" s="83"/>
      <c r="I38" s="83"/>
      <c r="J38" s="84">
        <v>0</v>
      </c>
      <c r="K38" s="83"/>
      <c r="L38" s="83"/>
      <c r="M38" s="84">
        <v>0</v>
      </c>
      <c r="N38" s="83"/>
      <c r="O38" s="83"/>
      <c r="P38" s="84">
        <v>0</v>
      </c>
      <c r="Q38" s="83"/>
      <c r="R38" s="83"/>
      <c r="S38" s="84">
        <v>0</v>
      </c>
      <c r="T38" s="83"/>
      <c r="U38" s="83"/>
      <c r="V38" s="84">
        <v>0</v>
      </c>
      <c r="W38" s="85">
        <f t="shared" si="22"/>
        <v>0</v>
      </c>
      <c r="X38" s="85">
        <f t="shared" si="23"/>
        <v>0</v>
      </c>
      <c r="Y38" s="85">
        <f t="shared" si="24"/>
        <v>0</v>
      </c>
      <c r="Z38" s="80" t="e">
        <f t="shared" si="21"/>
        <v>#DIV/0!</v>
      </c>
      <c r="AA38" s="83"/>
    </row>
    <row r="39" spans="1:27" s="79" customFormat="1" ht="10.95" hidden="1" customHeight="1" x14ac:dyDescent="0.25">
      <c r="A39" s="73" t="s">
        <v>75</v>
      </c>
      <c r="B39" s="74" t="s">
        <v>122</v>
      </c>
      <c r="C39" s="86" t="s">
        <v>123</v>
      </c>
      <c r="D39" s="76"/>
      <c r="E39" s="77">
        <v>0</v>
      </c>
      <c r="F39" s="76"/>
      <c r="G39" s="77">
        <v>0</v>
      </c>
      <c r="H39" s="77">
        <v>0</v>
      </c>
      <c r="I39" s="76"/>
      <c r="J39" s="77">
        <v>0</v>
      </c>
      <c r="K39" s="77">
        <v>0</v>
      </c>
      <c r="L39" s="76"/>
      <c r="M39" s="77">
        <v>0</v>
      </c>
      <c r="N39" s="77">
        <v>0</v>
      </c>
      <c r="O39" s="76"/>
      <c r="P39" s="77">
        <v>0</v>
      </c>
      <c r="Q39" s="77">
        <v>0</v>
      </c>
      <c r="R39" s="76"/>
      <c r="S39" s="77">
        <v>0</v>
      </c>
      <c r="T39" s="77">
        <v>0</v>
      </c>
      <c r="U39" s="76"/>
      <c r="V39" s="77">
        <v>0</v>
      </c>
      <c r="W39" s="77">
        <v>0</v>
      </c>
      <c r="X39" s="77">
        <v>0</v>
      </c>
      <c r="Y39" s="78">
        <v>0</v>
      </c>
      <c r="Z39" s="73" t="e">
        <f t="shared" si="21"/>
        <v>#DIV/0!</v>
      </c>
      <c r="AA39" s="76"/>
    </row>
    <row r="40" spans="1:27" s="79" customFormat="1" ht="13.5" hidden="1" customHeight="1" x14ac:dyDescent="0.25">
      <c r="A40" s="80" t="s">
        <v>78</v>
      </c>
      <c r="B40" s="81" t="s">
        <v>124</v>
      </c>
      <c r="C40" s="109" t="s">
        <v>125</v>
      </c>
      <c r="D40" s="82" t="s">
        <v>126</v>
      </c>
      <c r="E40" s="83"/>
      <c r="F40" s="83"/>
      <c r="G40" s="84">
        <v>0</v>
      </c>
      <c r="H40" s="83"/>
      <c r="I40" s="83"/>
      <c r="J40" s="84">
        <v>0</v>
      </c>
      <c r="K40" s="83"/>
      <c r="L40" s="83"/>
      <c r="M40" s="84">
        <v>0</v>
      </c>
      <c r="N40" s="83"/>
      <c r="O40" s="83"/>
      <c r="P40" s="84">
        <v>0</v>
      </c>
      <c r="Q40" s="83"/>
      <c r="R40" s="83"/>
      <c r="S40" s="84">
        <v>0</v>
      </c>
      <c r="T40" s="83"/>
      <c r="U40" s="83"/>
      <c r="V40" s="84">
        <v>0</v>
      </c>
      <c r="W40" s="85">
        <f t="shared" ref="W40:W42" si="25">G40+M40+S40</f>
        <v>0</v>
      </c>
      <c r="X40" s="85">
        <f t="shared" ref="X40:X42" si="26">J40+P40+V40</f>
        <v>0</v>
      </c>
      <c r="Y40" s="85">
        <f t="shared" ref="Y40:Y42" si="27">W40-X40</f>
        <v>0</v>
      </c>
      <c r="Z40" s="80" t="e">
        <f t="shared" si="21"/>
        <v>#DIV/0!</v>
      </c>
      <c r="AA40" s="83"/>
    </row>
    <row r="41" spans="1:27" s="79" customFormat="1" ht="10.050000000000001" hidden="1" customHeight="1" x14ac:dyDescent="0.25">
      <c r="A41" s="80" t="s">
        <v>78</v>
      </c>
      <c r="B41" s="81" t="s">
        <v>127</v>
      </c>
      <c r="C41" s="82" t="s">
        <v>128</v>
      </c>
      <c r="D41" s="82" t="s">
        <v>126</v>
      </c>
      <c r="E41" s="83"/>
      <c r="F41" s="83"/>
      <c r="G41" s="84">
        <v>0</v>
      </c>
      <c r="H41" s="83"/>
      <c r="I41" s="83"/>
      <c r="J41" s="84">
        <v>0</v>
      </c>
      <c r="K41" s="83"/>
      <c r="L41" s="83"/>
      <c r="M41" s="84">
        <v>0</v>
      </c>
      <c r="N41" s="83"/>
      <c r="O41" s="83"/>
      <c r="P41" s="84">
        <v>0</v>
      </c>
      <c r="Q41" s="83"/>
      <c r="R41" s="83"/>
      <c r="S41" s="84">
        <v>0</v>
      </c>
      <c r="T41" s="83"/>
      <c r="U41" s="83"/>
      <c r="V41" s="84">
        <v>0</v>
      </c>
      <c r="W41" s="85">
        <f t="shared" si="25"/>
        <v>0</v>
      </c>
      <c r="X41" s="85">
        <f t="shared" si="26"/>
        <v>0</v>
      </c>
      <c r="Y41" s="85">
        <f t="shared" si="27"/>
        <v>0</v>
      </c>
      <c r="Z41" s="80" t="e">
        <f t="shared" si="21"/>
        <v>#DIV/0!</v>
      </c>
      <c r="AA41" s="83"/>
    </row>
    <row r="42" spans="1:27" s="79" customFormat="1" ht="13.5" hidden="1" customHeight="1" x14ac:dyDescent="0.25">
      <c r="A42" s="80" t="s">
        <v>78</v>
      </c>
      <c r="B42" s="81" t="s">
        <v>129</v>
      </c>
      <c r="C42" s="109" t="s">
        <v>125</v>
      </c>
      <c r="D42" s="82" t="s">
        <v>126</v>
      </c>
      <c r="E42" s="83"/>
      <c r="F42" s="83"/>
      <c r="G42" s="84">
        <v>0</v>
      </c>
      <c r="H42" s="83"/>
      <c r="I42" s="83"/>
      <c r="J42" s="84">
        <v>0</v>
      </c>
      <c r="K42" s="83"/>
      <c r="L42" s="83"/>
      <c r="M42" s="84">
        <v>0</v>
      </c>
      <c r="N42" s="83"/>
      <c r="O42" s="83"/>
      <c r="P42" s="84">
        <v>0</v>
      </c>
      <c r="Q42" s="83"/>
      <c r="R42" s="83"/>
      <c r="S42" s="84">
        <v>0</v>
      </c>
      <c r="T42" s="83"/>
      <c r="U42" s="83"/>
      <c r="V42" s="84">
        <v>0</v>
      </c>
      <c r="W42" s="85">
        <f t="shared" si="25"/>
        <v>0</v>
      </c>
      <c r="X42" s="85">
        <f t="shared" si="26"/>
        <v>0</v>
      </c>
      <c r="Y42" s="85">
        <f t="shared" si="27"/>
        <v>0</v>
      </c>
      <c r="Z42" s="80" t="e">
        <f t="shared" si="21"/>
        <v>#DIV/0!</v>
      </c>
      <c r="AA42" s="83"/>
    </row>
    <row r="43" spans="1:27" s="79" customFormat="1" ht="10.050000000000001" hidden="1" customHeight="1" x14ac:dyDescent="0.25">
      <c r="A43" s="73" t="s">
        <v>75</v>
      </c>
      <c r="B43" s="74" t="s">
        <v>130</v>
      </c>
      <c r="C43" s="86" t="s">
        <v>131</v>
      </c>
      <c r="D43" s="76"/>
      <c r="E43" s="77">
        <v>0</v>
      </c>
      <c r="F43" s="76"/>
      <c r="G43" s="77">
        <v>0</v>
      </c>
      <c r="H43" s="77">
        <v>0</v>
      </c>
      <c r="I43" s="76"/>
      <c r="J43" s="77">
        <v>0</v>
      </c>
      <c r="K43" s="77">
        <v>0</v>
      </c>
      <c r="L43" s="76"/>
      <c r="M43" s="77">
        <v>0</v>
      </c>
      <c r="N43" s="77">
        <v>0</v>
      </c>
      <c r="O43" s="76"/>
      <c r="P43" s="77">
        <v>0</v>
      </c>
      <c r="Q43" s="77">
        <v>0</v>
      </c>
      <c r="R43" s="76"/>
      <c r="S43" s="77">
        <v>0</v>
      </c>
      <c r="T43" s="77">
        <v>0</v>
      </c>
      <c r="U43" s="76"/>
      <c r="V43" s="77">
        <v>0</v>
      </c>
      <c r="W43" s="77">
        <v>0</v>
      </c>
      <c r="X43" s="77">
        <v>0</v>
      </c>
      <c r="Y43" s="77">
        <v>0</v>
      </c>
      <c r="Z43" s="73" t="e">
        <f t="shared" si="21"/>
        <v>#DIV/0!</v>
      </c>
      <c r="AA43" s="76"/>
    </row>
    <row r="44" spans="1:27" s="79" customFormat="1" ht="10.95" hidden="1" customHeight="1" x14ac:dyDescent="0.25">
      <c r="A44" s="80" t="s">
        <v>78</v>
      </c>
      <c r="B44" s="81" t="s">
        <v>132</v>
      </c>
      <c r="C44" s="82" t="s">
        <v>133</v>
      </c>
      <c r="D44" s="82" t="s">
        <v>126</v>
      </c>
      <c r="E44" s="83"/>
      <c r="F44" s="83"/>
      <c r="G44" s="84">
        <v>0</v>
      </c>
      <c r="H44" s="83"/>
      <c r="I44" s="83"/>
      <c r="J44" s="84">
        <v>0</v>
      </c>
      <c r="K44" s="83"/>
      <c r="L44" s="83"/>
      <c r="M44" s="84">
        <v>0</v>
      </c>
      <c r="N44" s="83"/>
      <c r="O44" s="83"/>
      <c r="P44" s="84">
        <v>0</v>
      </c>
      <c r="Q44" s="83"/>
      <c r="R44" s="83"/>
      <c r="S44" s="84">
        <v>0</v>
      </c>
      <c r="T44" s="83"/>
      <c r="U44" s="83"/>
      <c r="V44" s="84">
        <v>0</v>
      </c>
      <c r="W44" s="85">
        <f t="shared" ref="W44:W46" si="28">G44+M44+S44</f>
        <v>0</v>
      </c>
      <c r="X44" s="85">
        <f t="shared" ref="X44:X46" si="29">J44+P44+V44</f>
        <v>0</v>
      </c>
      <c r="Y44" s="85">
        <f t="shared" ref="Y44:Y46" si="30">W44-X44</f>
        <v>0</v>
      </c>
      <c r="Z44" s="80" t="e">
        <f t="shared" si="21"/>
        <v>#DIV/0!</v>
      </c>
      <c r="AA44" s="83"/>
    </row>
    <row r="45" spans="1:27" s="79" customFormat="1" ht="10.050000000000001" hidden="1" customHeight="1" x14ac:dyDescent="0.25">
      <c r="A45" s="80" t="s">
        <v>78</v>
      </c>
      <c r="B45" s="81" t="s">
        <v>134</v>
      </c>
      <c r="C45" s="82" t="s">
        <v>135</v>
      </c>
      <c r="D45" s="82" t="s">
        <v>126</v>
      </c>
      <c r="E45" s="83"/>
      <c r="F45" s="83"/>
      <c r="G45" s="84">
        <v>0</v>
      </c>
      <c r="H45" s="83"/>
      <c r="I45" s="83"/>
      <c r="J45" s="84">
        <v>0</v>
      </c>
      <c r="K45" s="83"/>
      <c r="L45" s="83"/>
      <c r="M45" s="84">
        <v>0</v>
      </c>
      <c r="N45" s="83"/>
      <c r="O45" s="83"/>
      <c r="P45" s="84">
        <v>0</v>
      </c>
      <c r="Q45" s="83"/>
      <c r="R45" s="83"/>
      <c r="S45" s="84">
        <v>0</v>
      </c>
      <c r="T45" s="83"/>
      <c r="U45" s="83"/>
      <c r="V45" s="84">
        <v>0</v>
      </c>
      <c r="W45" s="85">
        <f t="shared" si="28"/>
        <v>0</v>
      </c>
      <c r="X45" s="85">
        <f t="shared" si="29"/>
        <v>0</v>
      </c>
      <c r="Y45" s="85">
        <f t="shared" si="30"/>
        <v>0</v>
      </c>
      <c r="Z45" s="80" t="e">
        <f t="shared" si="21"/>
        <v>#DIV/0!</v>
      </c>
      <c r="AA45" s="83"/>
    </row>
    <row r="46" spans="1:27" s="79" customFormat="1" ht="10.050000000000001" hidden="1" customHeight="1" x14ac:dyDescent="0.25">
      <c r="A46" s="80" t="s">
        <v>78</v>
      </c>
      <c r="B46" s="81" t="s">
        <v>136</v>
      </c>
      <c r="C46" s="82" t="s">
        <v>133</v>
      </c>
      <c r="D46" s="82" t="s">
        <v>126</v>
      </c>
      <c r="E46" s="83"/>
      <c r="F46" s="83"/>
      <c r="G46" s="84">
        <v>0</v>
      </c>
      <c r="H46" s="83"/>
      <c r="I46" s="83"/>
      <c r="J46" s="84">
        <v>0</v>
      </c>
      <c r="K46" s="83"/>
      <c r="L46" s="83"/>
      <c r="M46" s="84">
        <v>0</v>
      </c>
      <c r="N46" s="83"/>
      <c r="O46" s="83"/>
      <c r="P46" s="84">
        <v>0</v>
      </c>
      <c r="Q46" s="83"/>
      <c r="R46" s="83"/>
      <c r="S46" s="84">
        <v>0</v>
      </c>
      <c r="T46" s="83"/>
      <c r="U46" s="83"/>
      <c r="V46" s="84">
        <v>0</v>
      </c>
      <c r="W46" s="85">
        <f t="shared" si="28"/>
        <v>0</v>
      </c>
      <c r="X46" s="85">
        <f t="shared" si="29"/>
        <v>0</v>
      </c>
      <c r="Y46" s="85">
        <f t="shared" si="30"/>
        <v>0</v>
      </c>
      <c r="Z46" s="80" t="e">
        <f t="shared" si="21"/>
        <v>#DIV/0!</v>
      </c>
      <c r="AA46" s="83"/>
    </row>
    <row r="47" spans="1:27" s="79" customFormat="1" ht="10.050000000000001" hidden="1" customHeight="1" x14ac:dyDescent="0.25">
      <c r="A47" s="179" t="s">
        <v>137</v>
      </c>
      <c r="B47" s="180"/>
      <c r="C47" s="180"/>
      <c r="D47" s="97"/>
      <c r="E47" s="110">
        <v>0</v>
      </c>
      <c r="F47" s="101"/>
      <c r="G47" s="110">
        <v>0</v>
      </c>
      <c r="H47" s="110">
        <v>0</v>
      </c>
      <c r="I47" s="101"/>
      <c r="J47" s="110">
        <v>0</v>
      </c>
      <c r="K47" s="110">
        <v>0</v>
      </c>
      <c r="L47" s="101"/>
      <c r="M47" s="110">
        <v>0</v>
      </c>
      <c r="N47" s="110">
        <v>0</v>
      </c>
      <c r="O47" s="101"/>
      <c r="P47" s="110">
        <v>0</v>
      </c>
      <c r="Q47" s="110">
        <v>0</v>
      </c>
      <c r="R47" s="101"/>
      <c r="S47" s="110">
        <v>0</v>
      </c>
      <c r="T47" s="110">
        <v>0</v>
      </c>
      <c r="U47" s="101"/>
      <c r="V47" s="110">
        <v>0</v>
      </c>
      <c r="W47" s="111">
        <v>0</v>
      </c>
      <c r="X47" s="111">
        <v>0</v>
      </c>
      <c r="Y47" s="111">
        <v>0</v>
      </c>
      <c r="Z47" s="106" t="e">
        <f t="shared" si="21"/>
        <v>#DIV/0!</v>
      </c>
      <c r="AA47" s="101"/>
    </row>
    <row r="48" spans="1:27" ht="10.050000000000001" customHeight="1" x14ac:dyDescent="0.25">
      <c r="A48" s="69" t="s">
        <v>73</v>
      </c>
      <c r="B48" s="70">
        <v>3</v>
      </c>
      <c r="C48" s="69" t="s">
        <v>138</v>
      </c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2"/>
      <c r="Z48" s="71"/>
      <c r="AA48" s="71"/>
    </row>
    <row r="49" spans="1:27" s="79" customFormat="1" ht="16.05" hidden="1" customHeight="1" x14ac:dyDescent="0.25">
      <c r="A49" s="73" t="s">
        <v>75</v>
      </c>
      <c r="B49" s="74" t="s">
        <v>139</v>
      </c>
      <c r="C49" s="75" t="s">
        <v>140</v>
      </c>
      <c r="D49" s="76"/>
      <c r="E49" s="77">
        <v>0</v>
      </c>
      <c r="F49" s="76"/>
      <c r="G49" s="77">
        <v>0</v>
      </c>
      <c r="H49" s="77">
        <v>0</v>
      </c>
      <c r="I49" s="76"/>
      <c r="J49" s="77">
        <v>0</v>
      </c>
      <c r="K49" s="77">
        <v>0</v>
      </c>
      <c r="L49" s="76"/>
      <c r="M49" s="77">
        <v>0</v>
      </c>
      <c r="N49" s="77">
        <v>0</v>
      </c>
      <c r="O49" s="76"/>
      <c r="P49" s="77">
        <v>0</v>
      </c>
      <c r="Q49" s="77">
        <v>0</v>
      </c>
      <c r="R49" s="76"/>
      <c r="S49" s="77">
        <v>0</v>
      </c>
      <c r="T49" s="77">
        <v>0</v>
      </c>
      <c r="U49" s="76"/>
      <c r="V49" s="77">
        <v>0</v>
      </c>
      <c r="W49" s="77">
        <v>0</v>
      </c>
      <c r="X49" s="77">
        <v>0</v>
      </c>
      <c r="Y49" s="78">
        <v>0</v>
      </c>
      <c r="Z49" s="73" t="e">
        <f t="shared" ref="Z49:Z56" si="31">ROUND(X49/W49,2)*100</f>
        <v>#DIV/0!</v>
      </c>
      <c r="AA49" s="76"/>
    </row>
    <row r="50" spans="1:27" s="79" customFormat="1" ht="13.5" hidden="1" customHeight="1" x14ac:dyDescent="0.25">
      <c r="A50" s="80" t="s">
        <v>78</v>
      </c>
      <c r="B50" s="81" t="s">
        <v>141</v>
      </c>
      <c r="C50" s="109" t="s">
        <v>142</v>
      </c>
      <c r="D50" s="82" t="s">
        <v>118</v>
      </c>
      <c r="E50" s="83"/>
      <c r="F50" s="83"/>
      <c r="G50" s="84">
        <v>0</v>
      </c>
      <c r="H50" s="83"/>
      <c r="I50" s="83"/>
      <c r="J50" s="84">
        <v>0</v>
      </c>
      <c r="K50" s="83"/>
      <c r="L50" s="83"/>
      <c r="M50" s="84">
        <v>0</v>
      </c>
      <c r="N50" s="83"/>
      <c r="O50" s="83"/>
      <c r="P50" s="84">
        <v>0</v>
      </c>
      <c r="Q50" s="83"/>
      <c r="R50" s="83"/>
      <c r="S50" s="84">
        <v>0</v>
      </c>
      <c r="T50" s="83"/>
      <c r="U50" s="83"/>
      <c r="V50" s="84">
        <v>0</v>
      </c>
      <c r="W50" s="85">
        <f t="shared" ref="W50:W52" si="32">G50+M50+S50</f>
        <v>0</v>
      </c>
      <c r="X50" s="85">
        <f t="shared" ref="X50:X52" si="33">J50+P50+V50</f>
        <v>0</v>
      </c>
      <c r="Y50" s="85">
        <f t="shared" ref="Y50:Y52" si="34">W50-X50</f>
        <v>0</v>
      </c>
      <c r="Z50" s="80" t="e">
        <f t="shared" si="31"/>
        <v>#DIV/0!</v>
      </c>
      <c r="AA50" s="83"/>
    </row>
    <row r="51" spans="1:27" s="79" customFormat="1" ht="13.5" hidden="1" customHeight="1" x14ac:dyDescent="0.25">
      <c r="A51" s="80" t="s">
        <v>78</v>
      </c>
      <c r="B51" s="81" t="s">
        <v>143</v>
      </c>
      <c r="C51" s="109" t="s">
        <v>144</v>
      </c>
      <c r="D51" s="82" t="s">
        <v>118</v>
      </c>
      <c r="E51" s="83"/>
      <c r="F51" s="83"/>
      <c r="G51" s="84">
        <v>0</v>
      </c>
      <c r="H51" s="83"/>
      <c r="I51" s="83"/>
      <c r="J51" s="84">
        <v>0</v>
      </c>
      <c r="K51" s="83"/>
      <c r="L51" s="83"/>
      <c r="M51" s="84">
        <v>0</v>
      </c>
      <c r="N51" s="83"/>
      <c r="O51" s="83"/>
      <c r="P51" s="84">
        <v>0</v>
      </c>
      <c r="Q51" s="83"/>
      <c r="R51" s="83"/>
      <c r="S51" s="84">
        <v>0</v>
      </c>
      <c r="T51" s="83"/>
      <c r="U51" s="83"/>
      <c r="V51" s="84">
        <v>0</v>
      </c>
      <c r="W51" s="85">
        <f t="shared" si="32"/>
        <v>0</v>
      </c>
      <c r="X51" s="85">
        <f t="shared" si="33"/>
        <v>0</v>
      </c>
      <c r="Y51" s="85">
        <f t="shared" si="34"/>
        <v>0</v>
      </c>
      <c r="Z51" s="80" t="e">
        <f t="shared" si="31"/>
        <v>#DIV/0!</v>
      </c>
      <c r="AA51" s="83"/>
    </row>
    <row r="52" spans="1:27" s="79" customFormat="1" ht="13.5" hidden="1" customHeight="1" x14ac:dyDescent="0.25">
      <c r="A52" s="80" t="s">
        <v>78</v>
      </c>
      <c r="B52" s="81" t="s">
        <v>145</v>
      </c>
      <c r="C52" s="109" t="s">
        <v>146</v>
      </c>
      <c r="D52" s="82" t="s">
        <v>118</v>
      </c>
      <c r="E52" s="83"/>
      <c r="F52" s="83"/>
      <c r="G52" s="84">
        <v>0</v>
      </c>
      <c r="H52" s="83"/>
      <c r="I52" s="83"/>
      <c r="J52" s="84">
        <v>0</v>
      </c>
      <c r="K52" s="83"/>
      <c r="L52" s="83"/>
      <c r="M52" s="84">
        <v>0</v>
      </c>
      <c r="N52" s="83"/>
      <c r="O52" s="83"/>
      <c r="P52" s="84">
        <v>0</v>
      </c>
      <c r="Q52" s="83"/>
      <c r="R52" s="83"/>
      <c r="S52" s="84">
        <v>0</v>
      </c>
      <c r="T52" s="83"/>
      <c r="U52" s="83"/>
      <c r="V52" s="84">
        <v>0</v>
      </c>
      <c r="W52" s="85">
        <f t="shared" si="32"/>
        <v>0</v>
      </c>
      <c r="X52" s="85">
        <f t="shared" si="33"/>
        <v>0</v>
      </c>
      <c r="Y52" s="85">
        <f t="shared" si="34"/>
        <v>0</v>
      </c>
      <c r="Z52" s="80" t="e">
        <f t="shared" si="31"/>
        <v>#DIV/0!</v>
      </c>
      <c r="AA52" s="83"/>
    </row>
    <row r="53" spans="1:27" s="79" customFormat="1" ht="16.05" hidden="1" customHeight="1" x14ac:dyDescent="0.25">
      <c r="A53" s="73" t="s">
        <v>75</v>
      </c>
      <c r="B53" s="74" t="s">
        <v>147</v>
      </c>
      <c r="C53" s="75" t="s">
        <v>148</v>
      </c>
      <c r="D53" s="76"/>
      <c r="E53" s="76"/>
      <c r="F53" s="76"/>
      <c r="G53" s="76"/>
      <c r="H53" s="76"/>
      <c r="I53" s="76"/>
      <c r="J53" s="76"/>
      <c r="K53" s="77">
        <v>0</v>
      </c>
      <c r="L53" s="76"/>
      <c r="M53" s="77">
        <v>0</v>
      </c>
      <c r="N53" s="77">
        <v>0</v>
      </c>
      <c r="O53" s="76"/>
      <c r="P53" s="77">
        <v>0</v>
      </c>
      <c r="Q53" s="77">
        <v>0</v>
      </c>
      <c r="R53" s="76"/>
      <c r="S53" s="77">
        <v>0</v>
      </c>
      <c r="T53" s="77">
        <v>0</v>
      </c>
      <c r="U53" s="76"/>
      <c r="V53" s="77">
        <v>0</v>
      </c>
      <c r="W53" s="77">
        <v>0</v>
      </c>
      <c r="X53" s="77">
        <v>0</v>
      </c>
      <c r="Y53" s="77">
        <v>0</v>
      </c>
      <c r="Z53" s="73" t="e">
        <f t="shared" si="31"/>
        <v>#DIV/0!</v>
      </c>
      <c r="AA53" s="76"/>
    </row>
    <row r="54" spans="1:27" s="79" customFormat="1" ht="13.5" hidden="1" customHeight="1" x14ac:dyDescent="0.25">
      <c r="A54" s="80" t="s">
        <v>78</v>
      </c>
      <c r="B54" s="81" t="s">
        <v>149</v>
      </c>
      <c r="C54" s="82" t="s">
        <v>150</v>
      </c>
      <c r="D54" s="82" t="s">
        <v>151</v>
      </c>
      <c r="E54" s="112" t="s">
        <v>152</v>
      </c>
      <c r="F54" s="113"/>
      <c r="G54" s="113"/>
      <c r="H54" s="112" t="s">
        <v>152</v>
      </c>
      <c r="I54" s="113"/>
      <c r="J54" s="113"/>
      <c r="K54" s="83"/>
      <c r="L54" s="83"/>
      <c r="M54" s="84">
        <v>0</v>
      </c>
      <c r="N54" s="83"/>
      <c r="O54" s="83"/>
      <c r="P54" s="84">
        <v>0</v>
      </c>
      <c r="Q54" s="83"/>
      <c r="R54" s="83"/>
      <c r="S54" s="84">
        <v>0</v>
      </c>
      <c r="T54" s="83"/>
      <c r="U54" s="83"/>
      <c r="V54" s="84">
        <v>0</v>
      </c>
      <c r="W54" s="114">
        <f t="shared" ref="W54:W55" si="35">G54+M54+S54</f>
        <v>0</v>
      </c>
      <c r="X54" s="85">
        <f t="shared" ref="X54:X55" si="36">J54+P54+V54</f>
        <v>0</v>
      </c>
      <c r="Y54" s="85">
        <f t="shared" ref="Y54:Y55" si="37">W54-X54</f>
        <v>0</v>
      </c>
      <c r="Z54" s="80" t="e">
        <f t="shared" si="31"/>
        <v>#DIV/0!</v>
      </c>
      <c r="AA54" s="83"/>
    </row>
    <row r="55" spans="1:27" s="79" customFormat="1" ht="10.050000000000001" hidden="1" customHeight="1" x14ac:dyDescent="0.25">
      <c r="A55" s="80" t="s">
        <v>78</v>
      </c>
      <c r="B55" s="81" t="s">
        <v>153</v>
      </c>
      <c r="C55" s="82" t="s">
        <v>154</v>
      </c>
      <c r="D55" s="82" t="s">
        <v>151</v>
      </c>
      <c r="E55" s="115"/>
      <c r="F55" s="115"/>
      <c r="G55" s="115"/>
      <c r="H55" s="116"/>
      <c r="I55" s="115"/>
      <c r="J55" s="115"/>
      <c r="K55" s="117"/>
      <c r="L55" s="83"/>
      <c r="M55" s="84">
        <v>0</v>
      </c>
      <c r="N55" s="83"/>
      <c r="O55" s="83"/>
      <c r="P55" s="84">
        <v>0</v>
      </c>
      <c r="Q55" s="117"/>
      <c r="R55" s="83"/>
      <c r="S55" s="84">
        <v>0</v>
      </c>
      <c r="T55" s="83"/>
      <c r="U55" s="83"/>
      <c r="V55" s="84">
        <v>0</v>
      </c>
      <c r="W55" s="85">
        <f t="shared" si="35"/>
        <v>0</v>
      </c>
      <c r="X55" s="118">
        <f t="shared" si="36"/>
        <v>0</v>
      </c>
      <c r="Y55" s="118">
        <f t="shared" si="37"/>
        <v>0</v>
      </c>
      <c r="Z55" s="119" t="e">
        <f t="shared" si="31"/>
        <v>#DIV/0!</v>
      </c>
      <c r="AA55" s="83"/>
    </row>
    <row r="56" spans="1:27" s="79" customFormat="1" ht="10.050000000000001" hidden="1" customHeight="1" x14ac:dyDescent="0.25">
      <c r="A56" s="179" t="s">
        <v>155</v>
      </c>
      <c r="B56" s="180"/>
      <c r="C56" s="180"/>
      <c r="D56" s="97"/>
      <c r="E56" s="110">
        <v>0</v>
      </c>
      <c r="F56" s="101"/>
      <c r="G56" s="110">
        <v>0</v>
      </c>
      <c r="H56" s="110">
        <v>0</v>
      </c>
      <c r="I56" s="101"/>
      <c r="J56" s="110">
        <v>0</v>
      </c>
      <c r="K56" s="110">
        <v>0</v>
      </c>
      <c r="L56" s="101"/>
      <c r="M56" s="110">
        <v>0</v>
      </c>
      <c r="N56" s="110">
        <v>0</v>
      </c>
      <c r="O56" s="101"/>
      <c r="P56" s="110">
        <v>0</v>
      </c>
      <c r="Q56" s="110">
        <v>0</v>
      </c>
      <c r="R56" s="101"/>
      <c r="S56" s="110">
        <v>0</v>
      </c>
      <c r="T56" s="110">
        <v>0</v>
      </c>
      <c r="U56" s="101"/>
      <c r="V56" s="110">
        <v>0</v>
      </c>
      <c r="W56" s="111">
        <v>0</v>
      </c>
      <c r="X56" s="111">
        <v>0</v>
      </c>
      <c r="Y56" s="120">
        <v>0</v>
      </c>
      <c r="Z56" s="106" t="e">
        <f t="shared" si="31"/>
        <v>#DIV/0!</v>
      </c>
      <c r="AA56" s="101"/>
    </row>
    <row r="57" spans="1:27" ht="10.050000000000001" customHeight="1" x14ac:dyDescent="0.25">
      <c r="A57" s="69" t="s">
        <v>73</v>
      </c>
      <c r="B57" s="70">
        <v>4</v>
      </c>
      <c r="C57" s="121" t="s">
        <v>156</v>
      </c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3"/>
      <c r="Z57" s="107"/>
      <c r="AA57" s="108"/>
    </row>
    <row r="58" spans="1:27" ht="10.95" customHeight="1" x14ac:dyDescent="0.25">
      <c r="A58" s="73" t="s">
        <v>75</v>
      </c>
      <c r="B58" s="74" t="s">
        <v>157</v>
      </c>
      <c r="C58" s="86" t="s">
        <v>158</v>
      </c>
      <c r="D58" s="89"/>
      <c r="E58" s="90">
        <v>0</v>
      </c>
      <c r="F58" s="89"/>
      <c r="G58" s="90">
        <f>SUM(G59:G63)</f>
        <v>69200</v>
      </c>
      <c r="H58" s="90">
        <v>0</v>
      </c>
      <c r="I58" s="89"/>
      <c r="J58" s="90">
        <f>SUM(J59:J63)</f>
        <v>64779</v>
      </c>
      <c r="K58" s="77">
        <v>0</v>
      </c>
      <c r="L58" s="76"/>
      <c r="M58" s="91">
        <f>SUM(M59:M63)</f>
        <v>0</v>
      </c>
      <c r="N58" s="77">
        <v>0</v>
      </c>
      <c r="O58" s="76"/>
      <c r="P58" s="91">
        <f>SUM(P59:P63)</f>
        <v>0</v>
      </c>
      <c r="Q58" s="90">
        <v>0</v>
      </c>
      <c r="R58" s="89"/>
      <c r="S58" s="90">
        <f>SUM(S59:S63)</f>
        <v>175000</v>
      </c>
      <c r="T58" s="90">
        <v>0</v>
      </c>
      <c r="U58" s="89"/>
      <c r="V58" s="90">
        <f>SUM(V59:V63)</f>
        <v>201400</v>
      </c>
      <c r="W58" s="90">
        <f>SUM(W59:W63)</f>
        <v>244200</v>
      </c>
      <c r="X58" s="90">
        <f>SUM(X59:X63)</f>
        <v>266179</v>
      </c>
      <c r="Y58" s="92">
        <f>SUM(Y59:Y63)</f>
        <v>-21979</v>
      </c>
      <c r="Z58" s="73">
        <f t="shared" ref="Z58:Z80" si="38">ROUND(X58/W58,2)*100</f>
        <v>109.00000000000001</v>
      </c>
      <c r="AA58" s="89"/>
    </row>
    <row r="59" spans="1:27" ht="13.5" customHeight="1" x14ac:dyDescent="0.25">
      <c r="A59" s="80" t="s">
        <v>78</v>
      </c>
      <c r="B59" s="81" t="s">
        <v>159</v>
      </c>
      <c r="C59" s="82" t="s">
        <v>160</v>
      </c>
      <c r="D59" s="82" t="s">
        <v>161</v>
      </c>
      <c r="E59" s="93">
        <v>1</v>
      </c>
      <c r="F59" s="93">
        <v>50700</v>
      </c>
      <c r="G59" s="94">
        <f>E59*F59</f>
        <v>50700</v>
      </c>
      <c r="H59" s="93">
        <v>1</v>
      </c>
      <c r="I59" s="93">
        <v>46279</v>
      </c>
      <c r="J59" s="94">
        <f t="shared" ref="J59:J63" si="39">I59*H59</f>
        <v>46279</v>
      </c>
      <c r="K59" s="83"/>
      <c r="L59" s="83"/>
      <c r="M59" s="84">
        <v>0</v>
      </c>
      <c r="N59" s="83"/>
      <c r="O59" s="83"/>
      <c r="P59" s="84">
        <v>0</v>
      </c>
      <c r="Q59" s="93"/>
      <c r="R59" s="93"/>
      <c r="S59" s="94">
        <v>0</v>
      </c>
      <c r="T59" s="93"/>
      <c r="U59" s="93"/>
      <c r="V59" s="94">
        <v>0</v>
      </c>
      <c r="W59" s="95">
        <f t="shared" ref="W59:W63" si="40">G59+M59+S59</f>
        <v>50700</v>
      </c>
      <c r="X59" s="95">
        <f t="shared" ref="X59:X63" si="41">J59+P59+V59</f>
        <v>46279</v>
      </c>
      <c r="Y59" s="96">
        <f t="shared" ref="Y59:Y63" si="42">W59-X59</f>
        <v>4421</v>
      </c>
      <c r="Z59" s="80">
        <f t="shared" si="38"/>
        <v>91</v>
      </c>
      <c r="AA59" s="93" t="s">
        <v>352</v>
      </c>
    </row>
    <row r="60" spans="1:27" ht="13.5" customHeight="1" x14ac:dyDescent="0.25">
      <c r="A60" s="80" t="s">
        <v>78</v>
      </c>
      <c r="B60" s="81" t="s">
        <v>162</v>
      </c>
      <c r="C60" s="82" t="s">
        <v>160</v>
      </c>
      <c r="D60" s="82" t="s">
        <v>161</v>
      </c>
      <c r="E60" s="93"/>
      <c r="F60" s="93"/>
      <c r="G60" s="94"/>
      <c r="H60" s="93"/>
      <c r="I60" s="93"/>
      <c r="J60" s="94">
        <f t="shared" si="39"/>
        <v>0</v>
      </c>
      <c r="K60" s="83"/>
      <c r="L60" s="83"/>
      <c r="M60" s="84"/>
      <c r="N60" s="83"/>
      <c r="O60" s="83"/>
      <c r="P60" s="84"/>
      <c r="Q60" s="93">
        <v>1</v>
      </c>
      <c r="R60" s="93">
        <v>70000</v>
      </c>
      <c r="S60" s="94">
        <f>Q60*R60</f>
        <v>70000</v>
      </c>
      <c r="T60" s="93">
        <v>1</v>
      </c>
      <c r="U60" s="93">
        <v>70000</v>
      </c>
      <c r="V60" s="94">
        <f>T60*U60</f>
        <v>70000</v>
      </c>
      <c r="W60" s="95">
        <f t="shared" si="40"/>
        <v>70000</v>
      </c>
      <c r="X60" s="95">
        <f t="shared" si="41"/>
        <v>70000</v>
      </c>
      <c r="Y60" s="96">
        <f t="shared" si="42"/>
        <v>0</v>
      </c>
      <c r="Z60" s="80">
        <f t="shared" si="38"/>
        <v>100</v>
      </c>
      <c r="AA60" s="93"/>
    </row>
    <row r="61" spans="1:27" ht="13.5" customHeight="1" x14ac:dyDescent="0.25">
      <c r="A61" s="80" t="s">
        <v>78</v>
      </c>
      <c r="B61" s="81" t="s">
        <v>163</v>
      </c>
      <c r="C61" s="82" t="s">
        <v>160</v>
      </c>
      <c r="D61" s="82" t="s">
        <v>161</v>
      </c>
      <c r="E61" s="93"/>
      <c r="F61" s="93"/>
      <c r="G61" s="94"/>
      <c r="H61" s="93"/>
      <c r="I61" s="93"/>
      <c r="J61" s="94">
        <f t="shared" si="39"/>
        <v>0</v>
      </c>
      <c r="K61" s="83"/>
      <c r="L61" s="83"/>
      <c r="M61" s="84"/>
      <c r="N61" s="83"/>
      <c r="O61" s="83"/>
      <c r="P61" s="84"/>
      <c r="Q61" s="93">
        <v>1</v>
      </c>
      <c r="R61" s="93">
        <v>105000</v>
      </c>
      <c r="S61" s="94">
        <f>Q61*R61</f>
        <v>105000</v>
      </c>
      <c r="T61" s="93">
        <v>1</v>
      </c>
      <c r="U61" s="93">
        <v>105000</v>
      </c>
      <c r="V61" s="94">
        <f>T61*U61</f>
        <v>105000</v>
      </c>
      <c r="W61" s="95">
        <f t="shared" si="40"/>
        <v>105000</v>
      </c>
      <c r="X61" s="95">
        <f t="shared" si="41"/>
        <v>105000</v>
      </c>
      <c r="Y61" s="96">
        <f t="shared" si="42"/>
        <v>0</v>
      </c>
      <c r="Z61" s="80">
        <f t="shared" si="38"/>
        <v>100</v>
      </c>
      <c r="AA61" s="93"/>
    </row>
    <row r="62" spans="1:27" ht="13.5" customHeight="1" x14ac:dyDescent="0.25">
      <c r="A62" s="80" t="s">
        <v>78</v>
      </c>
      <c r="B62" s="81" t="s">
        <v>164</v>
      </c>
      <c r="C62" s="82" t="s">
        <v>165</v>
      </c>
      <c r="D62" s="82" t="s">
        <v>161</v>
      </c>
      <c r="E62" s="93">
        <v>40</v>
      </c>
      <c r="F62" s="93">
        <v>300</v>
      </c>
      <c r="G62" s="94">
        <f t="shared" ref="G62:G63" si="43">E62*F62</f>
        <v>12000</v>
      </c>
      <c r="H62" s="93">
        <v>1</v>
      </c>
      <c r="I62" s="93">
        <v>12000</v>
      </c>
      <c r="J62" s="94">
        <v>12000</v>
      </c>
      <c r="K62" s="83"/>
      <c r="L62" s="83"/>
      <c r="M62" s="84">
        <v>0</v>
      </c>
      <c r="N62" s="83"/>
      <c r="O62" s="83"/>
      <c r="P62" s="84">
        <v>0</v>
      </c>
      <c r="Q62" s="93"/>
      <c r="R62" s="93"/>
      <c r="S62" s="94">
        <v>0</v>
      </c>
      <c r="T62" s="93">
        <v>1</v>
      </c>
      <c r="U62" s="93">
        <v>26400</v>
      </c>
      <c r="V62" s="94">
        <f>T62*U62</f>
        <v>26400</v>
      </c>
      <c r="W62" s="95">
        <f t="shared" si="40"/>
        <v>12000</v>
      </c>
      <c r="X62" s="95">
        <f t="shared" si="41"/>
        <v>38400</v>
      </c>
      <c r="Y62" s="96">
        <f t="shared" si="42"/>
        <v>-26400</v>
      </c>
      <c r="Z62" s="80">
        <f t="shared" si="38"/>
        <v>320</v>
      </c>
      <c r="AA62" s="93" t="s">
        <v>353</v>
      </c>
    </row>
    <row r="63" spans="1:27" ht="13.5" customHeight="1" x14ac:dyDescent="0.25">
      <c r="A63" s="80" t="s">
        <v>78</v>
      </c>
      <c r="B63" s="81" t="s">
        <v>166</v>
      </c>
      <c r="C63" s="82" t="s">
        <v>167</v>
      </c>
      <c r="D63" s="82" t="s">
        <v>161</v>
      </c>
      <c r="E63" s="93">
        <v>10</v>
      </c>
      <c r="F63" s="93">
        <v>650</v>
      </c>
      <c r="G63" s="94">
        <f t="shared" si="43"/>
        <v>6500</v>
      </c>
      <c r="H63" s="93">
        <v>10</v>
      </c>
      <c r="I63" s="93">
        <v>650</v>
      </c>
      <c r="J63" s="94">
        <f t="shared" si="39"/>
        <v>6500</v>
      </c>
      <c r="K63" s="83"/>
      <c r="L63" s="83"/>
      <c r="M63" s="84">
        <v>0</v>
      </c>
      <c r="N63" s="83"/>
      <c r="O63" s="83"/>
      <c r="P63" s="84">
        <v>0</v>
      </c>
      <c r="Q63" s="93"/>
      <c r="R63" s="93"/>
      <c r="S63" s="94">
        <v>0</v>
      </c>
      <c r="T63" s="93"/>
      <c r="U63" s="93"/>
      <c r="V63" s="94">
        <v>0</v>
      </c>
      <c r="W63" s="95">
        <f t="shared" si="40"/>
        <v>6500</v>
      </c>
      <c r="X63" s="95">
        <f t="shared" si="41"/>
        <v>6500</v>
      </c>
      <c r="Y63" s="96">
        <f t="shared" si="42"/>
        <v>0</v>
      </c>
      <c r="Z63" s="80">
        <f t="shared" si="38"/>
        <v>100</v>
      </c>
      <c r="AA63" s="93"/>
    </row>
    <row r="64" spans="1:27" s="79" customFormat="1" ht="10.050000000000001" hidden="1" customHeight="1" x14ac:dyDescent="0.25">
      <c r="A64" s="73" t="s">
        <v>75</v>
      </c>
      <c r="B64" s="74" t="s">
        <v>168</v>
      </c>
      <c r="C64" s="86" t="s">
        <v>169</v>
      </c>
      <c r="D64" s="76"/>
      <c r="E64" s="77">
        <v>0</v>
      </c>
      <c r="F64" s="76"/>
      <c r="G64" s="77">
        <v>0</v>
      </c>
      <c r="H64" s="77">
        <v>0</v>
      </c>
      <c r="I64" s="76"/>
      <c r="J64" s="77">
        <v>0</v>
      </c>
      <c r="K64" s="77">
        <v>0</v>
      </c>
      <c r="L64" s="76"/>
      <c r="M64" s="77">
        <v>0</v>
      </c>
      <c r="N64" s="77">
        <v>0</v>
      </c>
      <c r="O64" s="76"/>
      <c r="P64" s="77">
        <v>0</v>
      </c>
      <c r="Q64" s="77">
        <v>0</v>
      </c>
      <c r="R64" s="76"/>
      <c r="S64" s="77">
        <v>0</v>
      </c>
      <c r="T64" s="77">
        <v>0</v>
      </c>
      <c r="U64" s="76"/>
      <c r="V64" s="77">
        <v>0</v>
      </c>
      <c r="W64" s="77">
        <v>0</v>
      </c>
      <c r="X64" s="77">
        <v>0</v>
      </c>
      <c r="Y64" s="77">
        <v>0</v>
      </c>
      <c r="Z64" s="73" t="e">
        <f t="shared" si="38"/>
        <v>#DIV/0!</v>
      </c>
      <c r="AA64" s="76"/>
    </row>
    <row r="65" spans="1:27" s="79" customFormat="1" ht="10.95" hidden="1" customHeight="1" x14ac:dyDescent="0.25">
      <c r="A65" s="80" t="s">
        <v>78</v>
      </c>
      <c r="B65" s="81" t="s">
        <v>170</v>
      </c>
      <c r="C65" s="82" t="s">
        <v>171</v>
      </c>
      <c r="D65" s="82" t="s">
        <v>172</v>
      </c>
      <c r="E65" s="83"/>
      <c r="F65" s="83"/>
      <c r="G65" s="84">
        <v>0</v>
      </c>
      <c r="H65" s="83"/>
      <c r="I65" s="83"/>
      <c r="J65" s="84">
        <v>0</v>
      </c>
      <c r="K65" s="83"/>
      <c r="L65" s="83"/>
      <c r="M65" s="84">
        <v>0</v>
      </c>
      <c r="N65" s="83"/>
      <c r="O65" s="83"/>
      <c r="P65" s="84">
        <v>0</v>
      </c>
      <c r="Q65" s="83"/>
      <c r="R65" s="83"/>
      <c r="S65" s="84">
        <v>0</v>
      </c>
      <c r="T65" s="83"/>
      <c r="U65" s="83"/>
      <c r="V65" s="84">
        <v>0</v>
      </c>
      <c r="W65" s="85">
        <f t="shared" ref="W65:W67" si="44">G65+M65+S65</f>
        <v>0</v>
      </c>
      <c r="X65" s="85">
        <f t="shared" ref="X65:X67" si="45">J65+P65+V65</f>
        <v>0</v>
      </c>
      <c r="Y65" s="85">
        <f t="shared" ref="Y65:Y67" si="46">W65-X65</f>
        <v>0</v>
      </c>
      <c r="Z65" s="80" t="e">
        <f t="shared" si="38"/>
        <v>#DIV/0!</v>
      </c>
      <c r="AA65" s="83"/>
    </row>
    <row r="66" spans="1:27" s="79" customFormat="1" ht="13.5" hidden="1" customHeight="1" x14ac:dyDescent="0.25">
      <c r="A66" s="80" t="s">
        <v>78</v>
      </c>
      <c r="B66" s="81" t="s">
        <v>173</v>
      </c>
      <c r="C66" s="109" t="s">
        <v>142</v>
      </c>
      <c r="D66" s="82" t="s">
        <v>172</v>
      </c>
      <c r="E66" s="83"/>
      <c r="F66" s="83"/>
      <c r="G66" s="84">
        <v>0</v>
      </c>
      <c r="H66" s="83"/>
      <c r="I66" s="83"/>
      <c r="J66" s="84">
        <v>0</v>
      </c>
      <c r="K66" s="83"/>
      <c r="L66" s="83"/>
      <c r="M66" s="84">
        <v>0</v>
      </c>
      <c r="N66" s="83"/>
      <c r="O66" s="83"/>
      <c r="P66" s="84">
        <v>0</v>
      </c>
      <c r="Q66" s="83"/>
      <c r="R66" s="83"/>
      <c r="S66" s="84">
        <v>0</v>
      </c>
      <c r="T66" s="83"/>
      <c r="U66" s="83"/>
      <c r="V66" s="84">
        <v>0</v>
      </c>
      <c r="W66" s="85">
        <f t="shared" si="44"/>
        <v>0</v>
      </c>
      <c r="X66" s="85">
        <f t="shared" si="45"/>
        <v>0</v>
      </c>
      <c r="Y66" s="85">
        <f t="shared" si="46"/>
        <v>0</v>
      </c>
      <c r="Z66" s="80" t="e">
        <f t="shared" si="38"/>
        <v>#DIV/0!</v>
      </c>
      <c r="AA66" s="83"/>
    </row>
    <row r="67" spans="1:27" s="79" customFormat="1" ht="13.5" hidden="1" customHeight="1" x14ac:dyDescent="0.25">
      <c r="A67" s="80" t="s">
        <v>78</v>
      </c>
      <c r="B67" s="81" t="s">
        <v>174</v>
      </c>
      <c r="C67" s="109" t="s">
        <v>144</v>
      </c>
      <c r="D67" s="82" t="s">
        <v>172</v>
      </c>
      <c r="E67" s="83"/>
      <c r="F67" s="83"/>
      <c r="G67" s="84">
        <v>0</v>
      </c>
      <c r="H67" s="83"/>
      <c r="I67" s="83"/>
      <c r="J67" s="84">
        <v>0</v>
      </c>
      <c r="K67" s="83"/>
      <c r="L67" s="83"/>
      <c r="M67" s="84">
        <v>0</v>
      </c>
      <c r="N67" s="83"/>
      <c r="O67" s="83"/>
      <c r="P67" s="84">
        <v>0</v>
      </c>
      <c r="Q67" s="83"/>
      <c r="R67" s="83"/>
      <c r="S67" s="84">
        <v>0</v>
      </c>
      <c r="T67" s="83"/>
      <c r="U67" s="83"/>
      <c r="V67" s="84">
        <v>0</v>
      </c>
      <c r="W67" s="85">
        <f t="shared" si="44"/>
        <v>0</v>
      </c>
      <c r="X67" s="85">
        <f t="shared" si="45"/>
        <v>0</v>
      </c>
      <c r="Y67" s="85">
        <f t="shared" si="46"/>
        <v>0</v>
      </c>
      <c r="Z67" s="80" t="e">
        <f t="shared" si="38"/>
        <v>#DIV/0!</v>
      </c>
      <c r="AA67" s="83"/>
    </row>
    <row r="68" spans="1:27" s="79" customFormat="1" ht="10.050000000000001" hidden="1" customHeight="1" x14ac:dyDescent="0.25">
      <c r="A68" s="73" t="s">
        <v>75</v>
      </c>
      <c r="B68" s="74" t="s">
        <v>175</v>
      </c>
      <c r="C68" s="86" t="s">
        <v>176</v>
      </c>
      <c r="D68" s="76"/>
      <c r="E68" s="77">
        <v>0</v>
      </c>
      <c r="F68" s="76"/>
      <c r="G68" s="77">
        <v>0</v>
      </c>
      <c r="H68" s="77">
        <v>0</v>
      </c>
      <c r="I68" s="76"/>
      <c r="J68" s="77">
        <v>0</v>
      </c>
      <c r="K68" s="77">
        <v>0</v>
      </c>
      <c r="L68" s="76"/>
      <c r="M68" s="77">
        <v>0</v>
      </c>
      <c r="N68" s="77">
        <v>0</v>
      </c>
      <c r="O68" s="76"/>
      <c r="P68" s="77">
        <v>0</v>
      </c>
      <c r="Q68" s="77">
        <v>0</v>
      </c>
      <c r="R68" s="76"/>
      <c r="S68" s="77">
        <v>0</v>
      </c>
      <c r="T68" s="77">
        <v>0</v>
      </c>
      <c r="U68" s="76"/>
      <c r="V68" s="77">
        <v>0</v>
      </c>
      <c r="W68" s="77">
        <v>0</v>
      </c>
      <c r="X68" s="77">
        <v>0</v>
      </c>
      <c r="Y68" s="77">
        <v>0</v>
      </c>
      <c r="Z68" s="73" t="e">
        <f t="shared" si="38"/>
        <v>#DIV/0!</v>
      </c>
      <c r="AA68" s="76"/>
    </row>
    <row r="69" spans="1:27" s="79" customFormat="1" ht="10.050000000000001" hidden="1" customHeight="1" x14ac:dyDescent="0.25">
      <c r="A69" s="80" t="s">
        <v>78</v>
      </c>
      <c r="B69" s="81" t="s">
        <v>177</v>
      </c>
      <c r="C69" s="82" t="s">
        <v>178</v>
      </c>
      <c r="D69" s="82" t="s">
        <v>179</v>
      </c>
      <c r="E69" s="83"/>
      <c r="F69" s="83"/>
      <c r="G69" s="84">
        <v>0</v>
      </c>
      <c r="H69" s="83"/>
      <c r="I69" s="83"/>
      <c r="J69" s="84">
        <v>0</v>
      </c>
      <c r="K69" s="83"/>
      <c r="L69" s="83"/>
      <c r="M69" s="84">
        <v>0</v>
      </c>
      <c r="N69" s="83"/>
      <c r="O69" s="83"/>
      <c r="P69" s="84">
        <v>0</v>
      </c>
      <c r="Q69" s="83"/>
      <c r="R69" s="83"/>
      <c r="S69" s="84">
        <v>0</v>
      </c>
      <c r="T69" s="83"/>
      <c r="U69" s="83"/>
      <c r="V69" s="84">
        <v>0</v>
      </c>
      <c r="W69" s="85">
        <f t="shared" ref="W69:W71" si="47">G69+M69+S69</f>
        <v>0</v>
      </c>
      <c r="X69" s="85">
        <f t="shared" ref="X69:X71" si="48">J69+P69+V69</f>
        <v>0</v>
      </c>
      <c r="Y69" s="85">
        <f t="shared" ref="Y69:Y71" si="49">W69-X69</f>
        <v>0</v>
      </c>
      <c r="Z69" s="80" t="e">
        <f t="shared" si="38"/>
        <v>#DIV/0!</v>
      </c>
      <c r="AA69" s="83"/>
    </row>
    <row r="70" spans="1:27" s="79" customFormat="1" ht="10.95" hidden="1" customHeight="1" x14ac:dyDescent="0.25">
      <c r="A70" s="80" t="s">
        <v>78</v>
      </c>
      <c r="B70" s="81" t="s">
        <v>180</v>
      </c>
      <c r="C70" s="82" t="s">
        <v>181</v>
      </c>
      <c r="D70" s="82" t="s">
        <v>179</v>
      </c>
      <c r="E70" s="83"/>
      <c r="F70" s="83"/>
      <c r="G70" s="84">
        <v>0</v>
      </c>
      <c r="H70" s="83"/>
      <c r="I70" s="83"/>
      <c r="J70" s="84">
        <v>0</v>
      </c>
      <c r="K70" s="83"/>
      <c r="L70" s="83"/>
      <c r="M70" s="84">
        <v>0</v>
      </c>
      <c r="N70" s="83"/>
      <c r="O70" s="83"/>
      <c r="P70" s="84">
        <v>0</v>
      </c>
      <c r="Q70" s="83"/>
      <c r="R70" s="83"/>
      <c r="S70" s="84">
        <v>0</v>
      </c>
      <c r="T70" s="83"/>
      <c r="U70" s="83"/>
      <c r="V70" s="84">
        <v>0</v>
      </c>
      <c r="W70" s="85">
        <f t="shared" si="47"/>
        <v>0</v>
      </c>
      <c r="X70" s="85">
        <f t="shared" si="48"/>
        <v>0</v>
      </c>
      <c r="Y70" s="85">
        <f t="shared" si="49"/>
        <v>0</v>
      </c>
      <c r="Z70" s="80" t="e">
        <f t="shared" si="38"/>
        <v>#DIV/0!</v>
      </c>
      <c r="AA70" s="83"/>
    </row>
    <row r="71" spans="1:27" s="79" customFormat="1" ht="13.5" hidden="1" customHeight="1" x14ac:dyDescent="0.25">
      <c r="A71" s="80" t="s">
        <v>78</v>
      </c>
      <c r="B71" s="81" t="s">
        <v>182</v>
      </c>
      <c r="C71" s="109" t="s">
        <v>183</v>
      </c>
      <c r="D71" s="82" t="s">
        <v>179</v>
      </c>
      <c r="E71" s="83"/>
      <c r="F71" s="83"/>
      <c r="G71" s="84">
        <v>0</v>
      </c>
      <c r="H71" s="83"/>
      <c r="I71" s="83"/>
      <c r="J71" s="84">
        <v>0</v>
      </c>
      <c r="K71" s="83"/>
      <c r="L71" s="83"/>
      <c r="M71" s="84">
        <v>0</v>
      </c>
      <c r="N71" s="83"/>
      <c r="O71" s="83"/>
      <c r="P71" s="84">
        <v>0</v>
      </c>
      <c r="Q71" s="83"/>
      <c r="R71" s="83"/>
      <c r="S71" s="84">
        <v>0</v>
      </c>
      <c r="T71" s="83"/>
      <c r="U71" s="83"/>
      <c r="V71" s="84">
        <v>0</v>
      </c>
      <c r="W71" s="85">
        <f t="shared" si="47"/>
        <v>0</v>
      </c>
      <c r="X71" s="85">
        <f t="shared" si="48"/>
        <v>0</v>
      </c>
      <c r="Y71" s="85">
        <f t="shared" si="49"/>
        <v>0</v>
      </c>
      <c r="Z71" s="80" t="e">
        <f t="shared" si="38"/>
        <v>#DIV/0!</v>
      </c>
      <c r="AA71" s="83"/>
    </row>
    <row r="72" spans="1:27" ht="10.050000000000001" customHeight="1" x14ac:dyDescent="0.25">
      <c r="A72" s="73" t="s">
        <v>75</v>
      </c>
      <c r="B72" s="74" t="s">
        <v>184</v>
      </c>
      <c r="C72" s="86" t="s">
        <v>185</v>
      </c>
      <c r="D72" s="89"/>
      <c r="E72" s="90">
        <v>0</v>
      </c>
      <c r="F72" s="89"/>
      <c r="G72" s="90">
        <f>SUM(G73:G75)</f>
        <v>82739.5</v>
      </c>
      <c r="H72" s="90">
        <v>0</v>
      </c>
      <c r="I72" s="89"/>
      <c r="J72" s="90">
        <f>SUM(J73:J75)</f>
        <v>74000</v>
      </c>
      <c r="K72" s="77">
        <v>0</v>
      </c>
      <c r="L72" s="76"/>
      <c r="M72" s="91">
        <f>SUM(M73:M75)</f>
        <v>0</v>
      </c>
      <c r="N72" s="77">
        <v>0</v>
      </c>
      <c r="O72" s="76"/>
      <c r="P72" s="91">
        <f>SUM(P73:P75)</f>
        <v>0</v>
      </c>
      <c r="Q72" s="90">
        <v>0</v>
      </c>
      <c r="R72" s="89"/>
      <c r="S72" s="90">
        <f>SUM(S73:S75)</f>
        <v>0</v>
      </c>
      <c r="T72" s="90">
        <v>0</v>
      </c>
      <c r="U72" s="89"/>
      <c r="V72" s="90">
        <f>SUM(V73:V75)</f>
        <v>0</v>
      </c>
      <c r="W72" s="90">
        <f>SUM(W73:W75)</f>
        <v>82739.5</v>
      </c>
      <c r="X72" s="90">
        <f>SUM(X73:X75)</f>
        <v>74000</v>
      </c>
      <c r="Y72" s="92">
        <f>SUM(Y73:Y75)</f>
        <v>8739.5</v>
      </c>
      <c r="Z72" s="73">
        <f t="shared" si="38"/>
        <v>89</v>
      </c>
      <c r="AA72" s="89"/>
    </row>
    <row r="73" spans="1:27" ht="10.050000000000001" customHeight="1" x14ac:dyDescent="0.25">
      <c r="A73" s="80" t="s">
        <v>78</v>
      </c>
      <c r="B73" s="81" t="s">
        <v>186</v>
      </c>
      <c r="C73" s="82" t="s">
        <v>187</v>
      </c>
      <c r="D73" s="82" t="s">
        <v>118</v>
      </c>
      <c r="E73" s="93">
        <v>1</v>
      </c>
      <c r="F73" s="93">
        <v>37369.75</v>
      </c>
      <c r="G73" s="94">
        <f t="shared" ref="G73:G75" si="50">E73*F73</f>
        <v>37369.75</v>
      </c>
      <c r="H73" s="93">
        <v>1</v>
      </c>
      <c r="I73" s="93">
        <v>30000</v>
      </c>
      <c r="J73" s="94">
        <f t="shared" ref="J73:J75" si="51">I73*H73</f>
        <v>30000</v>
      </c>
      <c r="K73" s="83"/>
      <c r="L73" s="83"/>
      <c r="M73" s="84">
        <v>0</v>
      </c>
      <c r="N73" s="83"/>
      <c r="O73" s="83"/>
      <c r="P73" s="84">
        <v>0</v>
      </c>
      <c r="Q73" s="93"/>
      <c r="R73" s="93"/>
      <c r="S73" s="94">
        <v>0</v>
      </c>
      <c r="T73" s="93"/>
      <c r="U73" s="93"/>
      <c r="V73" s="94">
        <v>0</v>
      </c>
      <c r="W73" s="95">
        <f t="shared" ref="W73:W75" si="52">G73+M73+S73</f>
        <v>37369.75</v>
      </c>
      <c r="X73" s="95">
        <f t="shared" ref="X73:X75" si="53">J73+P73+V73</f>
        <v>30000</v>
      </c>
      <c r="Y73" s="96">
        <f t="shared" ref="Y73:Y75" si="54">W73-X73</f>
        <v>7369.75</v>
      </c>
      <c r="Z73" s="80">
        <f t="shared" si="38"/>
        <v>80</v>
      </c>
      <c r="AA73" s="177" t="s">
        <v>354</v>
      </c>
    </row>
    <row r="74" spans="1:27" ht="10.050000000000001" customHeight="1" x14ac:dyDescent="0.25">
      <c r="A74" s="80" t="s">
        <v>78</v>
      </c>
      <c r="B74" s="81" t="s">
        <v>188</v>
      </c>
      <c r="C74" s="82" t="s">
        <v>187</v>
      </c>
      <c r="D74" s="82" t="s">
        <v>118</v>
      </c>
      <c r="E74" s="93">
        <v>1</v>
      </c>
      <c r="F74" s="93">
        <v>37369.75</v>
      </c>
      <c r="G74" s="94">
        <f t="shared" si="50"/>
        <v>37369.75</v>
      </c>
      <c r="H74" s="93">
        <v>1</v>
      </c>
      <c r="I74" s="93">
        <v>44000</v>
      </c>
      <c r="J74" s="94">
        <f t="shared" si="51"/>
        <v>44000</v>
      </c>
      <c r="K74" s="83"/>
      <c r="L74" s="83"/>
      <c r="M74" s="84">
        <v>0</v>
      </c>
      <c r="N74" s="83"/>
      <c r="O74" s="83"/>
      <c r="P74" s="84">
        <v>0</v>
      </c>
      <c r="Q74" s="93"/>
      <c r="R74" s="93"/>
      <c r="S74" s="94">
        <f>Q74*R74</f>
        <v>0</v>
      </c>
      <c r="T74" s="93"/>
      <c r="U74" s="93"/>
      <c r="V74" s="94">
        <f>T74*U74</f>
        <v>0</v>
      </c>
      <c r="W74" s="95">
        <f t="shared" si="52"/>
        <v>37369.75</v>
      </c>
      <c r="X74" s="95">
        <f t="shared" si="53"/>
        <v>44000</v>
      </c>
      <c r="Y74" s="96">
        <f t="shared" si="54"/>
        <v>-6630.25</v>
      </c>
      <c r="Z74" s="80">
        <f t="shared" si="38"/>
        <v>118</v>
      </c>
      <c r="AA74" s="178"/>
    </row>
    <row r="75" spans="1:27" ht="10.95" customHeight="1" x14ac:dyDescent="0.25">
      <c r="A75" s="80" t="s">
        <v>78</v>
      </c>
      <c r="B75" s="81" t="s">
        <v>189</v>
      </c>
      <c r="C75" s="82" t="s">
        <v>190</v>
      </c>
      <c r="D75" s="82" t="s">
        <v>118</v>
      </c>
      <c r="E75" s="93">
        <v>10</v>
      </c>
      <c r="F75" s="93">
        <v>800</v>
      </c>
      <c r="G75" s="94">
        <f t="shared" si="50"/>
        <v>8000</v>
      </c>
      <c r="H75" s="93"/>
      <c r="I75" s="93"/>
      <c r="J75" s="94">
        <f t="shared" si="51"/>
        <v>0</v>
      </c>
      <c r="K75" s="83"/>
      <c r="L75" s="83"/>
      <c r="M75" s="84">
        <v>0</v>
      </c>
      <c r="N75" s="83"/>
      <c r="O75" s="83"/>
      <c r="P75" s="84">
        <v>0</v>
      </c>
      <c r="Q75" s="93"/>
      <c r="R75" s="93"/>
      <c r="S75" s="94">
        <v>0</v>
      </c>
      <c r="T75" s="93"/>
      <c r="U75" s="93"/>
      <c r="V75" s="94">
        <v>0</v>
      </c>
      <c r="W75" s="95">
        <f t="shared" si="52"/>
        <v>8000</v>
      </c>
      <c r="X75" s="95">
        <f t="shared" si="53"/>
        <v>0</v>
      </c>
      <c r="Y75" s="96">
        <f t="shared" si="54"/>
        <v>8000</v>
      </c>
      <c r="Z75" s="80">
        <f t="shared" si="38"/>
        <v>0</v>
      </c>
      <c r="AA75" s="93"/>
    </row>
    <row r="76" spans="1:27" s="79" customFormat="1" ht="10.050000000000001" hidden="1" customHeight="1" x14ac:dyDescent="0.25">
      <c r="A76" s="73" t="s">
        <v>75</v>
      </c>
      <c r="B76" s="74" t="s">
        <v>191</v>
      </c>
      <c r="C76" s="86" t="s">
        <v>192</v>
      </c>
      <c r="D76" s="76"/>
      <c r="E76" s="77">
        <v>0</v>
      </c>
      <c r="F76" s="76"/>
      <c r="G76" s="77">
        <v>0</v>
      </c>
      <c r="H76" s="77">
        <v>0</v>
      </c>
      <c r="I76" s="76"/>
      <c r="J76" s="77">
        <v>0</v>
      </c>
      <c r="K76" s="77">
        <v>0</v>
      </c>
      <c r="L76" s="76"/>
      <c r="M76" s="77">
        <v>0</v>
      </c>
      <c r="N76" s="77">
        <v>0</v>
      </c>
      <c r="O76" s="76"/>
      <c r="P76" s="77">
        <v>0</v>
      </c>
      <c r="Q76" s="77">
        <v>0</v>
      </c>
      <c r="R76" s="76"/>
      <c r="S76" s="77">
        <v>0</v>
      </c>
      <c r="T76" s="77">
        <v>0</v>
      </c>
      <c r="U76" s="76"/>
      <c r="V76" s="77">
        <v>0</v>
      </c>
      <c r="W76" s="77">
        <v>0</v>
      </c>
      <c r="X76" s="77">
        <v>0</v>
      </c>
      <c r="Y76" s="77">
        <v>0</v>
      </c>
      <c r="Z76" s="73" t="e">
        <f t="shared" si="38"/>
        <v>#DIV/0!</v>
      </c>
      <c r="AA76" s="76"/>
    </row>
    <row r="77" spans="1:27" s="79" customFormat="1" ht="10.050000000000001" hidden="1" customHeight="1" x14ac:dyDescent="0.25">
      <c r="A77" s="80" t="s">
        <v>78</v>
      </c>
      <c r="B77" s="81" t="s">
        <v>193</v>
      </c>
      <c r="C77" s="82" t="s">
        <v>194</v>
      </c>
      <c r="D77" s="82" t="s">
        <v>118</v>
      </c>
      <c r="E77" s="83"/>
      <c r="F77" s="83"/>
      <c r="G77" s="84">
        <v>0</v>
      </c>
      <c r="H77" s="83"/>
      <c r="I77" s="83"/>
      <c r="J77" s="84">
        <v>0</v>
      </c>
      <c r="K77" s="83"/>
      <c r="L77" s="83"/>
      <c r="M77" s="84">
        <v>0</v>
      </c>
      <c r="N77" s="83"/>
      <c r="O77" s="83"/>
      <c r="P77" s="84">
        <v>0</v>
      </c>
      <c r="Q77" s="83"/>
      <c r="R77" s="83"/>
      <c r="S77" s="84">
        <v>0</v>
      </c>
      <c r="T77" s="83"/>
      <c r="U77" s="83"/>
      <c r="V77" s="84">
        <v>0</v>
      </c>
      <c r="W77" s="85">
        <f t="shared" ref="W77:W79" si="55">G77+M77+S77</f>
        <v>0</v>
      </c>
      <c r="X77" s="85">
        <f t="shared" ref="X77:X79" si="56">J77+P77+V77</f>
        <v>0</v>
      </c>
      <c r="Y77" s="85">
        <f t="shared" ref="Y77:Y79" si="57">W77-X77</f>
        <v>0</v>
      </c>
      <c r="Z77" s="80" t="e">
        <f t="shared" si="38"/>
        <v>#DIV/0!</v>
      </c>
      <c r="AA77" s="83"/>
    </row>
    <row r="78" spans="1:27" s="79" customFormat="1" ht="10.050000000000001" hidden="1" customHeight="1" x14ac:dyDescent="0.25">
      <c r="A78" s="80" t="s">
        <v>78</v>
      </c>
      <c r="B78" s="81" t="s">
        <v>195</v>
      </c>
      <c r="C78" s="82" t="s">
        <v>194</v>
      </c>
      <c r="D78" s="82" t="s">
        <v>118</v>
      </c>
      <c r="E78" s="83"/>
      <c r="F78" s="83"/>
      <c r="G78" s="84">
        <v>0</v>
      </c>
      <c r="H78" s="83"/>
      <c r="I78" s="83"/>
      <c r="J78" s="84">
        <v>0</v>
      </c>
      <c r="K78" s="83"/>
      <c r="L78" s="83"/>
      <c r="M78" s="84">
        <v>0</v>
      </c>
      <c r="N78" s="83"/>
      <c r="O78" s="83"/>
      <c r="P78" s="84">
        <v>0</v>
      </c>
      <c r="Q78" s="83"/>
      <c r="R78" s="83"/>
      <c r="S78" s="84">
        <v>0</v>
      </c>
      <c r="T78" s="83"/>
      <c r="U78" s="83"/>
      <c r="V78" s="84">
        <v>0</v>
      </c>
      <c r="W78" s="85">
        <f t="shared" si="55"/>
        <v>0</v>
      </c>
      <c r="X78" s="85">
        <f t="shared" si="56"/>
        <v>0</v>
      </c>
      <c r="Y78" s="85">
        <f t="shared" si="57"/>
        <v>0</v>
      </c>
      <c r="Z78" s="80" t="e">
        <f t="shared" si="38"/>
        <v>#DIV/0!</v>
      </c>
      <c r="AA78" s="83"/>
    </row>
    <row r="79" spans="1:27" s="79" customFormat="1" ht="10.050000000000001" hidden="1" customHeight="1" x14ac:dyDescent="0.25">
      <c r="A79" s="80" t="s">
        <v>78</v>
      </c>
      <c r="B79" s="81" t="s">
        <v>196</v>
      </c>
      <c r="C79" s="82" t="s">
        <v>194</v>
      </c>
      <c r="D79" s="82" t="s">
        <v>118</v>
      </c>
      <c r="E79" s="83"/>
      <c r="F79" s="83"/>
      <c r="G79" s="84">
        <v>0</v>
      </c>
      <c r="H79" s="83"/>
      <c r="I79" s="83"/>
      <c r="J79" s="84">
        <v>0</v>
      </c>
      <c r="K79" s="83"/>
      <c r="L79" s="83"/>
      <c r="M79" s="84">
        <v>0</v>
      </c>
      <c r="N79" s="83"/>
      <c r="O79" s="83"/>
      <c r="P79" s="84">
        <v>0</v>
      </c>
      <c r="Q79" s="83"/>
      <c r="R79" s="83"/>
      <c r="S79" s="84">
        <v>0</v>
      </c>
      <c r="T79" s="83"/>
      <c r="U79" s="83"/>
      <c r="V79" s="84">
        <v>0</v>
      </c>
      <c r="W79" s="85">
        <f t="shared" si="55"/>
        <v>0</v>
      </c>
      <c r="X79" s="85">
        <f t="shared" si="56"/>
        <v>0</v>
      </c>
      <c r="Y79" s="85">
        <f t="shared" si="57"/>
        <v>0</v>
      </c>
      <c r="Z79" s="80" t="e">
        <f t="shared" si="38"/>
        <v>#DIV/0!</v>
      </c>
      <c r="AA79" s="83"/>
    </row>
    <row r="80" spans="1:27" ht="10.95" customHeight="1" x14ac:dyDescent="0.25">
      <c r="A80" s="179" t="s">
        <v>197</v>
      </c>
      <c r="B80" s="180"/>
      <c r="C80" s="180"/>
      <c r="D80" s="97"/>
      <c r="E80" s="100">
        <v>0</v>
      </c>
      <c r="F80" s="99"/>
      <c r="G80" s="100">
        <f>G72+G68+G64+G58</f>
        <v>151939.5</v>
      </c>
      <c r="H80" s="100">
        <v>0</v>
      </c>
      <c r="I80" s="99"/>
      <c r="J80" s="100">
        <f>J72+J68+J64+J58</f>
        <v>138779</v>
      </c>
      <c r="K80" s="110">
        <v>0</v>
      </c>
      <c r="L80" s="101"/>
      <c r="M80" s="103">
        <f>M72+M68+M64+M58</f>
        <v>0</v>
      </c>
      <c r="N80" s="110">
        <v>0</v>
      </c>
      <c r="O80" s="101"/>
      <c r="P80" s="103">
        <f>P72+P68+P64+P58</f>
        <v>0</v>
      </c>
      <c r="Q80" s="100">
        <v>0</v>
      </c>
      <c r="R80" s="99"/>
      <c r="S80" s="100">
        <f>S72+S68+S64+S58</f>
        <v>175000</v>
      </c>
      <c r="T80" s="100">
        <v>0</v>
      </c>
      <c r="U80" s="99"/>
      <c r="V80" s="100">
        <f>V72+V68+V64+V58</f>
        <v>201400</v>
      </c>
      <c r="W80" s="124">
        <f>W72+W68+W64+W58</f>
        <v>326939.5</v>
      </c>
      <c r="X80" s="124">
        <f>X72+X68+X64+X58</f>
        <v>340179</v>
      </c>
      <c r="Y80" s="105">
        <f>Y72+Y68+Y64+Y58</f>
        <v>-13239.5</v>
      </c>
      <c r="Z80" s="106">
        <f t="shared" si="38"/>
        <v>104</v>
      </c>
      <c r="AA80" s="99"/>
    </row>
    <row r="81" spans="1:27" ht="10.050000000000001" customHeight="1" x14ac:dyDescent="0.25">
      <c r="A81" s="69" t="s">
        <v>73</v>
      </c>
      <c r="B81" s="70">
        <v>5</v>
      </c>
      <c r="C81" s="69" t="s">
        <v>198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2"/>
      <c r="Z81" s="107"/>
      <c r="AA81" s="108"/>
    </row>
    <row r="82" spans="1:27" s="79" customFormat="1" ht="10.050000000000001" hidden="1" customHeight="1" x14ac:dyDescent="0.25">
      <c r="A82" s="73" t="s">
        <v>75</v>
      </c>
      <c r="B82" s="74" t="s">
        <v>199</v>
      </c>
      <c r="C82" s="86" t="s">
        <v>200</v>
      </c>
      <c r="D82" s="76"/>
      <c r="E82" s="77">
        <v>0</v>
      </c>
      <c r="F82" s="76"/>
      <c r="G82" s="77">
        <v>0</v>
      </c>
      <c r="H82" s="77">
        <v>0</v>
      </c>
      <c r="I82" s="76"/>
      <c r="J82" s="77">
        <v>0</v>
      </c>
      <c r="K82" s="77">
        <v>0</v>
      </c>
      <c r="L82" s="76"/>
      <c r="M82" s="77">
        <v>0</v>
      </c>
      <c r="N82" s="77">
        <v>0</v>
      </c>
      <c r="O82" s="76"/>
      <c r="P82" s="77">
        <v>0</v>
      </c>
      <c r="Q82" s="77">
        <v>0</v>
      </c>
      <c r="R82" s="76"/>
      <c r="S82" s="77">
        <v>0</v>
      </c>
      <c r="T82" s="77">
        <v>0</v>
      </c>
      <c r="U82" s="76"/>
      <c r="V82" s="77">
        <v>0</v>
      </c>
      <c r="W82" s="78">
        <v>0</v>
      </c>
      <c r="X82" s="78">
        <v>0</v>
      </c>
      <c r="Y82" s="78">
        <v>0</v>
      </c>
      <c r="Z82" s="73" t="e">
        <f t="shared" ref="Z82:Z94" si="58">ROUND(X82/W82,2)*100</f>
        <v>#DIV/0!</v>
      </c>
      <c r="AA82" s="76"/>
    </row>
    <row r="83" spans="1:27" s="79" customFormat="1" ht="10.050000000000001" hidden="1" customHeight="1" x14ac:dyDescent="0.25">
      <c r="A83" s="80" t="s">
        <v>78</v>
      </c>
      <c r="B83" s="81" t="s">
        <v>201</v>
      </c>
      <c r="C83" s="82" t="s">
        <v>202</v>
      </c>
      <c r="D83" s="82" t="s">
        <v>203</v>
      </c>
      <c r="E83" s="83"/>
      <c r="F83" s="83"/>
      <c r="G83" s="84">
        <v>0</v>
      </c>
      <c r="H83" s="83"/>
      <c r="I83" s="83"/>
      <c r="J83" s="84">
        <v>0</v>
      </c>
      <c r="K83" s="83"/>
      <c r="L83" s="83"/>
      <c r="M83" s="84">
        <v>0</v>
      </c>
      <c r="N83" s="83"/>
      <c r="O83" s="83"/>
      <c r="P83" s="84">
        <v>0</v>
      </c>
      <c r="Q83" s="83"/>
      <c r="R83" s="83"/>
      <c r="S83" s="84">
        <v>0</v>
      </c>
      <c r="T83" s="83"/>
      <c r="U83" s="83"/>
      <c r="V83" s="84">
        <v>0</v>
      </c>
      <c r="W83" s="85">
        <f t="shared" ref="W83:W85" si="59">G83+M83+S83</f>
        <v>0</v>
      </c>
      <c r="X83" s="85">
        <f t="shared" ref="X83:X85" si="60">J83+P83+V83</f>
        <v>0</v>
      </c>
      <c r="Y83" s="85">
        <f t="shared" ref="Y83:Y85" si="61">W83-X83</f>
        <v>0</v>
      </c>
      <c r="Z83" s="80" t="e">
        <f t="shared" si="58"/>
        <v>#DIV/0!</v>
      </c>
      <c r="AA83" s="83"/>
    </row>
    <row r="84" spans="1:27" s="79" customFormat="1" ht="10.050000000000001" hidden="1" customHeight="1" x14ac:dyDescent="0.25">
      <c r="A84" s="80" t="s">
        <v>78</v>
      </c>
      <c r="B84" s="81" t="s">
        <v>204</v>
      </c>
      <c r="C84" s="82" t="s">
        <v>202</v>
      </c>
      <c r="D84" s="82" t="s">
        <v>203</v>
      </c>
      <c r="E84" s="83"/>
      <c r="F84" s="83"/>
      <c r="G84" s="84">
        <v>0</v>
      </c>
      <c r="H84" s="83"/>
      <c r="I84" s="83"/>
      <c r="J84" s="84">
        <v>0</v>
      </c>
      <c r="K84" s="83"/>
      <c r="L84" s="83"/>
      <c r="M84" s="84">
        <v>0</v>
      </c>
      <c r="N84" s="83"/>
      <c r="O84" s="83"/>
      <c r="P84" s="84">
        <v>0</v>
      </c>
      <c r="Q84" s="83"/>
      <c r="R84" s="83"/>
      <c r="S84" s="84">
        <v>0</v>
      </c>
      <c r="T84" s="83"/>
      <c r="U84" s="83"/>
      <c r="V84" s="84">
        <v>0</v>
      </c>
      <c r="W84" s="85">
        <f t="shared" si="59"/>
        <v>0</v>
      </c>
      <c r="X84" s="85">
        <f t="shared" si="60"/>
        <v>0</v>
      </c>
      <c r="Y84" s="85">
        <f t="shared" si="61"/>
        <v>0</v>
      </c>
      <c r="Z84" s="80" t="e">
        <f t="shared" si="58"/>
        <v>#DIV/0!</v>
      </c>
      <c r="AA84" s="83"/>
    </row>
    <row r="85" spans="1:27" s="79" customFormat="1" ht="10.95" hidden="1" customHeight="1" x14ac:dyDescent="0.25">
      <c r="A85" s="80" t="s">
        <v>78</v>
      </c>
      <c r="B85" s="81" t="s">
        <v>205</v>
      </c>
      <c r="C85" s="82" t="s">
        <v>202</v>
      </c>
      <c r="D85" s="82" t="s">
        <v>203</v>
      </c>
      <c r="E85" s="83"/>
      <c r="F85" s="83"/>
      <c r="G85" s="84">
        <v>0</v>
      </c>
      <c r="H85" s="83"/>
      <c r="I85" s="83"/>
      <c r="J85" s="84">
        <v>0</v>
      </c>
      <c r="K85" s="83"/>
      <c r="L85" s="83"/>
      <c r="M85" s="84">
        <v>0</v>
      </c>
      <c r="N85" s="83"/>
      <c r="O85" s="83"/>
      <c r="P85" s="84">
        <v>0</v>
      </c>
      <c r="Q85" s="83"/>
      <c r="R85" s="83"/>
      <c r="S85" s="84">
        <v>0</v>
      </c>
      <c r="T85" s="83"/>
      <c r="U85" s="83"/>
      <c r="V85" s="84">
        <v>0</v>
      </c>
      <c r="W85" s="85">
        <f t="shared" si="59"/>
        <v>0</v>
      </c>
      <c r="X85" s="85">
        <f t="shared" si="60"/>
        <v>0</v>
      </c>
      <c r="Y85" s="85">
        <f t="shared" si="61"/>
        <v>0</v>
      </c>
      <c r="Z85" s="80" t="e">
        <f t="shared" si="58"/>
        <v>#DIV/0!</v>
      </c>
      <c r="AA85" s="83"/>
    </row>
    <row r="86" spans="1:27" s="79" customFormat="1" ht="10.050000000000001" hidden="1" customHeight="1" x14ac:dyDescent="0.25">
      <c r="A86" s="73" t="s">
        <v>75</v>
      </c>
      <c r="B86" s="74" t="s">
        <v>206</v>
      </c>
      <c r="C86" s="86" t="s">
        <v>207</v>
      </c>
      <c r="D86" s="76"/>
      <c r="E86" s="77">
        <v>0</v>
      </c>
      <c r="F86" s="76"/>
      <c r="G86" s="77">
        <v>0</v>
      </c>
      <c r="H86" s="77">
        <v>0</v>
      </c>
      <c r="I86" s="76"/>
      <c r="J86" s="77">
        <v>0</v>
      </c>
      <c r="K86" s="77">
        <v>0</v>
      </c>
      <c r="L86" s="76"/>
      <c r="M86" s="77">
        <v>0</v>
      </c>
      <c r="N86" s="77">
        <v>0</v>
      </c>
      <c r="O86" s="76"/>
      <c r="P86" s="77">
        <v>0</v>
      </c>
      <c r="Q86" s="77">
        <v>0</v>
      </c>
      <c r="R86" s="76"/>
      <c r="S86" s="77">
        <v>0</v>
      </c>
      <c r="T86" s="77">
        <v>0</v>
      </c>
      <c r="U86" s="76"/>
      <c r="V86" s="77">
        <v>0</v>
      </c>
      <c r="W86" s="78">
        <v>0</v>
      </c>
      <c r="X86" s="78">
        <v>0</v>
      </c>
      <c r="Y86" s="78">
        <v>0</v>
      </c>
      <c r="Z86" s="73" t="e">
        <f t="shared" si="58"/>
        <v>#DIV/0!</v>
      </c>
      <c r="AA86" s="76"/>
    </row>
    <row r="87" spans="1:27" s="79" customFormat="1" ht="13.5" hidden="1" customHeight="1" x14ac:dyDescent="0.25">
      <c r="A87" s="80" t="s">
        <v>78</v>
      </c>
      <c r="B87" s="81" t="s">
        <v>208</v>
      </c>
      <c r="C87" s="109" t="s">
        <v>209</v>
      </c>
      <c r="D87" s="82" t="s">
        <v>118</v>
      </c>
      <c r="E87" s="83"/>
      <c r="F87" s="83"/>
      <c r="G87" s="84">
        <v>0</v>
      </c>
      <c r="H87" s="83"/>
      <c r="I87" s="83"/>
      <c r="J87" s="84">
        <v>0</v>
      </c>
      <c r="K87" s="83"/>
      <c r="L87" s="83"/>
      <c r="M87" s="84">
        <v>0</v>
      </c>
      <c r="N87" s="83"/>
      <c r="O87" s="83"/>
      <c r="P87" s="84">
        <v>0</v>
      </c>
      <c r="Q87" s="83"/>
      <c r="R87" s="83"/>
      <c r="S87" s="84">
        <v>0</v>
      </c>
      <c r="T87" s="83"/>
      <c r="U87" s="83"/>
      <c r="V87" s="84">
        <v>0</v>
      </c>
      <c r="W87" s="85">
        <f t="shared" ref="W87:W89" si="62">G87+M87+S87</f>
        <v>0</v>
      </c>
      <c r="X87" s="85">
        <f t="shared" ref="X87:X89" si="63">J87+P87+V87</f>
        <v>0</v>
      </c>
      <c r="Y87" s="85">
        <f t="shared" ref="Y87:Y89" si="64">W87-X87</f>
        <v>0</v>
      </c>
      <c r="Z87" s="80" t="e">
        <f t="shared" si="58"/>
        <v>#DIV/0!</v>
      </c>
      <c r="AA87" s="83"/>
    </row>
    <row r="88" spans="1:27" s="79" customFormat="1" ht="10.050000000000001" hidden="1" customHeight="1" x14ac:dyDescent="0.25">
      <c r="A88" s="80" t="s">
        <v>78</v>
      </c>
      <c r="B88" s="81" t="s">
        <v>210</v>
      </c>
      <c r="C88" s="82" t="s">
        <v>211</v>
      </c>
      <c r="D88" s="82" t="s">
        <v>118</v>
      </c>
      <c r="E88" s="83"/>
      <c r="F88" s="83"/>
      <c r="G88" s="84">
        <v>0</v>
      </c>
      <c r="H88" s="83"/>
      <c r="I88" s="83"/>
      <c r="J88" s="84">
        <v>0</v>
      </c>
      <c r="K88" s="83"/>
      <c r="L88" s="83"/>
      <c r="M88" s="84">
        <v>0</v>
      </c>
      <c r="N88" s="83"/>
      <c r="O88" s="83"/>
      <c r="P88" s="84">
        <v>0</v>
      </c>
      <c r="Q88" s="83"/>
      <c r="R88" s="83"/>
      <c r="S88" s="84">
        <v>0</v>
      </c>
      <c r="T88" s="83"/>
      <c r="U88" s="83"/>
      <c r="V88" s="84">
        <v>0</v>
      </c>
      <c r="W88" s="85">
        <f t="shared" si="62"/>
        <v>0</v>
      </c>
      <c r="X88" s="85">
        <f t="shared" si="63"/>
        <v>0</v>
      </c>
      <c r="Y88" s="85">
        <f t="shared" si="64"/>
        <v>0</v>
      </c>
      <c r="Z88" s="80" t="e">
        <f t="shared" si="58"/>
        <v>#DIV/0!</v>
      </c>
      <c r="AA88" s="83"/>
    </row>
    <row r="89" spans="1:27" s="79" customFormat="1" ht="10.050000000000001" hidden="1" customHeight="1" x14ac:dyDescent="0.25">
      <c r="A89" s="80" t="s">
        <v>78</v>
      </c>
      <c r="B89" s="81" t="s">
        <v>212</v>
      </c>
      <c r="C89" s="82" t="s">
        <v>211</v>
      </c>
      <c r="D89" s="82" t="s">
        <v>118</v>
      </c>
      <c r="E89" s="83"/>
      <c r="F89" s="83"/>
      <c r="G89" s="84">
        <v>0</v>
      </c>
      <c r="H89" s="83"/>
      <c r="I89" s="83"/>
      <c r="J89" s="84">
        <v>0</v>
      </c>
      <c r="K89" s="83"/>
      <c r="L89" s="83"/>
      <c r="M89" s="84">
        <v>0</v>
      </c>
      <c r="N89" s="83"/>
      <c r="O89" s="83"/>
      <c r="P89" s="84">
        <v>0</v>
      </c>
      <c r="Q89" s="83"/>
      <c r="R89" s="83"/>
      <c r="S89" s="84">
        <v>0</v>
      </c>
      <c r="T89" s="83"/>
      <c r="U89" s="83"/>
      <c r="V89" s="84">
        <v>0</v>
      </c>
      <c r="W89" s="85">
        <f t="shared" si="62"/>
        <v>0</v>
      </c>
      <c r="X89" s="85">
        <f t="shared" si="63"/>
        <v>0</v>
      </c>
      <c r="Y89" s="85">
        <f t="shared" si="64"/>
        <v>0</v>
      </c>
      <c r="Z89" s="80" t="e">
        <f t="shared" si="58"/>
        <v>#DIV/0!</v>
      </c>
      <c r="AA89" s="83"/>
    </row>
    <row r="90" spans="1:27" s="79" customFormat="1" ht="10.95" hidden="1" customHeight="1" x14ac:dyDescent="0.25">
      <c r="A90" s="73" t="s">
        <v>75</v>
      </c>
      <c r="B90" s="74" t="s">
        <v>213</v>
      </c>
      <c r="C90" s="86" t="s">
        <v>214</v>
      </c>
      <c r="D90" s="77">
        <v>0</v>
      </c>
      <c r="E90" s="125"/>
      <c r="F90" s="76"/>
      <c r="G90" s="77">
        <v>0</v>
      </c>
      <c r="H90" s="77">
        <v>0</v>
      </c>
      <c r="I90" s="76"/>
      <c r="J90" s="77">
        <v>0</v>
      </c>
      <c r="K90" s="77">
        <v>0</v>
      </c>
      <c r="L90" s="76"/>
      <c r="M90" s="77">
        <v>0</v>
      </c>
      <c r="N90" s="77">
        <v>0</v>
      </c>
      <c r="O90" s="76"/>
      <c r="P90" s="77">
        <v>0</v>
      </c>
      <c r="Q90" s="77">
        <v>0</v>
      </c>
      <c r="R90" s="76"/>
      <c r="S90" s="77">
        <v>0</v>
      </c>
      <c r="T90" s="77">
        <v>0</v>
      </c>
      <c r="U90" s="76"/>
      <c r="V90" s="77">
        <v>0</v>
      </c>
      <c r="W90" s="78">
        <v>0</v>
      </c>
      <c r="X90" s="78">
        <v>0</v>
      </c>
      <c r="Y90" s="78">
        <v>0</v>
      </c>
      <c r="Z90" s="73" t="e">
        <f t="shared" si="58"/>
        <v>#DIV/0!</v>
      </c>
      <c r="AA90" s="76"/>
    </row>
    <row r="91" spans="1:27" s="79" customFormat="1" ht="13.5" hidden="1" customHeight="1" x14ac:dyDescent="0.25">
      <c r="A91" s="80" t="s">
        <v>78</v>
      </c>
      <c r="B91" s="81" t="s">
        <v>215</v>
      </c>
      <c r="C91" s="109" t="s">
        <v>125</v>
      </c>
      <c r="D91" s="82" t="s">
        <v>126</v>
      </c>
      <c r="E91" s="83"/>
      <c r="F91" s="83"/>
      <c r="G91" s="84">
        <v>0</v>
      </c>
      <c r="H91" s="83"/>
      <c r="I91" s="83"/>
      <c r="J91" s="84">
        <v>0</v>
      </c>
      <c r="K91" s="83"/>
      <c r="L91" s="83"/>
      <c r="M91" s="84">
        <v>0</v>
      </c>
      <c r="N91" s="83"/>
      <c r="O91" s="83"/>
      <c r="P91" s="84">
        <v>0</v>
      </c>
      <c r="Q91" s="83"/>
      <c r="R91" s="83"/>
      <c r="S91" s="84">
        <v>0</v>
      </c>
      <c r="T91" s="83"/>
      <c r="U91" s="83"/>
      <c r="V91" s="84">
        <v>0</v>
      </c>
      <c r="W91" s="85">
        <f t="shared" ref="W91:W93" si="65">G91+M91+S91</f>
        <v>0</v>
      </c>
      <c r="X91" s="85">
        <f t="shared" ref="X91:X93" si="66">J91+P91+V91</f>
        <v>0</v>
      </c>
      <c r="Y91" s="85">
        <f t="shared" ref="Y91:Y93" si="67">W91-X91</f>
        <v>0</v>
      </c>
      <c r="Z91" s="80" t="e">
        <f t="shared" si="58"/>
        <v>#DIV/0!</v>
      </c>
      <c r="AA91" s="83"/>
    </row>
    <row r="92" spans="1:27" s="79" customFormat="1" ht="13.5" hidden="1" customHeight="1" x14ac:dyDescent="0.25">
      <c r="A92" s="80" t="s">
        <v>78</v>
      </c>
      <c r="B92" s="81" t="s">
        <v>216</v>
      </c>
      <c r="C92" s="109" t="s">
        <v>125</v>
      </c>
      <c r="D92" s="82" t="s">
        <v>126</v>
      </c>
      <c r="E92" s="83"/>
      <c r="F92" s="83"/>
      <c r="G92" s="84">
        <v>0</v>
      </c>
      <c r="H92" s="83"/>
      <c r="I92" s="83"/>
      <c r="J92" s="84">
        <v>0</v>
      </c>
      <c r="K92" s="83"/>
      <c r="L92" s="83"/>
      <c r="M92" s="84">
        <v>0</v>
      </c>
      <c r="N92" s="83"/>
      <c r="O92" s="83"/>
      <c r="P92" s="84">
        <v>0</v>
      </c>
      <c r="Q92" s="83"/>
      <c r="R92" s="83"/>
      <c r="S92" s="84">
        <v>0</v>
      </c>
      <c r="T92" s="83"/>
      <c r="U92" s="83"/>
      <c r="V92" s="84">
        <v>0</v>
      </c>
      <c r="W92" s="85">
        <f t="shared" si="65"/>
        <v>0</v>
      </c>
      <c r="X92" s="85">
        <f t="shared" si="66"/>
        <v>0</v>
      </c>
      <c r="Y92" s="85">
        <f t="shared" si="67"/>
        <v>0</v>
      </c>
      <c r="Z92" s="80" t="e">
        <f t="shared" si="58"/>
        <v>#DIV/0!</v>
      </c>
      <c r="AA92" s="83"/>
    </row>
    <row r="93" spans="1:27" s="79" customFormat="1" ht="10.050000000000001" hidden="1" customHeight="1" x14ac:dyDescent="0.25">
      <c r="A93" s="80" t="s">
        <v>78</v>
      </c>
      <c r="B93" s="81" t="s">
        <v>217</v>
      </c>
      <c r="C93" s="82" t="s">
        <v>128</v>
      </c>
      <c r="D93" s="82" t="s">
        <v>126</v>
      </c>
      <c r="E93" s="83"/>
      <c r="F93" s="83"/>
      <c r="G93" s="84">
        <v>0</v>
      </c>
      <c r="H93" s="83"/>
      <c r="I93" s="83"/>
      <c r="J93" s="84">
        <v>0</v>
      </c>
      <c r="K93" s="83"/>
      <c r="L93" s="83"/>
      <c r="M93" s="84">
        <v>0</v>
      </c>
      <c r="N93" s="83"/>
      <c r="O93" s="83"/>
      <c r="P93" s="84">
        <v>0</v>
      </c>
      <c r="Q93" s="83"/>
      <c r="R93" s="83"/>
      <c r="S93" s="84">
        <v>0</v>
      </c>
      <c r="T93" s="83"/>
      <c r="U93" s="83"/>
      <c r="V93" s="84">
        <v>0</v>
      </c>
      <c r="W93" s="85">
        <f t="shared" si="65"/>
        <v>0</v>
      </c>
      <c r="X93" s="85">
        <f t="shared" si="66"/>
        <v>0</v>
      </c>
      <c r="Y93" s="85">
        <f t="shared" si="67"/>
        <v>0</v>
      </c>
      <c r="Z93" s="80" t="e">
        <f t="shared" si="58"/>
        <v>#DIV/0!</v>
      </c>
      <c r="AA93" s="83"/>
    </row>
    <row r="94" spans="1:27" s="79" customFormat="1" ht="13.95" hidden="1" customHeight="1" x14ac:dyDescent="0.25">
      <c r="A94" s="126" t="s">
        <v>218</v>
      </c>
      <c r="B94" s="127"/>
      <c r="C94" s="127"/>
      <c r="D94" s="127"/>
      <c r="E94" s="101"/>
      <c r="F94" s="101"/>
      <c r="G94" s="128">
        <v>0</v>
      </c>
      <c r="H94" s="101"/>
      <c r="I94" s="101"/>
      <c r="J94" s="128">
        <v>0</v>
      </c>
      <c r="K94" s="101"/>
      <c r="L94" s="101"/>
      <c r="M94" s="128">
        <v>0</v>
      </c>
      <c r="N94" s="101"/>
      <c r="O94" s="101"/>
      <c r="P94" s="128">
        <v>0</v>
      </c>
      <c r="Q94" s="101"/>
      <c r="R94" s="101"/>
      <c r="S94" s="128">
        <v>0</v>
      </c>
      <c r="T94" s="101"/>
      <c r="U94" s="101"/>
      <c r="V94" s="128">
        <v>0</v>
      </c>
      <c r="W94" s="129">
        <v>0</v>
      </c>
      <c r="X94" s="129">
        <v>0</v>
      </c>
      <c r="Y94" s="130">
        <v>0</v>
      </c>
      <c r="Z94" s="131" t="e">
        <f t="shared" si="58"/>
        <v>#DIV/0!</v>
      </c>
      <c r="AA94" s="101"/>
    </row>
    <row r="95" spans="1:27" ht="10.050000000000001" customHeight="1" x14ac:dyDescent="0.25">
      <c r="A95" s="69" t="s">
        <v>73</v>
      </c>
      <c r="B95" s="70">
        <v>6</v>
      </c>
      <c r="C95" s="121" t="s">
        <v>219</v>
      </c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3"/>
      <c r="Z95" s="107"/>
      <c r="AA95" s="108"/>
    </row>
    <row r="96" spans="1:27" s="79" customFormat="1" ht="10.050000000000001" hidden="1" customHeight="1" x14ac:dyDescent="0.25">
      <c r="A96" s="73" t="s">
        <v>75</v>
      </c>
      <c r="B96" s="74" t="s">
        <v>220</v>
      </c>
      <c r="C96" s="86" t="s">
        <v>221</v>
      </c>
      <c r="D96" s="76"/>
      <c r="E96" s="77">
        <v>0</v>
      </c>
      <c r="F96" s="76"/>
      <c r="G96" s="77">
        <v>0</v>
      </c>
      <c r="H96" s="77">
        <v>0</v>
      </c>
      <c r="I96" s="76"/>
      <c r="J96" s="77">
        <v>0</v>
      </c>
      <c r="K96" s="77">
        <v>0</v>
      </c>
      <c r="L96" s="76"/>
      <c r="M96" s="77">
        <v>0</v>
      </c>
      <c r="N96" s="77">
        <v>0</v>
      </c>
      <c r="O96" s="76"/>
      <c r="P96" s="77">
        <v>0</v>
      </c>
      <c r="Q96" s="77">
        <v>0</v>
      </c>
      <c r="R96" s="76"/>
      <c r="S96" s="77">
        <v>0</v>
      </c>
      <c r="T96" s="77">
        <v>0</v>
      </c>
      <c r="U96" s="76"/>
      <c r="V96" s="77">
        <v>0</v>
      </c>
      <c r="W96" s="77">
        <v>0</v>
      </c>
      <c r="X96" s="77">
        <v>0</v>
      </c>
      <c r="Y96" s="77">
        <v>0</v>
      </c>
      <c r="Z96" s="73" t="e">
        <f t="shared" ref="Z96:Z108" si="68">ROUND(X96/W96,2)*100</f>
        <v>#DIV/0!</v>
      </c>
      <c r="AA96" s="76"/>
    </row>
    <row r="97" spans="1:27" s="79" customFormat="1" ht="10.050000000000001" hidden="1" customHeight="1" x14ac:dyDescent="0.25">
      <c r="A97" s="80" t="s">
        <v>78</v>
      </c>
      <c r="B97" s="81" t="s">
        <v>222</v>
      </c>
      <c r="C97" s="82" t="s">
        <v>223</v>
      </c>
      <c r="D97" s="82" t="s">
        <v>118</v>
      </c>
      <c r="E97" s="83"/>
      <c r="F97" s="83"/>
      <c r="G97" s="84">
        <v>0</v>
      </c>
      <c r="H97" s="83"/>
      <c r="I97" s="83"/>
      <c r="J97" s="84">
        <v>0</v>
      </c>
      <c r="K97" s="83"/>
      <c r="L97" s="83"/>
      <c r="M97" s="84">
        <v>0</v>
      </c>
      <c r="N97" s="83"/>
      <c r="O97" s="83"/>
      <c r="P97" s="84">
        <v>0</v>
      </c>
      <c r="Q97" s="83"/>
      <c r="R97" s="83"/>
      <c r="S97" s="84">
        <v>0</v>
      </c>
      <c r="T97" s="83"/>
      <c r="U97" s="83"/>
      <c r="V97" s="84">
        <v>0</v>
      </c>
      <c r="W97" s="85">
        <f t="shared" ref="W97:W99" si="69">G97+M97+S97</f>
        <v>0</v>
      </c>
      <c r="X97" s="85">
        <f t="shared" ref="X97:X99" si="70">J97+P97+V97</f>
        <v>0</v>
      </c>
      <c r="Y97" s="85">
        <f t="shared" ref="Y97:Y99" si="71">W97-X97</f>
        <v>0</v>
      </c>
      <c r="Z97" s="80" t="e">
        <f t="shared" si="68"/>
        <v>#DIV/0!</v>
      </c>
      <c r="AA97" s="83"/>
    </row>
    <row r="98" spans="1:27" s="79" customFormat="1" ht="10.95" hidden="1" customHeight="1" x14ac:dyDescent="0.25">
      <c r="A98" s="80" t="s">
        <v>78</v>
      </c>
      <c r="B98" s="81" t="s">
        <v>224</v>
      </c>
      <c r="C98" s="82" t="s">
        <v>223</v>
      </c>
      <c r="D98" s="82" t="s">
        <v>118</v>
      </c>
      <c r="E98" s="83"/>
      <c r="F98" s="83"/>
      <c r="G98" s="84">
        <v>0</v>
      </c>
      <c r="H98" s="83"/>
      <c r="I98" s="83"/>
      <c r="J98" s="84">
        <v>0</v>
      </c>
      <c r="K98" s="83"/>
      <c r="L98" s="83"/>
      <c r="M98" s="84">
        <v>0</v>
      </c>
      <c r="N98" s="83"/>
      <c r="O98" s="83"/>
      <c r="P98" s="84">
        <v>0</v>
      </c>
      <c r="Q98" s="83"/>
      <c r="R98" s="83"/>
      <c r="S98" s="84">
        <v>0</v>
      </c>
      <c r="T98" s="83"/>
      <c r="U98" s="83"/>
      <c r="V98" s="84">
        <v>0</v>
      </c>
      <c r="W98" s="85">
        <f t="shared" si="69"/>
        <v>0</v>
      </c>
      <c r="X98" s="85">
        <f t="shared" si="70"/>
        <v>0</v>
      </c>
      <c r="Y98" s="85">
        <f t="shared" si="71"/>
        <v>0</v>
      </c>
      <c r="Z98" s="80" t="e">
        <f t="shared" si="68"/>
        <v>#DIV/0!</v>
      </c>
      <c r="AA98" s="83"/>
    </row>
    <row r="99" spans="1:27" s="79" customFormat="1" ht="10.050000000000001" hidden="1" customHeight="1" x14ac:dyDescent="0.25">
      <c r="A99" s="80" t="s">
        <v>78</v>
      </c>
      <c r="B99" s="81" t="s">
        <v>225</v>
      </c>
      <c r="C99" s="82" t="s">
        <v>223</v>
      </c>
      <c r="D99" s="82" t="s">
        <v>118</v>
      </c>
      <c r="E99" s="83"/>
      <c r="F99" s="83"/>
      <c r="G99" s="84">
        <v>0</v>
      </c>
      <c r="H99" s="83"/>
      <c r="I99" s="83"/>
      <c r="J99" s="84">
        <v>0</v>
      </c>
      <c r="K99" s="83"/>
      <c r="L99" s="83"/>
      <c r="M99" s="84">
        <v>0</v>
      </c>
      <c r="N99" s="83"/>
      <c r="O99" s="83"/>
      <c r="P99" s="84">
        <v>0</v>
      </c>
      <c r="Q99" s="83"/>
      <c r="R99" s="83"/>
      <c r="S99" s="84">
        <v>0</v>
      </c>
      <c r="T99" s="83"/>
      <c r="U99" s="83"/>
      <c r="V99" s="84">
        <v>0</v>
      </c>
      <c r="W99" s="85">
        <f t="shared" si="69"/>
        <v>0</v>
      </c>
      <c r="X99" s="85">
        <f t="shared" si="70"/>
        <v>0</v>
      </c>
      <c r="Y99" s="85">
        <f t="shared" si="71"/>
        <v>0</v>
      </c>
      <c r="Z99" s="80" t="e">
        <f t="shared" si="68"/>
        <v>#DIV/0!</v>
      </c>
      <c r="AA99" s="83"/>
    </row>
    <row r="100" spans="1:27" s="79" customFormat="1" ht="10.050000000000001" hidden="1" customHeight="1" x14ac:dyDescent="0.25">
      <c r="A100" s="73" t="s">
        <v>73</v>
      </c>
      <c r="B100" s="74" t="s">
        <v>226</v>
      </c>
      <c r="C100" s="86" t="s">
        <v>227</v>
      </c>
      <c r="D100" s="76"/>
      <c r="E100" s="77">
        <v>0</v>
      </c>
      <c r="F100" s="76"/>
      <c r="G100" s="77">
        <v>0</v>
      </c>
      <c r="H100" s="77">
        <v>0</v>
      </c>
      <c r="I100" s="76"/>
      <c r="J100" s="77">
        <v>0</v>
      </c>
      <c r="K100" s="77">
        <v>0</v>
      </c>
      <c r="L100" s="76"/>
      <c r="M100" s="77">
        <v>0</v>
      </c>
      <c r="N100" s="77">
        <v>0</v>
      </c>
      <c r="O100" s="76"/>
      <c r="P100" s="77">
        <v>0</v>
      </c>
      <c r="Q100" s="77">
        <v>0</v>
      </c>
      <c r="R100" s="76"/>
      <c r="S100" s="77">
        <v>0</v>
      </c>
      <c r="T100" s="77">
        <v>0</v>
      </c>
      <c r="U100" s="76"/>
      <c r="V100" s="77">
        <v>0</v>
      </c>
      <c r="W100" s="77">
        <v>0</v>
      </c>
      <c r="X100" s="77">
        <v>0</v>
      </c>
      <c r="Y100" s="77">
        <v>0</v>
      </c>
      <c r="Z100" s="73" t="e">
        <f t="shared" si="68"/>
        <v>#DIV/0!</v>
      </c>
      <c r="AA100" s="76"/>
    </row>
    <row r="101" spans="1:27" s="79" customFormat="1" ht="10.050000000000001" hidden="1" customHeight="1" x14ac:dyDescent="0.25">
      <c r="A101" s="80" t="s">
        <v>78</v>
      </c>
      <c r="B101" s="81" t="s">
        <v>228</v>
      </c>
      <c r="C101" s="82" t="s">
        <v>223</v>
      </c>
      <c r="D101" s="82" t="s">
        <v>118</v>
      </c>
      <c r="E101" s="83"/>
      <c r="F101" s="83"/>
      <c r="G101" s="84">
        <v>0</v>
      </c>
      <c r="H101" s="83"/>
      <c r="I101" s="83"/>
      <c r="J101" s="84">
        <v>0</v>
      </c>
      <c r="K101" s="83"/>
      <c r="L101" s="83"/>
      <c r="M101" s="84">
        <v>0</v>
      </c>
      <c r="N101" s="83"/>
      <c r="O101" s="83"/>
      <c r="P101" s="84">
        <v>0</v>
      </c>
      <c r="Q101" s="83"/>
      <c r="R101" s="83"/>
      <c r="S101" s="84">
        <v>0</v>
      </c>
      <c r="T101" s="83"/>
      <c r="U101" s="83"/>
      <c r="V101" s="84">
        <v>0</v>
      </c>
      <c r="W101" s="85">
        <f t="shared" ref="W101:W103" si="72">G101+M101+S101</f>
        <v>0</v>
      </c>
      <c r="X101" s="85">
        <f t="shared" ref="X101:X103" si="73">J101+P101+V101</f>
        <v>0</v>
      </c>
      <c r="Y101" s="85">
        <f t="shared" ref="Y101:Y103" si="74">W101-X101</f>
        <v>0</v>
      </c>
      <c r="Z101" s="80" t="e">
        <f t="shared" si="68"/>
        <v>#DIV/0!</v>
      </c>
      <c r="AA101" s="83"/>
    </row>
    <row r="102" spans="1:27" s="79" customFormat="1" ht="10.050000000000001" hidden="1" customHeight="1" x14ac:dyDescent="0.25">
      <c r="A102" s="80" t="s">
        <v>78</v>
      </c>
      <c r="B102" s="81" t="s">
        <v>229</v>
      </c>
      <c r="C102" s="82" t="s">
        <v>223</v>
      </c>
      <c r="D102" s="82" t="s">
        <v>118</v>
      </c>
      <c r="E102" s="83"/>
      <c r="F102" s="83"/>
      <c r="G102" s="84">
        <v>0</v>
      </c>
      <c r="H102" s="83"/>
      <c r="I102" s="83"/>
      <c r="J102" s="84">
        <v>0</v>
      </c>
      <c r="K102" s="83"/>
      <c r="L102" s="83"/>
      <c r="M102" s="84">
        <v>0</v>
      </c>
      <c r="N102" s="83"/>
      <c r="O102" s="83"/>
      <c r="P102" s="84">
        <v>0</v>
      </c>
      <c r="Q102" s="83"/>
      <c r="R102" s="83"/>
      <c r="S102" s="84">
        <v>0</v>
      </c>
      <c r="T102" s="83"/>
      <c r="U102" s="83"/>
      <c r="V102" s="84">
        <v>0</v>
      </c>
      <c r="W102" s="85">
        <f t="shared" si="72"/>
        <v>0</v>
      </c>
      <c r="X102" s="85">
        <f t="shared" si="73"/>
        <v>0</v>
      </c>
      <c r="Y102" s="85">
        <f t="shared" si="74"/>
        <v>0</v>
      </c>
      <c r="Z102" s="80" t="e">
        <f t="shared" si="68"/>
        <v>#DIV/0!</v>
      </c>
      <c r="AA102" s="83"/>
    </row>
    <row r="103" spans="1:27" s="79" customFormat="1" ht="10.050000000000001" hidden="1" customHeight="1" x14ac:dyDescent="0.25">
      <c r="A103" s="80" t="s">
        <v>78</v>
      </c>
      <c r="B103" s="81" t="s">
        <v>230</v>
      </c>
      <c r="C103" s="82" t="s">
        <v>223</v>
      </c>
      <c r="D103" s="82" t="s">
        <v>118</v>
      </c>
      <c r="E103" s="83"/>
      <c r="F103" s="83"/>
      <c r="G103" s="84">
        <v>0</v>
      </c>
      <c r="H103" s="83"/>
      <c r="I103" s="83"/>
      <c r="J103" s="84">
        <v>0</v>
      </c>
      <c r="K103" s="83"/>
      <c r="L103" s="83"/>
      <c r="M103" s="84">
        <v>0</v>
      </c>
      <c r="N103" s="83"/>
      <c r="O103" s="83"/>
      <c r="P103" s="84">
        <v>0</v>
      </c>
      <c r="Q103" s="83"/>
      <c r="R103" s="83"/>
      <c r="S103" s="84">
        <v>0</v>
      </c>
      <c r="T103" s="83"/>
      <c r="U103" s="83"/>
      <c r="V103" s="84">
        <v>0</v>
      </c>
      <c r="W103" s="85">
        <f t="shared" si="72"/>
        <v>0</v>
      </c>
      <c r="X103" s="85">
        <f t="shared" si="73"/>
        <v>0</v>
      </c>
      <c r="Y103" s="85">
        <f t="shared" si="74"/>
        <v>0</v>
      </c>
      <c r="Z103" s="80" t="e">
        <f t="shared" si="68"/>
        <v>#DIV/0!</v>
      </c>
      <c r="AA103" s="83"/>
    </row>
    <row r="104" spans="1:27" s="79" customFormat="1" ht="10.95" hidden="1" customHeight="1" x14ac:dyDescent="0.25">
      <c r="A104" s="73" t="s">
        <v>73</v>
      </c>
      <c r="B104" s="74" t="s">
        <v>231</v>
      </c>
      <c r="C104" s="86" t="s">
        <v>232</v>
      </c>
      <c r="D104" s="76"/>
      <c r="E104" s="77">
        <v>0</v>
      </c>
      <c r="F104" s="76"/>
      <c r="G104" s="77">
        <v>0</v>
      </c>
      <c r="H104" s="77">
        <v>0</v>
      </c>
      <c r="I104" s="76"/>
      <c r="J104" s="77">
        <v>0</v>
      </c>
      <c r="K104" s="77">
        <v>0</v>
      </c>
      <c r="L104" s="76"/>
      <c r="M104" s="77">
        <v>0</v>
      </c>
      <c r="N104" s="77">
        <v>0</v>
      </c>
      <c r="O104" s="76"/>
      <c r="P104" s="77">
        <v>0</v>
      </c>
      <c r="Q104" s="77">
        <v>0</v>
      </c>
      <c r="R104" s="76"/>
      <c r="S104" s="77">
        <v>0</v>
      </c>
      <c r="T104" s="77">
        <v>0</v>
      </c>
      <c r="U104" s="76"/>
      <c r="V104" s="77">
        <v>0</v>
      </c>
      <c r="W104" s="77">
        <v>0</v>
      </c>
      <c r="X104" s="77">
        <v>0</v>
      </c>
      <c r="Y104" s="77">
        <v>0</v>
      </c>
      <c r="Z104" s="73" t="e">
        <f t="shared" si="68"/>
        <v>#DIV/0!</v>
      </c>
      <c r="AA104" s="76"/>
    </row>
    <row r="105" spans="1:27" s="79" customFormat="1" ht="10.050000000000001" hidden="1" customHeight="1" x14ac:dyDescent="0.25">
      <c r="A105" s="80" t="s">
        <v>78</v>
      </c>
      <c r="B105" s="81" t="s">
        <v>233</v>
      </c>
      <c r="C105" s="82" t="s">
        <v>223</v>
      </c>
      <c r="D105" s="82" t="s">
        <v>118</v>
      </c>
      <c r="E105" s="83"/>
      <c r="F105" s="83"/>
      <c r="G105" s="84">
        <v>0</v>
      </c>
      <c r="H105" s="83"/>
      <c r="I105" s="83"/>
      <c r="J105" s="84">
        <v>0</v>
      </c>
      <c r="K105" s="83"/>
      <c r="L105" s="83"/>
      <c r="M105" s="84">
        <v>0</v>
      </c>
      <c r="N105" s="83"/>
      <c r="O105" s="83"/>
      <c r="P105" s="84">
        <v>0</v>
      </c>
      <c r="Q105" s="83"/>
      <c r="R105" s="83"/>
      <c r="S105" s="84">
        <v>0</v>
      </c>
      <c r="T105" s="83"/>
      <c r="U105" s="83"/>
      <c r="V105" s="84">
        <v>0</v>
      </c>
      <c r="W105" s="85">
        <f t="shared" ref="W105:W107" si="75">G105+M105+S105</f>
        <v>0</v>
      </c>
      <c r="X105" s="85">
        <f t="shared" ref="X105:X107" si="76">J105+P105+V105</f>
        <v>0</v>
      </c>
      <c r="Y105" s="85">
        <f t="shared" ref="Y105:Y107" si="77">W105-X105</f>
        <v>0</v>
      </c>
      <c r="Z105" s="80" t="e">
        <f t="shared" si="68"/>
        <v>#DIV/0!</v>
      </c>
      <c r="AA105" s="83"/>
    </row>
    <row r="106" spans="1:27" s="79" customFormat="1" ht="10.050000000000001" hidden="1" customHeight="1" x14ac:dyDescent="0.25">
      <c r="A106" s="80" t="s">
        <v>78</v>
      </c>
      <c r="B106" s="81" t="s">
        <v>234</v>
      </c>
      <c r="C106" s="82" t="s">
        <v>223</v>
      </c>
      <c r="D106" s="82" t="s">
        <v>118</v>
      </c>
      <c r="E106" s="83"/>
      <c r="F106" s="83"/>
      <c r="G106" s="84">
        <v>0</v>
      </c>
      <c r="H106" s="83"/>
      <c r="I106" s="83"/>
      <c r="J106" s="84">
        <v>0</v>
      </c>
      <c r="K106" s="83"/>
      <c r="L106" s="83"/>
      <c r="M106" s="84">
        <v>0</v>
      </c>
      <c r="N106" s="83"/>
      <c r="O106" s="83"/>
      <c r="P106" s="84">
        <v>0</v>
      </c>
      <c r="Q106" s="83"/>
      <c r="R106" s="83"/>
      <c r="S106" s="84">
        <v>0</v>
      </c>
      <c r="T106" s="83"/>
      <c r="U106" s="83"/>
      <c r="V106" s="84">
        <v>0</v>
      </c>
      <c r="W106" s="85">
        <f t="shared" si="75"/>
        <v>0</v>
      </c>
      <c r="X106" s="85">
        <f t="shared" si="76"/>
        <v>0</v>
      </c>
      <c r="Y106" s="85">
        <f t="shared" si="77"/>
        <v>0</v>
      </c>
      <c r="Z106" s="80" t="e">
        <f t="shared" si="68"/>
        <v>#DIV/0!</v>
      </c>
      <c r="AA106" s="83"/>
    </row>
    <row r="107" spans="1:27" s="79" customFormat="1" ht="10.050000000000001" hidden="1" customHeight="1" x14ac:dyDescent="0.25">
      <c r="A107" s="80" t="s">
        <v>78</v>
      </c>
      <c r="B107" s="81" t="s">
        <v>235</v>
      </c>
      <c r="C107" s="82" t="s">
        <v>223</v>
      </c>
      <c r="D107" s="82" t="s">
        <v>118</v>
      </c>
      <c r="E107" s="83"/>
      <c r="F107" s="83"/>
      <c r="G107" s="84">
        <v>0</v>
      </c>
      <c r="H107" s="83"/>
      <c r="I107" s="83"/>
      <c r="J107" s="84">
        <v>0</v>
      </c>
      <c r="K107" s="83"/>
      <c r="L107" s="83"/>
      <c r="M107" s="84">
        <v>0</v>
      </c>
      <c r="N107" s="83"/>
      <c r="O107" s="83"/>
      <c r="P107" s="84">
        <v>0</v>
      </c>
      <c r="Q107" s="83"/>
      <c r="R107" s="83"/>
      <c r="S107" s="84">
        <v>0</v>
      </c>
      <c r="T107" s="83"/>
      <c r="U107" s="83"/>
      <c r="V107" s="84">
        <v>0</v>
      </c>
      <c r="W107" s="85">
        <f t="shared" si="75"/>
        <v>0</v>
      </c>
      <c r="X107" s="85">
        <f t="shared" si="76"/>
        <v>0</v>
      </c>
      <c r="Y107" s="85">
        <f t="shared" si="77"/>
        <v>0</v>
      </c>
      <c r="Z107" s="80" t="e">
        <f t="shared" si="68"/>
        <v>#DIV/0!</v>
      </c>
      <c r="AA107" s="83"/>
    </row>
    <row r="108" spans="1:27" s="79" customFormat="1" ht="10.5" hidden="1" customHeight="1" x14ac:dyDescent="0.25">
      <c r="A108" s="132" t="s">
        <v>236</v>
      </c>
      <c r="B108" s="97"/>
      <c r="C108" s="97"/>
      <c r="D108" s="97"/>
      <c r="E108" s="133">
        <v>0</v>
      </c>
      <c r="F108" s="134"/>
      <c r="G108" s="133">
        <v>0</v>
      </c>
      <c r="H108" s="133">
        <v>0</v>
      </c>
      <c r="I108" s="134"/>
      <c r="J108" s="133">
        <v>0</v>
      </c>
      <c r="K108" s="133">
        <v>0</v>
      </c>
      <c r="L108" s="134"/>
      <c r="M108" s="133">
        <v>0</v>
      </c>
      <c r="N108" s="133">
        <v>0</v>
      </c>
      <c r="O108" s="134"/>
      <c r="P108" s="133">
        <v>0</v>
      </c>
      <c r="Q108" s="133">
        <v>0</v>
      </c>
      <c r="R108" s="134"/>
      <c r="S108" s="133">
        <v>0</v>
      </c>
      <c r="T108" s="133">
        <v>0</v>
      </c>
      <c r="U108" s="134"/>
      <c r="V108" s="133">
        <v>0</v>
      </c>
      <c r="W108" s="111">
        <v>0</v>
      </c>
      <c r="X108" s="111">
        <v>0</v>
      </c>
      <c r="Y108" s="111">
        <v>0</v>
      </c>
      <c r="Z108" s="106" t="e">
        <f t="shared" si="68"/>
        <v>#DIV/0!</v>
      </c>
      <c r="AA108" s="101"/>
    </row>
    <row r="109" spans="1:27" ht="10.050000000000001" customHeight="1" x14ac:dyDescent="0.25">
      <c r="A109" s="121" t="s">
        <v>73</v>
      </c>
      <c r="B109" s="70">
        <v>7</v>
      </c>
      <c r="C109" s="69" t="s">
        <v>237</v>
      </c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2"/>
      <c r="Z109" s="135"/>
      <c r="AA109" s="136"/>
    </row>
    <row r="110" spans="1:27" ht="10.050000000000001" customHeight="1" x14ac:dyDescent="0.25">
      <c r="A110" s="80" t="s">
        <v>78</v>
      </c>
      <c r="B110" s="81" t="s">
        <v>238</v>
      </c>
      <c r="C110" s="82" t="s">
        <v>239</v>
      </c>
      <c r="D110" s="82" t="s">
        <v>118</v>
      </c>
      <c r="E110" s="93">
        <v>3000</v>
      </c>
      <c r="F110" s="93">
        <v>1.675</v>
      </c>
      <c r="G110" s="94">
        <f t="shared" ref="G110:G113" si="78">E110*F110</f>
        <v>5025</v>
      </c>
      <c r="H110" s="93">
        <v>1000</v>
      </c>
      <c r="I110" s="93">
        <v>7</v>
      </c>
      <c r="J110" s="94">
        <f t="shared" ref="J110:J120" si="79">I110*H110</f>
        <v>7000</v>
      </c>
      <c r="K110" s="83"/>
      <c r="L110" s="83"/>
      <c r="M110" s="84">
        <v>0</v>
      </c>
      <c r="N110" s="83"/>
      <c r="O110" s="83"/>
      <c r="P110" s="84">
        <v>0</v>
      </c>
      <c r="Q110" s="93"/>
      <c r="R110" s="93"/>
      <c r="S110" s="94">
        <v>0</v>
      </c>
      <c r="T110" s="93"/>
      <c r="U110" s="93"/>
      <c r="V110" s="94">
        <v>0</v>
      </c>
      <c r="W110" s="95">
        <f t="shared" ref="W110:W120" si="80">G110+M110+S110</f>
        <v>5025</v>
      </c>
      <c r="X110" s="95">
        <f t="shared" ref="X110:X120" si="81">J110+P110+V110</f>
        <v>7000</v>
      </c>
      <c r="Y110" s="96">
        <f t="shared" ref="Y110:Y120" si="82">W110-X110</f>
        <v>-1975</v>
      </c>
      <c r="Z110" s="80">
        <f t="shared" ref="Z110:Z121" si="83">ROUND(X110/W110,2)*100</f>
        <v>139</v>
      </c>
      <c r="AA110" s="82" t="s">
        <v>355</v>
      </c>
    </row>
    <row r="111" spans="1:27" ht="10.050000000000001" customHeight="1" x14ac:dyDescent="0.25">
      <c r="A111" s="80" t="s">
        <v>78</v>
      </c>
      <c r="B111" s="81" t="s">
        <v>240</v>
      </c>
      <c r="C111" s="82" t="s">
        <v>241</v>
      </c>
      <c r="D111" s="82" t="s">
        <v>118</v>
      </c>
      <c r="E111" s="93">
        <v>20</v>
      </c>
      <c r="F111" s="93">
        <v>79</v>
      </c>
      <c r="G111" s="94">
        <f t="shared" si="78"/>
        <v>1580</v>
      </c>
      <c r="H111" s="93">
        <v>20</v>
      </c>
      <c r="I111" s="93">
        <v>50</v>
      </c>
      <c r="J111" s="94">
        <f t="shared" si="79"/>
        <v>1000</v>
      </c>
      <c r="K111" s="83"/>
      <c r="L111" s="83"/>
      <c r="M111" s="84">
        <v>0</v>
      </c>
      <c r="N111" s="83"/>
      <c r="O111" s="83"/>
      <c r="P111" s="84">
        <v>0</v>
      </c>
      <c r="Q111" s="93"/>
      <c r="R111" s="93"/>
      <c r="S111" s="94">
        <v>0</v>
      </c>
      <c r="T111" s="93"/>
      <c r="U111" s="93"/>
      <c r="V111" s="94">
        <v>0</v>
      </c>
      <c r="W111" s="95">
        <f t="shared" si="80"/>
        <v>1580</v>
      </c>
      <c r="X111" s="95">
        <f t="shared" si="81"/>
        <v>1000</v>
      </c>
      <c r="Y111" s="96">
        <f t="shared" si="82"/>
        <v>580</v>
      </c>
      <c r="Z111" s="80">
        <f t="shared" si="83"/>
        <v>63</v>
      </c>
      <c r="AA111" s="93" t="s">
        <v>352</v>
      </c>
    </row>
    <row r="112" spans="1:27" ht="10.95" customHeight="1" x14ac:dyDescent="0.25">
      <c r="A112" s="80" t="s">
        <v>78</v>
      </c>
      <c r="B112" s="81" t="s">
        <v>242</v>
      </c>
      <c r="C112" s="82" t="s">
        <v>243</v>
      </c>
      <c r="D112" s="82" t="s">
        <v>118</v>
      </c>
      <c r="E112" s="93">
        <v>3</v>
      </c>
      <c r="F112" s="93">
        <v>2300</v>
      </c>
      <c r="G112" s="94">
        <f t="shared" si="78"/>
        <v>6900</v>
      </c>
      <c r="H112" s="93"/>
      <c r="I112" s="93"/>
      <c r="J112" s="94">
        <f>I112*H112</f>
        <v>0</v>
      </c>
      <c r="K112" s="83"/>
      <c r="L112" s="83"/>
      <c r="M112" s="84">
        <v>0</v>
      </c>
      <c r="N112" s="83"/>
      <c r="O112" s="83"/>
      <c r="P112" s="84">
        <v>0</v>
      </c>
      <c r="Q112" s="93"/>
      <c r="R112" s="93"/>
      <c r="S112" s="94">
        <v>0</v>
      </c>
      <c r="T112" s="93"/>
      <c r="U112" s="93"/>
      <c r="V112" s="94">
        <v>0</v>
      </c>
      <c r="W112" s="95">
        <f t="shared" si="80"/>
        <v>6900</v>
      </c>
      <c r="X112" s="95">
        <f t="shared" si="81"/>
        <v>0</v>
      </c>
      <c r="Y112" s="96">
        <f t="shared" si="82"/>
        <v>6900</v>
      </c>
      <c r="Z112" s="80">
        <f t="shared" si="83"/>
        <v>0</v>
      </c>
      <c r="AA112" s="93"/>
    </row>
    <row r="113" spans="1:27" ht="10.050000000000001" customHeight="1" x14ac:dyDescent="0.25">
      <c r="A113" s="80" t="s">
        <v>78</v>
      </c>
      <c r="B113" s="81" t="s">
        <v>244</v>
      </c>
      <c r="C113" s="82" t="s">
        <v>245</v>
      </c>
      <c r="D113" s="82" t="s">
        <v>118</v>
      </c>
      <c r="E113" s="93">
        <v>2</v>
      </c>
      <c r="F113" s="93">
        <v>6000</v>
      </c>
      <c r="G113" s="94">
        <f t="shared" si="78"/>
        <v>12000</v>
      </c>
      <c r="H113" s="93">
        <v>2</v>
      </c>
      <c r="I113" s="93">
        <v>4000</v>
      </c>
      <c r="J113" s="94">
        <f t="shared" si="79"/>
        <v>8000</v>
      </c>
      <c r="K113" s="83"/>
      <c r="L113" s="83"/>
      <c r="M113" s="84">
        <v>0</v>
      </c>
      <c r="N113" s="83"/>
      <c r="O113" s="83"/>
      <c r="P113" s="84">
        <v>0</v>
      </c>
      <c r="Q113" s="93"/>
      <c r="R113" s="93"/>
      <c r="S113" s="94">
        <v>0</v>
      </c>
      <c r="T113" s="93"/>
      <c r="U113" s="93"/>
      <c r="V113" s="94">
        <v>0</v>
      </c>
      <c r="W113" s="95">
        <f t="shared" si="80"/>
        <v>12000</v>
      </c>
      <c r="X113" s="95">
        <f t="shared" si="81"/>
        <v>8000</v>
      </c>
      <c r="Y113" s="96">
        <f t="shared" si="82"/>
        <v>4000</v>
      </c>
      <c r="Z113" s="80">
        <f t="shared" si="83"/>
        <v>67</v>
      </c>
      <c r="AA113" s="93" t="s">
        <v>352</v>
      </c>
    </row>
    <row r="114" spans="1:27" s="79" customFormat="1" ht="10.050000000000001" hidden="1" customHeight="1" x14ac:dyDescent="0.25">
      <c r="A114" s="80" t="s">
        <v>78</v>
      </c>
      <c r="B114" s="81" t="s">
        <v>246</v>
      </c>
      <c r="C114" s="82" t="s">
        <v>247</v>
      </c>
      <c r="D114" s="82" t="s">
        <v>118</v>
      </c>
      <c r="E114" s="83"/>
      <c r="F114" s="83"/>
      <c r="G114" s="84">
        <v>0</v>
      </c>
      <c r="H114" s="83"/>
      <c r="I114" s="83"/>
      <c r="J114" s="84">
        <f t="shared" si="79"/>
        <v>0</v>
      </c>
      <c r="K114" s="83"/>
      <c r="L114" s="83"/>
      <c r="M114" s="84">
        <v>0</v>
      </c>
      <c r="N114" s="83"/>
      <c r="O114" s="83"/>
      <c r="P114" s="84">
        <v>0</v>
      </c>
      <c r="Q114" s="83"/>
      <c r="R114" s="83"/>
      <c r="S114" s="84">
        <v>0</v>
      </c>
      <c r="T114" s="83"/>
      <c r="U114" s="83"/>
      <c r="V114" s="84">
        <v>0</v>
      </c>
      <c r="W114" s="85">
        <f t="shared" si="80"/>
        <v>0</v>
      </c>
      <c r="X114" s="85">
        <f t="shared" si="81"/>
        <v>0</v>
      </c>
      <c r="Y114" s="85">
        <f t="shared" si="82"/>
        <v>0</v>
      </c>
      <c r="Z114" s="80" t="e">
        <f t="shared" si="83"/>
        <v>#DIV/0!</v>
      </c>
      <c r="AA114" s="83"/>
    </row>
    <row r="115" spans="1:27" s="79" customFormat="1" ht="10.050000000000001" hidden="1" customHeight="1" x14ac:dyDescent="0.25">
      <c r="A115" s="80" t="s">
        <v>78</v>
      </c>
      <c r="B115" s="81" t="s">
        <v>248</v>
      </c>
      <c r="C115" s="82" t="s">
        <v>241</v>
      </c>
      <c r="D115" s="82" t="s">
        <v>118</v>
      </c>
      <c r="E115" s="83"/>
      <c r="F115" s="83"/>
      <c r="G115" s="84">
        <v>0</v>
      </c>
      <c r="H115" s="83"/>
      <c r="I115" s="83"/>
      <c r="J115" s="84">
        <f t="shared" si="79"/>
        <v>0</v>
      </c>
      <c r="K115" s="83"/>
      <c r="L115" s="83"/>
      <c r="M115" s="84">
        <v>0</v>
      </c>
      <c r="N115" s="83"/>
      <c r="O115" s="83"/>
      <c r="P115" s="84">
        <v>0</v>
      </c>
      <c r="Q115" s="83"/>
      <c r="R115" s="83"/>
      <c r="S115" s="84">
        <v>0</v>
      </c>
      <c r="T115" s="83"/>
      <c r="U115" s="83"/>
      <c r="V115" s="84">
        <v>0</v>
      </c>
      <c r="W115" s="85">
        <f t="shared" si="80"/>
        <v>0</v>
      </c>
      <c r="X115" s="85">
        <f t="shared" si="81"/>
        <v>0</v>
      </c>
      <c r="Y115" s="85">
        <f t="shared" si="82"/>
        <v>0</v>
      </c>
      <c r="Z115" s="80" t="e">
        <f t="shared" si="83"/>
        <v>#DIV/0!</v>
      </c>
      <c r="AA115" s="83"/>
    </row>
    <row r="116" spans="1:27" s="79" customFormat="1" ht="10.050000000000001" hidden="1" customHeight="1" x14ac:dyDescent="0.25">
      <c r="A116" s="80" t="s">
        <v>78</v>
      </c>
      <c r="B116" s="81" t="s">
        <v>249</v>
      </c>
      <c r="C116" s="82" t="s">
        <v>250</v>
      </c>
      <c r="D116" s="82" t="s">
        <v>118</v>
      </c>
      <c r="E116" s="83"/>
      <c r="F116" s="83"/>
      <c r="G116" s="84">
        <v>0</v>
      </c>
      <c r="H116" s="83"/>
      <c r="I116" s="83"/>
      <c r="J116" s="84">
        <f t="shared" si="79"/>
        <v>0</v>
      </c>
      <c r="K116" s="83"/>
      <c r="L116" s="83"/>
      <c r="M116" s="84">
        <v>0</v>
      </c>
      <c r="N116" s="83"/>
      <c r="O116" s="83"/>
      <c r="P116" s="84">
        <v>0</v>
      </c>
      <c r="Q116" s="83"/>
      <c r="R116" s="83"/>
      <c r="S116" s="84">
        <v>0</v>
      </c>
      <c r="T116" s="83"/>
      <c r="U116" s="83"/>
      <c r="V116" s="84">
        <v>0</v>
      </c>
      <c r="W116" s="85">
        <f t="shared" si="80"/>
        <v>0</v>
      </c>
      <c r="X116" s="85">
        <f t="shared" si="81"/>
        <v>0</v>
      </c>
      <c r="Y116" s="85">
        <f t="shared" si="82"/>
        <v>0</v>
      </c>
      <c r="Z116" s="80" t="e">
        <f t="shared" si="83"/>
        <v>#DIV/0!</v>
      </c>
      <c r="AA116" s="83"/>
    </row>
    <row r="117" spans="1:27" s="79" customFormat="1" ht="10.95" hidden="1" customHeight="1" x14ac:dyDescent="0.25">
      <c r="A117" s="80" t="s">
        <v>78</v>
      </c>
      <c r="B117" s="81" t="s">
        <v>251</v>
      </c>
      <c r="C117" s="82" t="s">
        <v>252</v>
      </c>
      <c r="D117" s="82" t="s">
        <v>118</v>
      </c>
      <c r="E117" s="83"/>
      <c r="F117" s="83"/>
      <c r="G117" s="84">
        <v>0</v>
      </c>
      <c r="H117" s="83"/>
      <c r="I117" s="83"/>
      <c r="J117" s="84">
        <f t="shared" si="79"/>
        <v>0</v>
      </c>
      <c r="K117" s="83"/>
      <c r="L117" s="83"/>
      <c r="M117" s="84">
        <v>0</v>
      </c>
      <c r="N117" s="83"/>
      <c r="O117" s="83"/>
      <c r="P117" s="84">
        <v>0</v>
      </c>
      <c r="Q117" s="83"/>
      <c r="R117" s="83"/>
      <c r="S117" s="84">
        <v>0</v>
      </c>
      <c r="T117" s="83"/>
      <c r="U117" s="83"/>
      <c r="V117" s="84">
        <v>0</v>
      </c>
      <c r="W117" s="85">
        <f t="shared" si="80"/>
        <v>0</v>
      </c>
      <c r="X117" s="85">
        <f t="shared" si="81"/>
        <v>0</v>
      </c>
      <c r="Y117" s="85">
        <f t="shared" si="82"/>
        <v>0</v>
      </c>
      <c r="Z117" s="80" t="e">
        <f t="shared" si="83"/>
        <v>#DIV/0!</v>
      </c>
      <c r="AA117" s="83"/>
    </row>
    <row r="118" spans="1:27" s="79" customFormat="1" ht="10.050000000000001" hidden="1" customHeight="1" x14ac:dyDescent="0.25">
      <c r="A118" s="80" t="s">
        <v>78</v>
      </c>
      <c r="B118" s="81" t="s">
        <v>253</v>
      </c>
      <c r="C118" s="82" t="s">
        <v>254</v>
      </c>
      <c r="D118" s="82" t="s">
        <v>118</v>
      </c>
      <c r="E118" s="83"/>
      <c r="F118" s="83"/>
      <c r="G118" s="84">
        <v>0</v>
      </c>
      <c r="H118" s="83"/>
      <c r="I118" s="83"/>
      <c r="J118" s="84">
        <f t="shared" si="79"/>
        <v>0</v>
      </c>
      <c r="K118" s="83"/>
      <c r="L118" s="83"/>
      <c r="M118" s="84">
        <v>0</v>
      </c>
      <c r="N118" s="83"/>
      <c r="O118" s="83"/>
      <c r="P118" s="84">
        <v>0</v>
      </c>
      <c r="Q118" s="83"/>
      <c r="R118" s="83"/>
      <c r="S118" s="84">
        <v>0</v>
      </c>
      <c r="T118" s="83"/>
      <c r="U118" s="83"/>
      <c r="V118" s="84">
        <v>0</v>
      </c>
      <c r="W118" s="85">
        <f t="shared" si="80"/>
        <v>0</v>
      </c>
      <c r="X118" s="85">
        <f t="shared" si="81"/>
        <v>0</v>
      </c>
      <c r="Y118" s="85">
        <f t="shared" si="82"/>
        <v>0</v>
      </c>
      <c r="Z118" s="80" t="e">
        <f t="shared" si="83"/>
        <v>#DIV/0!</v>
      </c>
      <c r="AA118" s="83"/>
    </row>
    <row r="119" spans="1:27" s="79" customFormat="1" ht="10.050000000000001" hidden="1" customHeight="1" x14ac:dyDescent="0.25">
      <c r="A119" s="80" t="s">
        <v>78</v>
      </c>
      <c r="B119" s="81" t="s">
        <v>255</v>
      </c>
      <c r="C119" s="82" t="s">
        <v>256</v>
      </c>
      <c r="D119" s="82" t="s">
        <v>118</v>
      </c>
      <c r="E119" s="83"/>
      <c r="F119" s="83"/>
      <c r="G119" s="84">
        <v>0</v>
      </c>
      <c r="H119" s="83"/>
      <c r="I119" s="83"/>
      <c r="J119" s="84">
        <f t="shared" si="79"/>
        <v>0</v>
      </c>
      <c r="K119" s="83"/>
      <c r="L119" s="83"/>
      <c r="M119" s="84">
        <v>0</v>
      </c>
      <c r="N119" s="83"/>
      <c r="O119" s="83"/>
      <c r="P119" s="84">
        <v>0</v>
      </c>
      <c r="Q119" s="83"/>
      <c r="R119" s="83"/>
      <c r="S119" s="84">
        <v>0</v>
      </c>
      <c r="T119" s="83"/>
      <c r="U119" s="83"/>
      <c r="V119" s="84">
        <v>0</v>
      </c>
      <c r="W119" s="85">
        <f t="shared" si="80"/>
        <v>0</v>
      </c>
      <c r="X119" s="85">
        <f t="shared" si="81"/>
        <v>0</v>
      </c>
      <c r="Y119" s="85">
        <f t="shared" si="82"/>
        <v>0</v>
      </c>
      <c r="Z119" s="80" t="e">
        <f t="shared" si="83"/>
        <v>#DIV/0!</v>
      </c>
      <c r="AA119" s="83"/>
    </row>
    <row r="120" spans="1:27" s="79" customFormat="1" ht="13.5" hidden="1" customHeight="1" x14ac:dyDescent="0.25">
      <c r="A120" s="80" t="s">
        <v>78</v>
      </c>
      <c r="B120" s="81" t="s">
        <v>257</v>
      </c>
      <c r="C120" s="109" t="s">
        <v>258</v>
      </c>
      <c r="D120" s="83"/>
      <c r="E120" s="83"/>
      <c r="F120" s="84">
        <v>0.22</v>
      </c>
      <c r="G120" s="84">
        <v>0</v>
      </c>
      <c r="H120" s="83"/>
      <c r="I120" s="84">
        <v>0.22</v>
      </c>
      <c r="J120" s="84">
        <f t="shared" si="79"/>
        <v>0</v>
      </c>
      <c r="K120" s="83"/>
      <c r="L120" s="84">
        <v>0.22</v>
      </c>
      <c r="M120" s="84">
        <v>0</v>
      </c>
      <c r="N120" s="83"/>
      <c r="O120" s="84">
        <v>0.22</v>
      </c>
      <c r="P120" s="84">
        <v>0</v>
      </c>
      <c r="Q120" s="83"/>
      <c r="R120" s="84">
        <v>0.22</v>
      </c>
      <c r="S120" s="84">
        <v>0</v>
      </c>
      <c r="T120" s="83"/>
      <c r="U120" s="84">
        <v>0.22</v>
      </c>
      <c r="V120" s="84">
        <v>0</v>
      </c>
      <c r="W120" s="85">
        <f t="shared" si="80"/>
        <v>0</v>
      </c>
      <c r="X120" s="85">
        <f t="shared" si="81"/>
        <v>0</v>
      </c>
      <c r="Y120" s="85">
        <f t="shared" si="82"/>
        <v>0</v>
      </c>
      <c r="Z120" s="80" t="e">
        <f t="shared" si="83"/>
        <v>#DIV/0!</v>
      </c>
      <c r="AA120" s="83"/>
    </row>
    <row r="121" spans="1:27" ht="10.050000000000001" customHeight="1" x14ac:dyDescent="0.25">
      <c r="A121" s="132" t="s">
        <v>259</v>
      </c>
      <c r="B121" s="97"/>
      <c r="C121" s="97"/>
      <c r="D121" s="97"/>
      <c r="E121" s="100">
        <v>0</v>
      </c>
      <c r="F121" s="99"/>
      <c r="G121" s="100">
        <f>SUM(G110:G120)</f>
        <v>25505</v>
      </c>
      <c r="H121" s="100">
        <v>0</v>
      </c>
      <c r="I121" s="99"/>
      <c r="J121" s="100">
        <f>SUM(J110:J120)</f>
        <v>16000</v>
      </c>
      <c r="K121" s="110">
        <v>0</v>
      </c>
      <c r="L121" s="101"/>
      <c r="M121" s="103">
        <f>SUM(M110:M120)</f>
        <v>0</v>
      </c>
      <c r="N121" s="110">
        <v>0</v>
      </c>
      <c r="O121" s="101"/>
      <c r="P121" s="103">
        <f>SUM(P110:P120)</f>
        <v>0</v>
      </c>
      <c r="Q121" s="100">
        <v>0</v>
      </c>
      <c r="R121" s="99"/>
      <c r="S121" s="100">
        <f>SUM(S110:S120)</f>
        <v>0</v>
      </c>
      <c r="T121" s="100">
        <v>0</v>
      </c>
      <c r="U121" s="99"/>
      <c r="V121" s="100">
        <f>SUM(V110:V120)</f>
        <v>0</v>
      </c>
      <c r="W121" s="124">
        <f>SUM(W110:W120)</f>
        <v>25505</v>
      </c>
      <c r="X121" s="124">
        <f>SUM(X110:X120)</f>
        <v>16000</v>
      </c>
      <c r="Y121" s="105">
        <f>SUM(Y110:Y120)</f>
        <v>9505</v>
      </c>
      <c r="Z121" s="106">
        <f t="shared" si="83"/>
        <v>63</v>
      </c>
      <c r="AA121" s="99"/>
    </row>
    <row r="122" spans="1:27" ht="10.95" customHeight="1" x14ac:dyDescent="0.25">
      <c r="A122" s="69" t="s">
        <v>73</v>
      </c>
      <c r="B122" s="70">
        <v>8</v>
      </c>
      <c r="C122" s="69" t="s">
        <v>260</v>
      </c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2"/>
      <c r="Z122" s="107"/>
      <c r="AA122" s="108"/>
    </row>
    <row r="123" spans="1:27" s="79" customFormat="1" ht="10.050000000000001" hidden="1" customHeight="1" x14ac:dyDescent="0.25">
      <c r="A123" s="80" t="s">
        <v>78</v>
      </c>
      <c r="B123" s="81" t="s">
        <v>261</v>
      </c>
      <c r="C123" s="82" t="s">
        <v>262</v>
      </c>
      <c r="D123" s="82" t="s">
        <v>263</v>
      </c>
      <c r="E123" s="83"/>
      <c r="F123" s="83"/>
      <c r="G123" s="84">
        <v>0</v>
      </c>
      <c r="H123" s="83"/>
      <c r="I123" s="83"/>
      <c r="J123" s="84">
        <v>0</v>
      </c>
      <c r="K123" s="83"/>
      <c r="L123" s="83"/>
      <c r="M123" s="84">
        <v>0</v>
      </c>
      <c r="N123" s="83"/>
      <c r="O123" s="83"/>
      <c r="P123" s="84">
        <v>0</v>
      </c>
      <c r="Q123" s="83"/>
      <c r="R123" s="83"/>
      <c r="S123" s="84">
        <v>0</v>
      </c>
      <c r="T123" s="83"/>
      <c r="U123" s="83"/>
      <c r="V123" s="84">
        <v>0</v>
      </c>
      <c r="W123" s="85">
        <f t="shared" ref="W123:W128" si="84">G123+M123+S123</f>
        <v>0</v>
      </c>
      <c r="X123" s="85">
        <f t="shared" ref="X123:X128" si="85">J123+P123+V123</f>
        <v>0</v>
      </c>
      <c r="Y123" s="85">
        <f t="shared" ref="Y123:Y128" si="86">W123-X123</f>
        <v>0</v>
      </c>
      <c r="Z123" s="80" t="e">
        <f t="shared" ref="Z123:Z129" si="87">ROUND(X123/W123,2)*100</f>
        <v>#DIV/0!</v>
      </c>
      <c r="AA123" s="83"/>
    </row>
    <row r="124" spans="1:27" s="79" customFormat="1" ht="10.050000000000001" hidden="1" customHeight="1" x14ac:dyDescent="0.25">
      <c r="A124" s="80" t="s">
        <v>78</v>
      </c>
      <c r="B124" s="81" t="s">
        <v>264</v>
      </c>
      <c r="C124" s="82" t="s">
        <v>265</v>
      </c>
      <c r="D124" s="82" t="s">
        <v>263</v>
      </c>
      <c r="E124" s="83"/>
      <c r="F124" s="83"/>
      <c r="G124" s="84">
        <v>0</v>
      </c>
      <c r="H124" s="83"/>
      <c r="I124" s="83"/>
      <c r="J124" s="84">
        <v>0</v>
      </c>
      <c r="K124" s="83"/>
      <c r="L124" s="83"/>
      <c r="M124" s="84">
        <v>0</v>
      </c>
      <c r="N124" s="83"/>
      <c r="O124" s="83"/>
      <c r="P124" s="84">
        <v>0</v>
      </c>
      <c r="Q124" s="83"/>
      <c r="R124" s="83"/>
      <c r="S124" s="84">
        <v>0</v>
      </c>
      <c r="T124" s="83"/>
      <c r="U124" s="83"/>
      <c r="V124" s="84">
        <v>0</v>
      </c>
      <c r="W124" s="85">
        <f t="shared" si="84"/>
        <v>0</v>
      </c>
      <c r="X124" s="85">
        <f t="shared" si="85"/>
        <v>0</v>
      </c>
      <c r="Y124" s="85">
        <f t="shared" si="86"/>
        <v>0</v>
      </c>
      <c r="Z124" s="80" t="e">
        <f t="shared" si="87"/>
        <v>#DIV/0!</v>
      </c>
      <c r="AA124" s="83"/>
    </row>
    <row r="125" spans="1:27" s="79" customFormat="1" ht="10.050000000000001" hidden="1" customHeight="1" x14ac:dyDescent="0.25">
      <c r="A125" s="80" t="s">
        <v>78</v>
      </c>
      <c r="B125" s="81" t="s">
        <v>266</v>
      </c>
      <c r="C125" s="82" t="s">
        <v>267</v>
      </c>
      <c r="D125" s="82" t="s">
        <v>268</v>
      </c>
      <c r="E125" s="83"/>
      <c r="F125" s="83"/>
      <c r="G125" s="84">
        <v>0</v>
      </c>
      <c r="H125" s="83"/>
      <c r="I125" s="83"/>
      <c r="J125" s="84">
        <v>0</v>
      </c>
      <c r="K125" s="83"/>
      <c r="L125" s="83"/>
      <c r="M125" s="84">
        <v>0</v>
      </c>
      <c r="N125" s="83"/>
      <c r="O125" s="83"/>
      <c r="P125" s="84">
        <v>0</v>
      </c>
      <c r="Q125" s="83"/>
      <c r="R125" s="83"/>
      <c r="S125" s="84">
        <v>0</v>
      </c>
      <c r="T125" s="83"/>
      <c r="U125" s="83"/>
      <c r="V125" s="84">
        <v>0</v>
      </c>
      <c r="W125" s="85">
        <f t="shared" si="84"/>
        <v>0</v>
      </c>
      <c r="X125" s="85">
        <f t="shared" si="85"/>
        <v>0</v>
      </c>
      <c r="Y125" s="85">
        <f t="shared" si="86"/>
        <v>0</v>
      </c>
      <c r="Z125" s="80" t="e">
        <f t="shared" si="87"/>
        <v>#DIV/0!</v>
      </c>
      <c r="AA125" s="83"/>
    </row>
    <row r="126" spans="1:27" s="79" customFormat="1" ht="10.050000000000001" hidden="1" customHeight="1" x14ac:dyDescent="0.25">
      <c r="A126" s="80" t="s">
        <v>78</v>
      </c>
      <c r="B126" s="81" t="s">
        <v>269</v>
      </c>
      <c r="C126" s="82" t="s">
        <v>270</v>
      </c>
      <c r="D126" s="82" t="s">
        <v>268</v>
      </c>
      <c r="E126" s="83"/>
      <c r="F126" s="83"/>
      <c r="G126" s="84">
        <v>0</v>
      </c>
      <c r="H126" s="83"/>
      <c r="I126" s="83"/>
      <c r="J126" s="84">
        <v>0</v>
      </c>
      <c r="K126" s="83"/>
      <c r="L126" s="83"/>
      <c r="M126" s="84">
        <v>0</v>
      </c>
      <c r="N126" s="83"/>
      <c r="O126" s="83"/>
      <c r="P126" s="84">
        <v>0</v>
      </c>
      <c r="Q126" s="83"/>
      <c r="R126" s="83"/>
      <c r="S126" s="84">
        <v>0</v>
      </c>
      <c r="T126" s="83"/>
      <c r="U126" s="83"/>
      <c r="V126" s="84">
        <v>0</v>
      </c>
      <c r="W126" s="85">
        <f t="shared" si="84"/>
        <v>0</v>
      </c>
      <c r="X126" s="85">
        <f t="shared" si="85"/>
        <v>0</v>
      </c>
      <c r="Y126" s="85">
        <f t="shared" si="86"/>
        <v>0</v>
      </c>
      <c r="Z126" s="80" t="e">
        <f t="shared" si="87"/>
        <v>#DIV/0!</v>
      </c>
      <c r="AA126" s="83"/>
    </row>
    <row r="127" spans="1:27" s="79" customFormat="1" ht="10.95" hidden="1" customHeight="1" x14ac:dyDescent="0.25">
      <c r="A127" s="80" t="s">
        <v>78</v>
      </c>
      <c r="B127" s="81" t="s">
        <v>271</v>
      </c>
      <c r="C127" s="82" t="s">
        <v>272</v>
      </c>
      <c r="D127" s="82" t="s">
        <v>268</v>
      </c>
      <c r="E127" s="83"/>
      <c r="F127" s="83"/>
      <c r="G127" s="84">
        <v>0</v>
      </c>
      <c r="H127" s="83"/>
      <c r="I127" s="83"/>
      <c r="J127" s="84">
        <v>0</v>
      </c>
      <c r="K127" s="83"/>
      <c r="L127" s="83"/>
      <c r="M127" s="84">
        <v>0</v>
      </c>
      <c r="N127" s="83"/>
      <c r="O127" s="83"/>
      <c r="P127" s="84">
        <v>0</v>
      </c>
      <c r="Q127" s="83"/>
      <c r="R127" s="83"/>
      <c r="S127" s="84">
        <v>0</v>
      </c>
      <c r="T127" s="83"/>
      <c r="U127" s="83"/>
      <c r="V127" s="84">
        <v>0</v>
      </c>
      <c r="W127" s="85">
        <f t="shared" si="84"/>
        <v>0</v>
      </c>
      <c r="X127" s="85">
        <f t="shared" si="85"/>
        <v>0</v>
      </c>
      <c r="Y127" s="85">
        <f t="shared" si="86"/>
        <v>0</v>
      </c>
      <c r="Z127" s="80" t="e">
        <f t="shared" si="87"/>
        <v>#DIV/0!</v>
      </c>
      <c r="AA127" s="83"/>
    </row>
    <row r="128" spans="1:27" s="79" customFormat="1" ht="13.5" hidden="1" customHeight="1" x14ac:dyDescent="0.25">
      <c r="A128" s="80" t="s">
        <v>78</v>
      </c>
      <c r="B128" s="81" t="s">
        <v>273</v>
      </c>
      <c r="C128" s="109" t="s">
        <v>274</v>
      </c>
      <c r="D128" s="83"/>
      <c r="E128" s="83"/>
      <c r="F128" s="84">
        <v>0.22</v>
      </c>
      <c r="G128" s="84">
        <v>0</v>
      </c>
      <c r="H128" s="83"/>
      <c r="I128" s="84">
        <v>0.22</v>
      </c>
      <c r="J128" s="84">
        <v>0</v>
      </c>
      <c r="K128" s="83"/>
      <c r="L128" s="84">
        <v>0.22</v>
      </c>
      <c r="M128" s="84">
        <v>0</v>
      </c>
      <c r="N128" s="83"/>
      <c r="O128" s="84">
        <v>0.22</v>
      </c>
      <c r="P128" s="84">
        <v>0</v>
      </c>
      <c r="Q128" s="83"/>
      <c r="R128" s="84">
        <v>0.22</v>
      </c>
      <c r="S128" s="84">
        <v>0</v>
      </c>
      <c r="T128" s="83"/>
      <c r="U128" s="84">
        <v>0.22</v>
      </c>
      <c r="V128" s="84">
        <v>0</v>
      </c>
      <c r="W128" s="85">
        <f t="shared" si="84"/>
        <v>0</v>
      </c>
      <c r="X128" s="85">
        <f t="shared" si="85"/>
        <v>0</v>
      </c>
      <c r="Y128" s="85">
        <f t="shared" si="86"/>
        <v>0</v>
      </c>
      <c r="Z128" s="80" t="e">
        <f t="shared" si="87"/>
        <v>#DIV/0!</v>
      </c>
      <c r="AA128" s="83"/>
    </row>
    <row r="129" spans="1:27" s="79" customFormat="1" ht="10.050000000000001" hidden="1" customHeight="1" x14ac:dyDescent="0.25">
      <c r="A129" s="132" t="s">
        <v>275</v>
      </c>
      <c r="B129" s="97"/>
      <c r="C129" s="97"/>
      <c r="D129" s="97"/>
      <c r="E129" s="110">
        <v>0</v>
      </c>
      <c r="F129" s="101"/>
      <c r="G129" s="110">
        <v>0</v>
      </c>
      <c r="H129" s="110">
        <v>0</v>
      </c>
      <c r="I129" s="101"/>
      <c r="J129" s="110">
        <v>0</v>
      </c>
      <c r="K129" s="110">
        <v>0</v>
      </c>
      <c r="L129" s="101"/>
      <c r="M129" s="110">
        <v>0</v>
      </c>
      <c r="N129" s="110">
        <v>0</v>
      </c>
      <c r="O129" s="101"/>
      <c r="P129" s="110">
        <v>0</v>
      </c>
      <c r="Q129" s="110">
        <v>0</v>
      </c>
      <c r="R129" s="101"/>
      <c r="S129" s="110">
        <v>0</v>
      </c>
      <c r="T129" s="110">
        <v>0</v>
      </c>
      <c r="U129" s="101"/>
      <c r="V129" s="110">
        <v>0</v>
      </c>
      <c r="W129" s="111">
        <v>0</v>
      </c>
      <c r="X129" s="111">
        <v>0</v>
      </c>
      <c r="Y129" s="111">
        <v>0</v>
      </c>
      <c r="Z129" s="106" t="e">
        <f t="shared" si="87"/>
        <v>#DIV/0!</v>
      </c>
      <c r="AA129" s="101"/>
    </row>
    <row r="130" spans="1:27" ht="10.050000000000001" customHeight="1" x14ac:dyDescent="0.25">
      <c r="A130" s="69" t="s">
        <v>73</v>
      </c>
      <c r="B130" s="70">
        <v>9</v>
      </c>
      <c r="C130" s="69" t="s">
        <v>276</v>
      </c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2"/>
      <c r="Z130" s="107"/>
      <c r="AA130" s="108"/>
    </row>
    <row r="131" spans="1:27" ht="10.050000000000001" customHeight="1" x14ac:dyDescent="0.25">
      <c r="A131" s="80" t="s">
        <v>78</v>
      </c>
      <c r="B131" s="81" t="s">
        <v>277</v>
      </c>
      <c r="C131" s="82" t="s">
        <v>278</v>
      </c>
      <c r="D131" s="93"/>
      <c r="E131" s="93">
        <v>2</v>
      </c>
      <c r="F131" s="93">
        <v>3500</v>
      </c>
      <c r="G131" s="94">
        <f t="shared" ref="G131:G137" si="88">E131*F131</f>
        <v>7000</v>
      </c>
      <c r="H131" s="93">
        <v>2</v>
      </c>
      <c r="I131" s="93">
        <v>4000</v>
      </c>
      <c r="J131" s="94">
        <f t="shared" ref="J131:J137" si="89">I131*H131</f>
        <v>8000</v>
      </c>
      <c r="K131" s="83"/>
      <c r="L131" s="83"/>
      <c r="M131" s="84">
        <v>0</v>
      </c>
      <c r="N131" s="83"/>
      <c r="O131" s="83"/>
      <c r="P131" s="84">
        <v>0</v>
      </c>
      <c r="Q131" s="93"/>
      <c r="R131" s="93"/>
      <c r="S131" s="94">
        <v>0</v>
      </c>
      <c r="T131" s="93"/>
      <c r="U131" s="93"/>
      <c r="V131" s="94">
        <v>0</v>
      </c>
      <c r="W131" s="95">
        <f t="shared" ref="W131:W137" si="90">G131+M131+S131</f>
        <v>7000</v>
      </c>
      <c r="X131" s="95">
        <f t="shared" ref="X131:X137" si="91">J131+P131+V131</f>
        <v>8000</v>
      </c>
      <c r="Y131" s="96">
        <f t="shared" ref="Y131:Y137" si="92">W131-X131</f>
        <v>-1000</v>
      </c>
      <c r="Z131" s="80">
        <f t="shared" ref="Z131:Z138" si="93">ROUND(X131/W131,2)*100</f>
        <v>113.99999999999999</v>
      </c>
      <c r="AA131" s="93" t="s">
        <v>356</v>
      </c>
    </row>
    <row r="132" spans="1:27" ht="10.95" customHeight="1" x14ac:dyDescent="0.25">
      <c r="A132" s="80" t="s">
        <v>78</v>
      </c>
      <c r="B132" s="81" t="s">
        <v>279</v>
      </c>
      <c r="C132" s="82" t="s">
        <v>280</v>
      </c>
      <c r="D132" s="93"/>
      <c r="E132" s="93">
        <v>1</v>
      </c>
      <c r="F132" s="93">
        <v>30000</v>
      </c>
      <c r="G132" s="94">
        <f t="shared" si="88"/>
        <v>30000</v>
      </c>
      <c r="H132" s="93">
        <v>1</v>
      </c>
      <c r="I132" s="93">
        <v>30000</v>
      </c>
      <c r="J132" s="94">
        <f t="shared" si="89"/>
        <v>30000</v>
      </c>
      <c r="K132" s="83"/>
      <c r="L132" s="83"/>
      <c r="M132" s="84">
        <v>0</v>
      </c>
      <c r="N132" s="83"/>
      <c r="O132" s="83"/>
      <c r="P132" s="84">
        <v>0</v>
      </c>
      <c r="Q132" s="93"/>
      <c r="R132" s="93"/>
      <c r="S132" s="94">
        <v>0</v>
      </c>
      <c r="T132" s="93"/>
      <c r="U132" s="93"/>
      <c r="V132" s="94">
        <v>0</v>
      </c>
      <c r="W132" s="95">
        <f t="shared" si="90"/>
        <v>30000</v>
      </c>
      <c r="X132" s="95">
        <f t="shared" si="91"/>
        <v>30000</v>
      </c>
      <c r="Y132" s="96">
        <f t="shared" si="92"/>
        <v>0</v>
      </c>
      <c r="Z132" s="80">
        <f t="shared" si="93"/>
        <v>100</v>
      </c>
      <c r="AA132" s="93"/>
    </row>
    <row r="133" spans="1:27" ht="13.5" customHeight="1" x14ac:dyDescent="0.25">
      <c r="A133" s="80" t="s">
        <v>78</v>
      </c>
      <c r="B133" s="81" t="s">
        <v>281</v>
      </c>
      <c r="C133" s="82" t="s">
        <v>282</v>
      </c>
      <c r="D133" s="93"/>
      <c r="E133" s="93">
        <v>1</v>
      </c>
      <c r="F133" s="93">
        <v>48200</v>
      </c>
      <c r="G133" s="94">
        <f t="shared" si="88"/>
        <v>48200</v>
      </c>
      <c r="H133" s="93">
        <v>1</v>
      </c>
      <c r="I133" s="93">
        <v>48000</v>
      </c>
      <c r="J133" s="94">
        <f t="shared" si="89"/>
        <v>48000</v>
      </c>
      <c r="K133" s="83"/>
      <c r="L133" s="83"/>
      <c r="M133" s="84">
        <v>0</v>
      </c>
      <c r="N133" s="83"/>
      <c r="O133" s="83"/>
      <c r="P133" s="84">
        <v>0</v>
      </c>
      <c r="Q133" s="93"/>
      <c r="R133" s="93"/>
      <c r="S133" s="94">
        <v>0</v>
      </c>
      <c r="T133" s="93"/>
      <c r="U133" s="93"/>
      <c r="V133" s="94">
        <v>0</v>
      </c>
      <c r="W133" s="95">
        <f t="shared" si="90"/>
        <v>48200</v>
      </c>
      <c r="X133" s="95">
        <f t="shared" si="91"/>
        <v>48000</v>
      </c>
      <c r="Y133" s="96">
        <f t="shared" si="92"/>
        <v>200</v>
      </c>
      <c r="Z133" s="80">
        <f t="shared" si="93"/>
        <v>100</v>
      </c>
      <c r="AA133" s="93"/>
    </row>
    <row r="134" spans="1:27" ht="10.050000000000001" customHeight="1" x14ac:dyDescent="0.25">
      <c r="A134" s="80" t="s">
        <v>78</v>
      </c>
      <c r="B134" s="81" t="s">
        <v>283</v>
      </c>
      <c r="C134" s="82" t="s">
        <v>284</v>
      </c>
      <c r="D134" s="93"/>
      <c r="E134" s="93">
        <v>2</v>
      </c>
      <c r="F134" s="93">
        <v>8500</v>
      </c>
      <c r="G134" s="94">
        <f t="shared" si="88"/>
        <v>17000</v>
      </c>
      <c r="H134" s="93">
        <v>1</v>
      </c>
      <c r="I134" s="93">
        <v>20740</v>
      </c>
      <c r="J134" s="94">
        <f t="shared" si="89"/>
        <v>20740</v>
      </c>
      <c r="K134" s="83"/>
      <c r="L134" s="83"/>
      <c r="M134" s="84">
        <v>0</v>
      </c>
      <c r="N134" s="83"/>
      <c r="O134" s="83"/>
      <c r="P134" s="84">
        <v>0</v>
      </c>
      <c r="Q134" s="93"/>
      <c r="R134" s="93"/>
      <c r="S134" s="94">
        <v>0</v>
      </c>
      <c r="T134" s="93"/>
      <c r="U134" s="93"/>
      <c r="V134" s="94">
        <v>0</v>
      </c>
      <c r="W134" s="95">
        <f t="shared" si="90"/>
        <v>17000</v>
      </c>
      <c r="X134" s="95">
        <f t="shared" si="91"/>
        <v>20740</v>
      </c>
      <c r="Y134" s="96">
        <f t="shared" si="92"/>
        <v>-3740</v>
      </c>
      <c r="Z134" s="80">
        <f t="shared" si="93"/>
        <v>122</v>
      </c>
      <c r="AA134" s="93" t="s">
        <v>357</v>
      </c>
    </row>
    <row r="135" spans="1:27" ht="10.050000000000001" customHeight="1" x14ac:dyDescent="0.25">
      <c r="A135" s="80" t="s">
        <v>78</v>
      </c>
      <c r="B135" s="81" t="s">
        <v>285</v>
      </c>
      <c r="C135" s="82" t="s">
        <v>286</v>
      </c>
      <c r="D135" s="93"/>
      <c r="E135" s="93">
        <v>1</v>
      </c>
      <c r="F135" s="93">
        <v>40000</v>
      </c>
      <c r="G135" s="94">
        <f t="shared" si="88"/>
        <v>40000</v>
      </c>
      <c r="H135" s="93">
        <v>1</v>
      </c>
      <c r="I135" s="93">
        <v>40000</v>
      </c>
      <c r="J135" s="94">
        <f t="shared" si="89"/>
        <v>40000</v>
      </c>
      <c r="K135" s="83"/>
      <c r="L135" s="83"/>
      <c r="M135" s="84"/>
      <c r="N135" s="83"/>
      <c r="O135" s="83"/>
      <c r="P135" s="84"/>
      <c r="Q135" s="93"/>
      <c r="R135" s="93"/>
      <c r="S135" s="94"/>
      <c r="T135" s="93">
        <v>1</v>
      </c>
      <c r="U135" s="93">
        <v>48000</v>
      </c>
      <c r="V135" s="94">
        <f>T135*U135</f>
        <v>48000</v>
      </c>
      <c r="W135" s="95">
        <f t="shared" si="90"/>
        <v>40000</v>
      </c>
      <c r="X135" s="95">
        <f t="shared" si="91"/>
        <v>88000</v>
      </c>
      <c r="Y135" s="96">
        <f t="shared" si="92"/>
        <v>-48000</v>
      </c>
      <c r="Z135" s="80">
        <f t="shared" si="93"/>
        <v>220.00000000000003</v>
      </c>
      <c r="AA135" s="93" t="s">
        <v>353</v>
      </c>
    </row>
    <row r="136" spans="1:27" ht="10.050000000000001" customHeight="1" x14ac:dyDescent="0.25">
      <c r="A136" s="80" t="s">
        <v>78</v>
      </c>
      <c r="B136" s="81" t="s">
        <v>287</v>
      </c>
      <c r="C136" s="82" t="s">
        <v>288</v>
      </c>
      <c r="D136" s="93"/>
      <c r="E136" s="93">
        <v>1</v>
      </c>
      <c r="F136" s="93">
        <v>30000</v>
      </c>
      <c r="G136" s="94">
        <f t="shared" si="88"/>
        <v>30000</v>
      </c>
      <c r="H136" s="93">
        <v>1</v>
      </c>
      <c r="I136" s="93">
        <v>30000</v>
      </c>
      <c r="J136" s="94">
        <f t="shared" si="89"/>
        <v>30000</v>
      </c>
      <c r="K136" s="83"/>
      <c r="L136" s="83"/>
      <c r="M136" s="84"/>
      <c r="N136" s="83"/>
      <c r="O136" s="83"/>
      <c r="P136" s="84"/>
      <c r="Q136" s="93"/>
      <c r="R136" s="93"/>
      <c r="S136" s="94"/>
      <c r="T136" s="93"/>
      <c r="U136" s="93"/>
      <c r="V136" s="94"/>
      <c r="W136" s="95">
        <f t="shared" si="90"/>
        <v>30000</v>
      </c>
      <c r="X136" s="95">
        <f t="shared" si="91"/>
        <v>30000</v>
      </c>
      <c r="Y136" s="96">
        <f t="shared" si="92"/>
        <v>0</v>
      </c>
      <c r="Z136" s="80">
        <f t="shared" si="93"/>
        <v>100</v>
      </c>
      <c r="AA136" s="93"/>
    </row>
    <row r="137" spans="1:27" ht="10.050000000000001" customHeight="1" x14ac:dyDescent="0.25">
      <c r="A137" s="80" t="s">
        <v>78</v>
      </c>
      <c r="B137" s="81" t="s">
        <v>289</v>
      </c>
      <c r="C137" s="82" t="s">
        <v>290</v>
      </c>
      <c r="D137" s="93"/>
      <c r="E137" s="93">
        <v>17000</v>
      </c>
      <c r="F137" s="93">
        <v>0.22</v>
      </c>
      <c r="G137" s="94">
        <f t="shared" si="88"/>
        <v>3740</v>
      </c>
      <c r="H137" s="93"/>
      <c r="I137" s="93"/>
      <c r="J137" s="94">
        <f t="shared" si="89"/>
        <v>0</v>
      </c>
      <c r="K137" s="83"/>
      <c r="L137" s="83"/>
      <c r="M137" s="84">
        <v>0</v>
      </c>
      <c r="N137" s="83"/>
      <c r="O137" s="83"/>
      <c r="P137" s="84">
        <v>0</v>
      </c>
      <c r="Q137" s="93"/>
      <c r="R137" s="93"/>
      <c r="S137" s="94">
        <v>0</v>
      </c>
      <c r="T137" s="93"/>
      <c r="U137" s="93"/>
      <c r="V137" s="94">
        <v>0</v>
      </c>
      <c r="W137" s="95">
        <f t="shared" si="90"/>
        <v>3740</v>
      </c>
      <c r="X137" s="95">
        <f t="shared" si="91"/>
        <v>0</v>
      </c>
      <c r="Y137" s="96">
        <f t="shared" si="92"/>
        <v>3740</v>
      </c>
      <c r="Z137" s="80">
        <f t="shared" si="93"/>
        <v>0</v>
      </c>
      <c r="AA137" s="93"/>
    </row>
    <row r="138" spans="1:27" ht="10.95" customHeight="1" x14ac:dyDescent="0.25">
      <c r="A138" s="132" t="s">
        <v>291</v>
      </c>
      <c r="B138" s="97"/>
      <c r="C138" s="97"/>
      <c r="D138" s="97"/>
      <c r="E138" s="100">
        <v>0</v>
      </c>
      <c r="F138" s="99"/>
      <c r="G138" s="100">
        <f>SUM(G131:G137)</f>
        <v>175940</v>
      </c>
      <c r="H138" s="100">
        <v>0</v>
      </c>
      <c r="I138" s="99"/>
      <c r="J138" s="100">
        <f>SUM(J131:J137)</f>
        <v>176740</v>
      </c>
      <c r="K138" s="110">
        <v>0</v>
      </c>
      <c r="L138" s="101"/>
      <c r="M138" s="103">
        <f>SUM(M131:M137)</f>
        <v>0</v>
      </c>
      <c r="N138" s="110">
        <v>0</v>
      </c>
      <c r="O138" s="101"/>
      <c r="P138" s="103">
        <f>SUM(P131:P137)</f>
        <v>0</v>
      </c>
      <c r="Q138" s="100">
        <v>0</v>
      </c>
      <c r="R138" s="99"/>
      <c r="S138" s="100">
        <f>SUM(S131:S137)</f>
        <v>0</v>
      </c>
      <c r="T138" s="100">
        <v>0</v>
      </c>
      <c r="U138" s="99"/>
      <c r="V138" s="100">
        <f>SUM(V131:V137)</f>
        <v>48000</v>
      </c>
      <c r="W138" s="124">
        <f>SUM(W131:W137)</f>
        <v>175940</v>
      </c>
      <c r="X138" s="124">
        <f>SUM(X131:X137)</f>
        <v>224740</v>
      </c>
      <c r="Y138" s="105">
        <f>SUM(Y131:Y137)</f>
        <v>-48800</v>
      </c>
      <c r="Z138" s="106">
        <f t="shared" si="93"/>
        <v>128</v>
      </c>
      <c r="AA138" s="99"/>
    </row>
    <row r="139" spans="1:27" ht="10.050000000000001" customHeight="1" x14ac:dyDescent="0.25">
      <c r="A139" s="69" t="s">
        <v>73</v>
      </c>
      <c r="B139" s="70">
        <v>10</v>
      </c>
      <c r="C139" s="69" t="s">
        <v>292</v>
      </c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2"/>
      <c r="Z139" s="107"/>
      <c r="AA139" s="108"/>
    </row>
    <row r="140" spans="1:27" s="79" customFormat="1" ht="13.5" hidden="1" customHeight="1" x14ac:dyDescent="0.25">
      <c r="A140" s="80" t="s">
        <v>78</v>
      </c>
      <c r="B140" s="81" t="s">
        <v>293</v>
      </c>
      <c r="C140" s="109" t="s">
        <v>294</v>
      </c>
      <c r="D140" s="83"/>
      <c r="E140" s="83"/>
      <c r="F140" s="83"/>
      <c r="G140" s="84">
        <v>0</v>
      </c>
      <c r="H140" s="83"/>
      <c r="I140" s="83"/>
      <c r="J140" s="84">
        <v>0</v>
      </c>
      <c r="K140" s="83"/>
      <c r="L140" s="83"/>
      <c r="M140" s="84">
        <v>0</v>
      </c>
      <c r="N140" s="83"/>
      <c r="O140" s="83"/>
      <c r="P140" s="84">
        <v>0</v>
      </c>
      <c r="Q140" s="83"/>
      <c r="R140" s="83"/>
      <c r="S140" s="84">
        <v>0</v>
      </c>
      <c r="T140" s="83"/>
      <c r="U140" s="83"/>
      <c r="V140" s="84">
        <v>0</v>
      </c>
      <c r="W140" s="85">
        <f t="shared" ref="W140:W144" si="94">G140+M140+S140</f>
        <v>0</v>
      </c>
      <c r="X140" s="85">
        <f t="shared" ref="X140:X144" si="95">J140+P140+V140</f>
        <v>0</v>
      </c>
      <c r="Y140" s="85">
        <f t="shared" ref="Y140:Y144" si="96">W140-X140</f>
        <v>0</v>
      </c>
      <c r="Z140" s="80" t="e">
        <f t="shared" ref="Z140:Z145" si="97">ROUND(X140/W140,2)*100</f>
        <v>#DIV/0!</v>
      </c>
      <c r="AA140" s="83"/>
    </row>
    <row r="141" spans="1:27" s="79" customFormat="1" ht="10.050000000000001" hidden="1" customHeight="1" x14ac:dyDescent="0.25">
      <c r="A141" s="80" t="s">
        <v>78</v>
      </c>
      <c r="B141" s="81" t="s">
        <v>295</v>
      </c>
      <c r="C141" s="82" t="s">
        <v>296</v>
      </c>
      <c r="D141" s="83"/>
      <c r="E141" s="83"/>
      <c r="F141" s="83"/>
      <c r="G141" s="84">
        <v>0</v>
      </c>
      <c r="H141" s="83"/>
      <c r="I141" s="83"/>
      <c r="J141" s="84">
        <v>0</v>
      </c>
      <c r="K141" s="83"/>
      <c r="L141" s="83"/>
      <c r="M141" s="84">
        <v>0</v>
      </c>
      <c r="N141" s="83"/>
      <c r="O141" s="83"/>
      <c r="P141" s="84">
        <v>0</v>
      </c>
      <c r="Q141" s="83"/>
      <c r="R141" s="83"/>
      <c r="S141" s="84">
        <v>0</v>
      </c>
      <c r="T141" s="83"/>
      <c r="U141" s="83"/>
      <c r="V141" s="84">
        <v>0</v>
      </c>
      <c r="W141" s="85">
        <f t="shared" si="94"/>
        <v>0</v>
      </c>
      <c r="X141" s="85">
        <f t="shared" si="95"/>
        <v>0</v>
      </c>
      <c r="Y141" s="85">
        <f t="shared" si="96"/>
        <v>0</v>
      </c>
      <c r="Z141" s="80" t="e">
        <f t="shared" si="97"/>
        <v>#DIV/0!</v>
      </c>
      <c r="AA141" s="83"/>
    </row>
    <row r="142" spans="1:27" s="79" customFormat="1" ht="10.050000000000001" hidden="1" customHeight="1" x14ac:dyDescent="0.25">
      <c r="A142" s="80" t="s">
        <v>78</v>
      </c>
      <c r="B142" s="81" t="s">
        <v>297</v>
      </c>
      <c r="C142" s="82" t="s">
        <v>296</v>
      </c>
      <c r="D142" s="83"/>
      <c r="E142" s="83"/>
      <c r="F142" s="83"/>
      <c r="G142" s="84">
        <v>0</v>
      </c>
      <c r="H142" s="83"/>
      <c r="I142" s="83"/>
      <c r="J142" s="84">
        <v>0</v>
      </c>
      <c r="K142" s="83"/>
      <c r="L142" s="83"/>
      <c r="M142" s="84">
        <v>0</v>
      </c>
      <c r="N142" s="83"/>
      <c r="O142" s="83"/>
      <c r="P142" s="84">
        <v>0</v>
      </c>
      <c r="Q142" s="83"/>
      <c r="R142" s="83"/>
      <c r="S142" s="84">
        <v>0</v>
      </c>
      <c r="T142" s="83"/>
      <c r="U142" s="83"/>
      <c r="V142" s="84">
        <v>0</v>
      </c>
      <c r="W142" s="85">
        <f t="shared" si="94"/>
        <v>0</v>
      </c>
      <c r="X142" s="85">
        <f t="shared" si="95"/>
        <v>0</v>
      </c>
      <c r="Y142" s="85">
        <f t="shared" si="96"/>
        <v>0</v>
      </c>
      <c r="Z142" s="80" t="e">
        <f t="shared" si="97"/>
        <v>#DIV/0!</v>
      </c>
      <c r="AA142" s="83"/>
    </row>
    <row r="143" spans="1:27" s="79" customFormat="1" ht="10.95" hidden="1" customHeight="1" x14ac:dyDescent="0.25">
      <c r="A143" s="80" t="s">
        <v>78</v>
      </c>
      <c r="B143" s="81" t="s">
        <v>298</v>
      </c>
      <c r="C143" s="82" t="s">
        <v>299</v>
      </c>
      <c r="D143" s="82" t="s">
        <v>81</v>
      </c>
      <c r="E143" s="83"/>
      <c r="F143" s="83"/>
      <c r="G143" s="84">
        <v>0</v>
      </c>
      <c r="H143" s="83"/>
      <c r="I143" s="83"/>
      <c r="J143" s="84">
        <v>0</v>
      </c>
      <c r="K143" s="83"/>
      <c r="L143" s="83"/>
      <c r="M143" s="84">
        <v>0</v>
      </c>
      <c r="N143" s="83"/>
      <c r="O143" s="83"/>
      <c r="P143" s="84">
        <v>0</v>
      </c>
      <c r="Q143" s="83"/>
      <c r="R143" s="83"/>
      <c r="S143" s="84">
        <v>0</v>
      </c>
      <c r="T143" s="83"/>
      <c r="U143" s="83"/>
      <c r="V143" s="84">
        <v>0</v>
      </c>
      <c r="W143" s="85">
        <f t="shared" si="94"/>
        <v>0</v>
      </c>
      <c r="X143" s="85">
        <f t="shared" si="95"/>
        <v>0</v>
      </c>
      <c r="Y143" s="85">
        <f t="shared" si="96"/>
        <v>0</v>
      </c>
      <c r="Z143" s="80" t="e">
        <f t="shared" si="97"/>
        <v>#DIV/0!</v>
      </c>
      <c r="AA143" s="83"/>
    </row>
    <row r="144" spans="1:27" s="79" customFormat="1" ht="13.5" hidden="1" customHeight="1" x14ac:dyDescent="0.25">
      <c r="A144" s="80" t="s">
        <v>78</v>
      </c>
      <c r="B144" s="81" t="s">
        <v>300</v>
      </c>
      <c r="C144" s="109" t="s">
        <v>301</v>
      </c>
      <c r="D144" s="83"/>
      <c r="E144" s="83"/>
      <c r="F144" s="84">
        <v>0.22</v>
      </c>
      <c r="G144" s="84">
        <v>0</v>
      </c>
      <c r="H144" s="83"/>
      <c r="I144" s="84">
        <v>0.22</v>
      </c>
      <c r="J144" s="84">
        <v>0</v>
      </c>
      <c r="K144" s="83"/>
      <c r="L144" s="84">
        <v>0.22</v>
      </c>
      <c r="M144" s="84">
        <v>0</v>
      </c>
      <c r="N144" s="83"/>
      <c r="O144" s="84">
        <v>0.22</v>
      </c>
      <c r="P144" s="84">
        <v>0</v>
      </c>
      <c r="Q144" s="83"/>
      <c r="R144" s="84">
        <v>0.22</v>
      </c>
      <c r="S144" s="84">
        <v>0</v>
      </c>
      <c r="T144" s="83"/>
      <c r="U144" s="84">
        <v>0.22</v>
      </c>
      <c r="V144" s="84">
        <v>0</v>
      </c>
      <c r="W144" s="85">
        <f t="shared" si="94"/>
        <v>0</v>
      </c>
      <c r="X144" s="85">
        <f t="shared" si="95"/>
        <v>0</v>
      </c>
      <c r="Y144" s="85">
        <f t="shared" si="96"/>
        <v>0</v>
      </c>
      <c r="Z144" s="80" t="e">
        <f t="shared" si="97"/>
        <v>#DIV/0!</v>
      </c>
      <c r="AA144" s="83"/>
    </row>
    <row r="145" spans="1:27" s="79" customFormat="1" ht="10.050000000000001" hidden="1" customHeight="1" x14ac:dyDescent="0.25">
      <c r="A145" s="132" t="s">
        <v>302</v>
      </c>
      <c r="B145" s="97"/>
      <c r="C145" s="97"/>
      <c r="D145" s="97"/>
      <c r="E145" s="110">
        <v>0</v>
      </c>
      <c r="F145" s="101"/>
      <c r="G145" s="110">
        <v>0</v>
      </c>
      <c r="H145" s="110">
        <v>0</v>
      </c>
      <c r="I145" s="101"/>
      <c r="J145" s="110">
        <v>0</v>
      </c>
      <c r="K145" s="110">
        <v>0</v>
      </c>
      <c r="L145" s="101"/>
      <c r="M145" s="110">
        <v>0</v>
      </c>
      <c r="N145" s="110">
        <v>0</v>
      </c>
      <c r="O145" s="101"/>
      <c r="P145" s="110">
        <v>0</v>
      </c>
      <c r="Q145" s="110">
        <v>0</v>
      </c>
      <c r="R145" s="101"/>
      <c r="S145" s="110">
        <v>0</v>
      </c>
      <c r="T145" s="110">
        <v>0</v>
      </c>
      <c r="U145" s="101"/>
      <c r="V145" s="110">
        <v>0</v>
      </c>
      <c r="W145" s="111">
        <v>0</v>
      </c>
      <c r="X145" s="111">
        <v>0</v>
      </c>
      <c r="Y145" s="111">
        <v>0</v>
      </c>
      <c r="Z145" s="106" t="e">
        <f t="shared" si="97"/>
        <v>#DIV/0!</v>
      </c>
      <c r="AA145" s="101"/>
    </row>
    <row r="146" spans="1:27" ht="10.050000000000001" customHeight="1" x14ac:dyDescent="0.25">
      <c r="A146" s="69" t="s">
        <v>73</v>
      </c>
      <c r="B146" s="70">
        <v>11</v>
      </c>
      <c r="C146" s="69" t="s">
        <v>303</v>
      </c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2"/>
      <c r="Z146" s="107"/>
      <c r="AA146" s="108"/>
    </row>
    <row r="147" spans="1:27" s="79" customFormat="1" ht="10.050000000000001" hidden="1" customHeight="1" x14ac:dyDescent="0.25">
      <c r="A147" s="80" t="s">
        <v>78</v>
      </c>
      <c r="B147" s="81" t="s">
        <v>304</v>
      </c>
      <c r="C147" s="82" t="s">
        <v>305</v>
      </c>
      <c r="D147" s="82" t="s">
        <v>118</v>
      </c>
      <c r="E147" s="83"/>
      <c r="F147" s="83"/>
      <c r="G147" s="84">
        <v>0</v>
      </c>
      <c r="H147" s="83"/>
      <c r="I147" s="83"/>
      <c r="J147" s="84">
        <v>0</v>
      </c>
      <c r="K147" s="83"/>
      <c r="L147" s="83"/>
      <c r="M147" s="84">
        <v>0</v>
      </c>
      <c r="N147" s="83"/>
      <c r="O147" s="83"/>
      <c r="P147" s="84">
        <v>0</v>
      </c>
      <c r="Q147" s="83"/>
      <c r="R147" s="83"/>
      <c r="S147" s="84">
        <v>0</v>
      </c>
      <c r="T147" s="83"/>
      <c r="U147" s="83"/>
      <c r="V147" s="84">
        <v>0</v>
      </c>
      <c r="W147" s="85">
        <f t="shared" ref="W147:W148" si="98">G147+M147+S147</f>
        <v>0</v>
      </c>
      <c r="X147" s="85">
        <f t="shared" ref="X147:X148" si="99">J147+P147+V147</f>
        <v>0</v>
      </c>
      <c r="Y147" s="85">
        <f t="shared" ref="Y147:Y148" si="100">W147-X147</f>
        <v>0</v>
      </c>
      <c r="Z147" s="80" t="e">
        <f t="shared" ref="Z147:Z149" si="101">ROUND(X147/W147,2)*100</f>
        <v>#DIV/0!</v>
      </c>
      <c r="AA147" s="83"/>
    </row>
    <row r="148" spans="1:27" s="79" customFormat="1" ht="10.95" hidden="1" customHeight="1" x14ac:dyDescent="0.25">
      <c r="A148" s="80" t="s">
        <v>78</v>
      </c>
      <c r="B148" s="81" t="s">
        <v>306</v>
      </c>
      <c r="C148" s="82" t="s">
        <v>305</v>
      </c>
      <c r="D148" s="82" t="s">
        <v>118</v>
      </c>
      <c r="E148" s="83"/>
      <c r="F148" s="83"/>
      <c r="G148" s="84">
        <v>0</v>
      </c>
      <c r="H148" s="83"/>
      <c r="I148" s="83"/>
      <c r="J148" s="84">
        <v>0</v>
      </c>
      <c r="K148" s="83"/>
      <c r="L148" s="83"/>
      <c r="M148" s="84">
        <v>0</v>
      </c>
      <c r="N148" s="83"/>
      <c r="O148" s="83"/>
      <c r="P148" s="84">
        <v>0</v>
      </c>
      <c r="Q148" s="83"/>
      <c r="R148" s="83"/>
      <c r="S148" s="84">
        <v>0</v>
      </c>
      <c r="T148" s="83"/>
      <c r="U148" s="83"/>
      <c r="V148" s="84">
        <v>0</v>
      </c>
      <c r="W148" s="85">
        <f t="shared" si="98"/>
        <v>0</v>
      </c>
      <c r="X148" s="85">
        <f t="shared" si="99"/>
        <v>0</v>
      </c>
      <c r="Y148" s="85">
        <f t="shared" si="100"/>
        <v>0</v>
      </c>
      <c r="Z148" s="80" t="e">
        <f t="shared" si="101"/>
        <v>#DIV/0!</v>
      </c>
      <c r="AA148" s="83"/>
    </row>
    <row r="149" spans="1:27" s="79" customFormat="1" ht="13.5" hidden="1" customHeight="1" x14ac:dyDescent="0.25">
      <c r="A149" s="126" t="s">
        <v>307</v>
      </c>
      <c r="B149" s="127"/>
      <c r="C149" s="127"/>
      <c r="D149" s="127"/>
      <c r="E149" s="110">
        <v>0</v>
      </c>
      <c r="F149" s="101"/>
      <c r="G149" s="110">
        <v>0</v>
      </c>
      <c r="H149" s="110">
        <v>0</v>
      </c>
      <c r="I149" s="101"/>
      <c r="J149" s="110">
        <v>0</v>
      </c>
      <c r="K149" s="110">
        <v>0</v>
      </c>
      <c r="L149" s="101"/>
      <c r="M149" s="110">
        <v>0</v>
      </c>
      <c r="N149" s="110">
        <v>0</v>
      </c>
      <c r="O149" s="101"/>
      <c r="P149" s="110">
        <v>0</v>
      </c>
      <c r="Q149" s="110">
        <v>0</v>
      </c>
      <c r="R149" s="101"/>
      <c r="S149" s="110">
        <v>0</v>
      </c>
      <c r="T149" s="110">
        <v>0</v>
      </c>
      <c r="U149" s="101"/>
      <c r="V149" s="110">
        <v>0</v>
      </c>
      <c r="W149" s="111">
        <v>0</v>
      </c>
      <c r="X149" s="111">
        <v>0</v>
      </c>
      <c r="Y149" s="111">
        <v>0</v>
      </c>
      <c r="Z149" s="106" t="e">
        <f t="shared" si="101"/>
        <v>#DIV/0!</v>
      </c>
      <c r="AA149" s="101"/>
    </row>
    <row r="150" spans="1:27" ht="10.050000000000001" customHeight="1" x14ac:dyDescent="0.25">
      <c r="A150" s="69" t="s">
        <v>73</v>
      </c>
      <c r="B150" s="70">
        <v>12</v>
      </c>
      <c r="C150" s="69" t="s">
        <v>308</v>
      </c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2"/>
      <c r="Z150" s="107"/>
      <c r="AA150" s="108"/>
    </row>
    <row r="151" spans="1:27" s="79" customFormat="1" ht="13.5" hidden="1" customHeight="1" x14ac:dyDescent="0.25">
      <c r="A151" s="80" t="s">
        <v>78</v>
      </c>
      <c r="B151" s="81" t="s">
        <v>309</v>
      </c>
      <c r="C151" s="109" t="s">
        <v>310</v>
      </c>
      <c r="D151" s="82" t="s">
        <v>311</v>
      </c>
      <c r="E151" s="83"/>
      <c r="F151" s="83"/>
      <c r="G151" s="84">
        <v>0</v>
      </c>
      <c r="H151" s="83"/>
      <c r="I151" s="83"/>
      <c r="J151" s="84">
        <v>0</v>
      </c>
      <c r="K151" s="83"/>
      <c r="L151" s="83"/>
      <c r="M151" s="84">
        <v>0</v>
      </c>
      <c r="N151" s="83"/>
      <c r="O151" s="83"/>
      <c r="P151" s="84">
        <v>0</v>
      </c>
      <c r="Q151" s="83"/>
      <c r="R151" s="83"/>
      <c r="S151" s="84">
        <v>0</v>
      </c>
      <c r="T151" s="83"/>
      <c r="U151" s="83"/>
      <c r="V151" s="84">
        <v>0</v>
      </c>
      <c r="W151" s="85">
        <f t="shared" ref="W151:W154" si="102">G151+M151+S151</f>
        <v>0</v>
      </c>
      <c r="X151" s="85">
        <f t="shared" ref="X151:X154" si="103">J151+P151+V151</f>
        <v>0</v>
      </c>
      <c r="Y151" s="85">
        <f t="shared" ref="Y151:Y154" si="104">W151-X151</f>
        <v>0</v>
      </c>
      <c r="Z151" s="80" t="e">
        <f t="shared" ref="Z151:Z155" si="105">ROUND(X151/W151,2)*100</f>
        <v>#DIV/0!</v>
      </c>
      <c r="AA151" s="83"/>
    </row>
    <row r="152" spans="1:27" s="79" customFormat="1" ht="10.050000000000001" hidden="1" customHeight="1" x14ac:dyDescent="0.25">
      <c r="A152" s="80" t="s">
        <v>78</v>
      </c>
      <c r="B152" s="81" t="s">
        <v>312</v>
      </c>
      <c r="C152" s="82" t="s">
        <v>313</v>
      </c>
      <c r="D152" s="82" t="s">
        <v>263</v>
      </c>
      <c r="E152" s="83"/>
      <c r="F152" s="83"/>
      <c r="G152" s="84">
        <v>0</v>
      </c>
      <c r="H152" s="83"/>
      <c r="I152" s="83"/>
      <c r="J152" s="84">
        <v>0</v>
      </c>
      <c r="K152" s="83"/>
      <c r="L152" s="83"/>
      <c r="M152" s="84">
        <v>0</v>
      </c>
      <c r="N152" s="83"/>
      <c r="O152" s="83"/>
      <c r="P152" s="84">
        <v>0</v>
      </c>
      <c r="Q152" s="83"/>
      <c r="R152" s="83"/>
      <c r="S152" s="84">
        <v>0</v>
      </c>
      <c r="T152" s="83"/>
      <c r="U152" s="83"/>
      <c r="V152" s="84">
        <v>0</v>
      </c>
      <c r="W152" s="85">
        <f t="shared" si="102"/>
        <v>0</v>
      </c>
      <c r="X152" s="85">
        <f t="shared" si="103"/>
        <v>0</v>
      </c>
      <c r="Y152" s="85">
        <f t="shared" si="104"/>
        <v>0</v>
      </c>
      <c r="Z152" s="80" t="e">
        <f t="shared" si="105"/>
        <v>#DIV/0!</v>
      </c>
      <c r="AA152" s="83"/>
    </row>
    <row r="153" spans="1:27" s="79" customFormat="1" ht="10.95" hidden="1" customHeight="1" x14ac:dyDescent="0.25">
      <c r="A153" s="80" t="s">
        <v>78</v>
      </c>
      <c r="B153" s="81" t="s">
        <v>314</v>
      </c>
      <c r="C153" s="82" t="s">
        <v>315</v>
      </c>
      <c r="D153" s="82" t="s">
        <v>263</v>
      </c>
      <c r="E153" s="83"/>
      <c r="F153" s="83"/>
      <c r="G153" s="84">
        <v>0</v>
      </c>
      <c r="H153" s="83"/>
      <c r="I153" s="83"/>
      <c r="J153" s="84">
        <v>0</v>
      </c>
      <c r="K153" s="83"/>
      <c r="L153" s="83"/>
      <c r="M153" s="84">
        <v>0</v>
      </c>
      <c r="N153" s="83"/>
      <c r="O153" s="83"/>
      <c r="P153" s="84">
        <v>0</v>
      </c>
      <c r="Q153" s="83"/>
      <c r="R153" s="83"/>
      <c r="S153" s="84">
        <v>0</v>
      </c>
      <c r="T153" s="83"/>
      <c r="U153" s="83"/>
      <c r="V153" s="84">
        <v>0</v>
      </c>
      <c r="W153" s="85">
        <f t="shared" si="102"/>
        <v>0</v>
      </c>
      <c r="X153" s="85">
        <f t="shared" si="103"/>
        <v>0</v>
      </c>
      <c r="Y153" s="85">
        <f t="shared" si="104"/>
        <v>0</v>
      </c>
      <c r="Z153" s="80" t="e">
        <f t="shared" si="105"/>
        <v>#DIV/0!</v>
      </c>
      <c r="AA153" s="83"/>
    </row>
    <row r="154" spans="1:27" s="79" customFormat="1" ht="13.5" hidden="1" customHeight="1" x14ac:dyDescent="0.25">
      <c r="A154" s="80" t="s">
        <v>78</v>
      </c>
      <c r="B154" s="81" t="s">
        <v>316</v>
      </c>
      <c r="C154" s="109" t="s">
        <v>317</v>
      </c>
      <c r="D154" s="83"/>
      <c r="E154" s="83"/>
      <c r="F154" s="84">
        <v>0.22</v>
      </c>
      <c r="G154" s="84">
        <v>0</v>
      </c>
      <c r="H154" s="83"/>
      <c r="I154" s="84">
        <v>0.22</v>
      </c>
      <c r="J154" s="84">
        <v>0</v>
      </c>
      <c r="K154" s="83"/>
      <c r="L154" s="84">
        <v>0.22</v>
      </c>
      <c r="M154" s="84">
        <v>0</v>
      </c>
      <c r="N154" s="83"/>
      <c r="O154" s="84">
        <v>0.22</v>
      </c>
      <c r="P154" s="84">
        <v>0</v>
      </c>
      <c r="Q154" s="83"/>
      <c r="R154" s="84">
        <v>0.22</v>
      </c>
      <c r="S154" s="84">
        <v>0</v>
      </c>
      <c r="T154" s="83"/>
      <c r="U154" s="84">
        <v>0.22</v>
      </c>
      <c r="V154" s="84">
        <v>0</v>
      </c>
      <c r="W154" s="85">
        <f t="shared" si="102"/>
        <v>0</v>
      </c>
      <c r="X154" s="85">
        <f t="shared" si="103"/>
        <v>0</v>
      </c>
      <c r="Y154" s="85">
        <f t="shared" si="104"/>
        <v>0</v>
      </c>
      <c r="Z154" s="80" t="e">
        <f t="shared" si="105"/>
        <v>#DIV/0!</v>
      </c>
      <c r="AA154" s="83"/>
    </row>
    <row r="155" spans="1:27" s="79" customFormat="1" ht="10.050000000000001" hidden="1" customHeight="1" x14ac:dyDescent="0.25">
      <c r="A155" s="132" t="s">
        <v>318</v>
      </c>
      <c r="B155" s="97"/>
      <c r="C155" s="97"/>
      <c r="D155" s="97"/>
      <c r="E155" s="110">
        <v>0</v>
      </c>
      <c r="F155" s="101"/>
      <c r="G155" s="110">
        <v>0</v>
      </c>
      <c r="H155" s="110">
        <v>0</v>
      </c>
      <c r="I155" s="101"/>
      <c r="J155" s="110">
        <v>0</v>
      </c>
      <c r="K155" s="110">
        <v>0</v>
      </c>
      <c r="L155" s="101"/>
      <c r="M155" s="110">
        <v>0</v>
      </c>
      <c r="N155" s="110">
        <v>0</v>
      </c>
      <c r="O155" s="101"/>
      <c r="P155" s="110">
        <v>0</v>
      </c>
      <c r="Q155" s="110">
        <v>0</v>
      </c>
      <c r="R155" s="101"/>
      <c r="S155" s="110">
        <v>0</v>
      </c>
      <c r="T155" s="110">
        <v>0</v>
      </c>
      <c r="U155" s="101"/>
      <c r="V155" s="110">
        <v>0</v>
      </c>
      <c r="W155" s="111">
        <v>0</v>
      </c>
      <c r="X155" s="111">
        <v>0</v>
      </c>
      <c r="Y155" s="111">
        <v>0</v>
      </c>
      <c r="Z155" s="106" t="e">
        <f t="shared" si="105"/>
        <v>#DIV/0!</v>
      </c>
      <c r="AA155" s="101"/>
    </row>
    <row r="156" spans="1:27" ht="10.050000000000001" customHeight="1" x14ac:dyDescent="0.25">
      <c r="A156" s="69" t="s">
        <v>73</v>
      </c>
      <c r="B156" s="70">
        <v>13</v>
      </c>
      <c r="C156" s="69" t="s">
        <v>319</v>
      </c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2"/>
      <c r="Z156" s="107"/>
      <c r="AA156" s="108"/>
    </row>
    <row r="157" spans="1:27" ht="10.050000000000001" customHeight="1" x14ac:dyDescent="0.25">
      <c r="A157" s="73" t="s">
        <v>75</v>
      </c>
      <c r="B157" s="74" t="s">
        <v>320</v>
      </c>
      <c r="C157" s="86" t="s">
        <v>321</v>
      </c>
      <c r="D157" s="89"/>
      <c r="E157" s="90">
        <v>0</v>
      </c>
      <c r="F157" s="89"/>
      <c r="G157" s="90">
        <f>SUM(G158:G161)</f>
        <v>0</v>
      </c>
      <c r="H157" s="90">
        <v>0</v>
      </c>
      <c r="I157" s="89"/>
      <c r="J157" s="90">
        <f>SUM(J158:J161)</f>
        <v>0</v>
      </c>
      <c r="K157" s="77">
        <v>0</v>
      </c>
      <c r="L157" s="76"/>
      <c r="M157" s="91">
        <f>SUM(M158:M161)</f>
        <v>0</v>
      </c>
      <c r="N157" s="77">
        <v>0</v>
      </c>
      <c r="O157" s="76"/>
      <c r="P157" s="91">
        <f>SUM(P158:P161)</f>
        <v>0</v>
      </c>
      <c r="Q157" s="90">
        <v>0</v>
      </c>
      <c r="R157" s="89"/>
      <c r="S157" s="90">
        <f>SUM(S158:S161)</f>
        <v>45000</v>
      </c>
      <c r="T157" s="90">
        <v>0</v>
      </c>
      <c r="U157" s="89"/>
      <c r="V157" s="90">
        <f>SUM(V158:V161)</f>
        <v>45000</v>
      </c>
      <c r="W157" s="90">
        <f>SUM(W158:W161)</f>
        <v>45000</v>
      </c>
      <c r="X157" s="90">
        <f>SUM(X158:X161)</f>
        <v>45000</v>
      </c>
      <c r="Y157" s="92">
        <f>SUM(Y158:Y161)</f>
        <v>0</v>
      </c>
      <c r="Z157" s="73">
        <f t="shared" ref="Z157:Z182" si="106">ROUND(X157/W157,2)*100</f>
        <v>100</v>
      </c>
      <c r="AA157" s="89"/>
    </row>
    <row r="158" spans="1:27" s="79" customFormat="1" ht="10.95" hidden="1" customHeight="1" x14ac:dyDescent="0.25">
      <c r="A158" s="80" t="s">
        <v>78</v>
      </c>
      <c r="B158" s="137">
        <v>41275</v>
      </c>
      <c r="C158" s="82" t="s">
        <v>322</v>
      </c>
      <c r="D158" s="82" t="s">
        <v>151</v>
      </c>
      <c r="E158" s="83"/>
      <c r="F158" s="83"/>
      <c r="G158" s="84">
        <v>0</v>
      </c>
      <c r="H158" s="83"/>
      <c r="I158" s="83"/>
      <c r="J158" s="84">
        <v>0</v>
      </c>
      <c r="K158" s="83"/>
      <c r="L158" s="83"/>
      <c r="M158" s="84">
        <v>0</v>
      </c>
      <c r="N158" s="83"/>
      <c r="O158" s="83"/>
      <c r="P158" s="84">
        <v>0</v>
      </c>
      <c r="Q158" s="83"/>
      <c r="R158" s="83"/>
      <c r="S158" s="84">
        <v>0</v>
      </c>
      <c r="T158" s="83"/>
      <c r="U158" s="83"/>
      <c r="V158" s="84">
        <v>0</v>
      </c>
      <c r="W158" s="85">
        <f t="shared" ref="W158:W161" si="107">G158+M158+S158</f>
        <v>0</v>
      </c>
      <c r="X158" s="85">
        <f t="shared" ref="X158:X161" si="108">J158+P158+V158</f>
        <v>0</v>
      </c>
      <c r="Y158" s="85">
        <f t="shared" ref="Y158:Y161" si="109">W158-X158</f>
        <v>0</v>
      </c>
      <c r="Z158" s="80" t="e">
        <f t="shared" si="106"/>
        <v>#DIV/0!</v>
      </c>
      <c r="AA158" s="83"/>
    </row>
    <row r="159" spans="1:27" s="79" customFormat="1" ht="10.050000000000001" hidden="1" customHeight="1" x14ac:dyDescent="0.25">
      <c r="A159" s="80" t="s">
        <v>78</v>
      </c>
      <c r="B159" s="137">
        <v>41276</v>
      </c>
      <c r="C159" s="82" t="s">
        <v>323</v>
      </c>
      <c r="D159" s="82" t="s">
        <v>151</v>
      </c>
      <c r="E159" s="83"/>
      <c r="F159" s="83"/>
      <c r="G159" s="84">
        <v>0</v>
      </c>
      <c r="H159" s="83"/>
      <c r="I159" s="83"/>
      <c r="J159" s="84">
        <v>0</v>
      </c>
      <c r="K159" s="83"/>
      <c r="L159" s="83"/>
      <c r="M159" s="84">
        <v>0</v>
      </c>
      <c r="N159" s="83"/>
      <c r="O159" s="83"/>
      <c r="P159" s="84">
        <v>0</v>
      </c>
      <c r="Q159" s="83"/>
      <c r="R159" s="83"/>
      <c r="S159" s="84">
        <v>0</v>
      </c>
      <c r="T159" s="83"/>
      <c r="U159" s="83"/>
      <c r="V159" s="84">
        <v>0</v>
      </c>
      <c r="W159" s="85">
        <f t="shared" si="107"/>
        <v>0</v>
      </c>
      <c r="X159" s="85">
        <f t="shared" si="108"/>
        <v>0</v>
      </c>
      <c r="Y159" s="85">
        <f t="shared" si="109"/>
        <v>0</v>
      </c>
      <c r="Z159" s="80" t="e">
        <f t="shared" si="106"/>
        <v>#DIV/0!</v>
      </c>
      <c r="AA159" s="83"/>
    </row>
    <row r="160" spans="1:27" ht="10.050000000000001" customHeight="1" x14ac:dyDescent="0.25">
      <c r="A160" s="80" t="s">
        <v>78</v>
      </c>
      <c r="B160" s="138">
        <v>41277</v>
      </c>
      <c r="C160" s="82" t="s">
        <v>324</v>
      </c>
      <c r="D160" s="82" t="s">
        <v>151</v>
      </c>
      <c r="E160" s="93"/>
      <c r="F160" s="93"/>
      <c r="G160" s="94">
        <v>0</v>
      </c>
      <c r="H160" s="93"/>
      <c r="I160" s="93"/>
      <c r="J160" s="94">
        <v>0</v>
      </c>
      <c r="K160" s="83"/>
      <c r="L160" s="83"/>
      <c r="M160" s="84">
        <v>0</v>
      </c>
      <c r="N160" s="83"/>
      <c r="O160" s="83"/>
      <c r="P160" s="84">
        <v>0</v>
      </c>
      <c r="Q160" s="93">
        <v>1</v>
      </c>
      <c r="R160" s="93">
        <v>45000</v>
      </c>
      <c r="S160" s="94">
        <f>Q160*R160</f>
        <v>45000</v>
      </c>
      <c r="T160" s="93">
        <v>1</v>
      </c>
      <c r="U160" s="93">
        <v>45000</v>
      </c>
      <c r="V160" s="94">
        <f>T160*U160</f>
        <v>45000</v>
      </c>
      <c r="W160" s="95">
        <f t="shared" si="107"/>
        <v>45000</v>
      </c>
      <c r="X160" s="95">
        <f t="shared" si="108"/>
        <v>45000</v>
      </c>
      <c r="Y160" s="96">
        <f t="shared" si="109"/>
        <v>0</v>
      </c>
      <c r="Z160" s="80">
        <f t="shared" si="106"/>
        <v>100</v>
      </c>
      <c r="AA160" s="93"/>
    </row>
    <row r="161" spans="1:31" s="79" customFormat="1" ht="10.050000000000001" hidden="1" customHeight="1" x14ac:dyDescent="0.25">
      <c r="A161" s="80" t="s">
        <v>78</v>
      </c>
      <c r="B161" s="137">
        <v>41278</v>
      </c>
      <c r="C161" s="82" t="s">
        <v>325</v>
      </c>
      <c r="D161" s="83"/>
      <c r="E161" s="83"/>
      <c r="F161" s="84">
        <v>0.22</v>
      </c>
      <c r="G161" s="84">
        <v>0</v>
      </c>
      <c r="H161" s="83"/>
      <c r="I161" s="84">
        <v>0.22</v>
      </c>
      <c r="J161" s="84">
        <v>0</v>
      </c>
      <c r="K161" s="83"/>
      <c r="L161" s="84">
        <v>0.22</v>
      </c>
      <c r="M161" s="84">
        <v>0</v>
      </c>
      <c r="N161" s="83"/>
      <c r="O161" s="84">
        <v>0.22</v>
      </c>
      <c r="P161" s="84">
        <v>0</v>
      </c>
      <c r="Q161" s="83"/>
      <c r="R161" s="84">
        <v>0.22</v>
      </c>
      <c r="S161" s="84">
        <v>0</v>
      </c>
      <c r="T161" s="83"/>
      <c r="U161" s="84">
        <v>0.22</v>
      </c>
      <c r="V161" s="84">
        <v>0</v>
      </c>
      <c r="W161" s="85">
        <f t="shared" si="107"/>
        <v>0</v>
      </c>
      <c r="X161" s="85">
        <f t="shared" si="108"/>
        <v>0</v>
      </c>
      <c r="Y161" s="85">
        <f t="shared" si="109"/>
        <v>0</v>
      </c>
      <c r="Z161" s="80" t="e">
        <f t="shared" si="106"/>
        <v>#DIV/0!</v>
      </c>
      <c r="AA161" s="83"/>
    </row>
    <row r="162" spans="1:31" s="79" customFormat="1" ht="10.5" hidden="1" customHeight="1" x14ac:dyDescent="0.25">
      <c r="A162" s="73" t="s">
        <v>75</v>
      </c>
      <c r="B162" s="74" t="s">
        <v>326</v>
      </c>
      <c r="C162" s="86" t="s">
        <v>327</v>
      </c>
      <c r="D162" s="76"/>
      <c r="E162" s="77">
        <v>0</v>
      </c>
      <c r="F162" s="76"/>
      <c r="G162" s="77">
        <v>0</v>
      </c>
      <c r="H162" s="77">
        <v>0</v>
      </c>
      <c r="I162" s="76"/>
      <c r="J162" s="77">
        <v>0</v>
      </c>
      <c r="K162" s="77">
        <v>0</v>
      </c>
      <c r="L162" s="76"/>
      <c r="M162" s="77">
        <v>0</v>
      </c>
      <c r="N162" s="77">
        <v>0</v>
      </c>
      <c r="O162" s="76"/>
      <c r="P162" s="77">
        <v>0</v>
      </c>
      <c r="Q162" s="77">
        <v>0</v>
      </c>
      <c r="R162" s="76"/>
      <c r="S162" s="77">
        <v>0</v>
      </c>
      <c r="T162" s="77">
        <v>0</v>
      </c>
      <c r="U162" s="76"/>
      <c r="V162" s="77">
        <v>0</v>
      </c>
      <c r="W162" s="77">
        <v>0</v>
      </c>
      <c r="X162" s="77">
        <v>0</v>
      </c>
      <c r="Y162" s="77">
        <v>0</v>
      </c>
      <c r="Z162" s="73" t="e">
        <f t="shared" si="106"/>
        <v>#DIV/0!</v>
      </c>
      <c r="AA162" s="76"/>
    </row>
    <row r="163" spans="1:31" s="79" customFormat="1" ht="13.5" hidden="1" customHeight="1" x14ac:dyDescent="0.25">
      <c r="A163" s="80" t="s">
        <v>78</v>
      </c>
      <c r="B163" s="137">
        <v>41306</v>
      </c>
      <c r="C163" s="109" t="s">
        <v>328</v>
      </c>
      <c r="D163" s="83"/>
      <c r="E163" s="83"/>
      <c r="F163" s="83"/>
      <c r="G163" s="84">
        <v>0</v>
      </c>
      <c r="H163" s="83"/>
      <c r="I163" s="83"/>
      <c r="J163" s="84">
        <v>0</v>
      </c>
      <c r="K163" s="83"/>
      <c r="L163" s="83"/>
      <c r="M163" s="84">
        <v>0</v>
      </c>
      <c r="N163" s="83"/>
      <c r="O163" s="83"/>
      <c r="P163" s="84">
        <v>0</v>
      </c>
      <c r="Q163" s="83"/>
      <c r="R163" s="83"/>
      <c r="S163" s="84">
        <v>0</v>
      </c>
      <c r="T163" s="83"/>
      <c r="U163" s="83"/>
      <c r="V163" s="84">
        <v>0</v>
      </c>
      <c r="W163" s="85">
        <f t="shared" ref="W163:W166" si="110">G163+M163+S163</f>
        <v>0</v>
      </c>
      <c r="X163" s="118">
        <f t="shared" ref="X163:X166" si="111">J163+P163+V163</f>
        <v>0</v>
      </c>
      <c r="Y163" s="118">
        <f t="shared" ref="Y163:Y166" si="112">W163-X163</f>
        <v>0</v>
      </c>
      <c r="Z163" s="119" t="e">
        <f t="shared" si="106"/>
        <v>#DIV/0!</v>
      </c>
      <c r="AA163" s="83"/>
      <c r="AC163" s="139"/>
      <c r="AD163" s="139"/>
      <c r="AE163" s="139"/>
    </row>
    <row r="164" spans="1:31" s="79" customFormat="1" ht="13.5" hidden="1" customHeight="1" x14ac:dyDescent="0.25">
      <c r="A164" s="80" t="s">
        <v>78</v>
      </c>
      <c r="B164" s="137">
        <v>41307</v>
      </c>
      <c r="C164" s="109" t="s">
        <v>328</v>
      </c>
      <c r="D164" s="83"/>
      <c r="E164" s="83"/>
      <c r="F164" s="83"/>
      <c r="G164" s="84">
        <v>0</v>
      </c>
      <c r="H164" s="83"/>
      <c r="I164" s="83"/>
      <c r="J164" s="84">
        <v>0</v>
      </c>
      <c r="K164" s="83"/>
      <c r="L164" s="83"/>
      <c r="M164" s="84">
        <v>0</v>
      </c>
      <c r="N164" s="83"/>
      <c r="O164" s="83"/>
      <c r="P164" s="84">
        <v>0</v>
      </c>
      <c r="Q164" s="83"/>
      <c r="R164" s="83"/>
      <c r="S164" s="84">
        <v>0</v>
      </c>
      <c r="T164" s="83"/>
      <c r="U164" s="83"/>
      <c r="V164" s="84">
        <v>0</v>
      </c>
      <c r="W164" s="85">
        <f t="shared" si="110"/>
        <v>0</v>
      </c>
      <c r="X164" s="85">
        <f t="shared" si="111"/>
        <v>0</v>
      </c>
      <c r="Y164" s="85">
        <f t="shared" si="112"/>
        <v>0</v>
      </c>
      <c r="Z164" s="80" t="e">
        <f t="shared" si="106"/>
        <v>#DIV/0!</v>
      </c>
      <c r="AA164" s="83"/>
      <c r="AC164" s="139"/>
      <c r="AD164" s="139"/>
      <c r="AE164" s="139"/>
    </row>
    <row r="165" spans="1:31" s="79" customFormat="1" ht="10.050000000000001" hidden="1" customHeight="1" x14ac:dyDescent="0.25">
      <c r="A165" s="80" t="s">
        <v>78</v>
      </c>
      <c r="B165" s="137">
        <v>41308</v>
      </c>
      <c r="C165" s="82" t="s">
        <v>329</v>
      </c>
      <c r="D165" s="83"/>
      <c r="E165" s="83"/>
      <c r="F165" s="83"/>
      <c r="G165" s="84">
        <v>0</v>
      </c>
      <c r="H165" s="83"/>
      <c r="I165" s="83"/>
      <c r="J165" s="84">
        <v>0</v>
      </c>
      <c r="K165" s="83"/>
      <c r="L165" s="83"/>
      <c r="M165" s="84">
        <v>0</v>
      </c>
      <c r="N165" s="83"/>
      <c r="O165" s="83"/>
      <c r="P165" s="84">
        <v>0</v>
      </c>
      <c r="Q165" s="83"/>
      <c r="R165" s="83"/>
      <c r="S165" s="84">
        <v>0</v>
      </c>
      <c r="T165" s="83"/>
      <c r="U165" s="83"/>
      <c r="V165" s="84">
        <v>0</v>
      </c>
      <c r="W165" s="85">
        <f t="shared" si="110"/>
        <v>0</v>
      </c>
      <c r="X165" s="85">
        <f t="shared" si="111"/>
        <v>0</v>
      </c>
      <c r="Y165" s="85">
        <f t="shared" si="112"/>
        <v>0</v>
      </c>
      <c r="Z165" s="80" t="e">
        <f t="shared" si="106"/>
        <v>#DIV/0!</v>
      </c>
      <c r="AA165" s="83"/>
      <c r="AC165" s="139"/>
      <c r="AD165" s="139"/>
      <c r="AE165" s="139"/>
    </row>
    <row r="166" spans="1:31" s="79" customFormat="1" ht="10.95" hidden="1" customHeight="1" x14ac:dyDescent="0.25">
      <c r="A166" s="80" t="s">
        <v>78</v>
      </c>
      <c r="B166" s="137">
        <v>41309</v>
      </c>
      <c r="C166" s="82" t="s">
        <v>330</v>
      </c>
      <c r="D166" s="83"/>
      <c r="E166" s="83"/>
      <c r="F166" s="84">
        <v>0.22</v>
      </c>
      <c r="G166" s="84">
        <v>0</v>
      </c>
      <c r="H166" s="83"/>
      <c r="I166" s="84">
        <v>0.22</v>
      </c>
      <c r="J166" s="84">
        <v>0</v>
      </c>
      <c r="K166" s="83"/>
      <c r="L166" s="84">
        <v>0.22</v>
      </c>
      <c r="M166" s="84">
        <v>0</v>
      </c>
      <c r="N166" s="83"/>
      <c r="O166" s="84">
        <v>0.22</v>
      </c>
      <c r="P166" s="84">
        <v>0</v>
      </c>
      <c r="Q166" s="83"/>
      <c r="R166" s="84">
        <v>0.22</v>
      </c>
      <c r="S166" s="84">
        <v>0</v>
      </c>
      <c r="T166" s="83"/>
      <c r="U166" s="84">
        <v>0.22</v>
      </c>
      <c r="V166" s="84">
        <v>0</v>
      </c>
      <c r="W166" s="85">
        <f t="shared" si="110"/>
        <v>0</v>
      </c>
      <c r="X166" s="85">
        <f t="shared" si="111"/>
        <v>0</v>
      </c>
      <c r="Y166" s="85">
        <f t="shared" si="112"/>
        <v>0</v>
      </c>
      <c r="Z166" s="80" t="e">
        <f t="shared" si="106"/>
        <v>#DIV/0!</v>
      </c>
      <c r="AA166" s="83"/>
      <c r="AC166" s="139"/>
      <c r="AD166" s="139"/>
      <c r="AE166" s="139"/>
    </row>
    <row r="167" spans="1:31" s="79" customFormat="1" ht="10.050000000000001" hidden="1" customHeight="1" x14ac:dyDescent="0.25">
      <c r="A167" s="73" t="s">
        <v>75</v>
      </c>
      <c r="B167" s="74" t="s">
        <v>331</v>
      </c>
      <c r="C167" s="86" t="s">
        <v>332</v>
      </c>
      <c r="D167" s="76"/>
      <c r="E167" s="77">
        <v>0</v>
      </c>
      <c r="F167" s="76"/>
      <c r="G167" s="77">
        <v>0</v>
      </c>
      <c r="H167" s="77">
        <v>0</v>
      </c>
      <c r="I167" s="76"/>
      <c r="J167" s="77">
        <v>0</v>
      </c>
      <c r="K167" s="77">
        <v>0</v>
      </c>
      <c r="L167" s="76"/>
      <c r="M167" s="77">
        <v>0</v>
      </c>
      <c r="N167" s="77">
        <v>0</v>
      </c>
      <c r="O167" s="76"/>
      <c r="P167" s="77">
        <v>0</v>
      </c>
      <c r="Q167" s="77">
        <v>0</v>
      </c>
      <c r="R167" s="76"/>
      <c r="S167" s="77">
        <v>0</v>
      </c>
      <c r="T167" s="77">
        <v>0</v>
      </c>
      <c r="U167" s="76"/>
      <c r="V167" s="77">
        <v>0</v>
      </c>
      <c r="W167" s="77">
        <v>0</v>
      </c>
      <c r="X167" s="77">
        <v>0</v>
      </c>
      <c r="Y167" s="77">
        <v>0</v>
      </c>
      <c r="Z167" s="73" t="e">
        <f t="shared" si="106"/>
        <v>#DIV/0!</v>
      </c>
      <c r="AA167" s="76"/>
      <c r="AC167" s="139"/>
      <c r="AD167" s="139"/>
      <c r="AE167" s="139"/>
    </row>
    <row r="168" spans="1:31" s="79" customFormat="1" ht="10.050000000000001" hidden="1" customHeight="1" x14ac:dyDescent="0.25">
      <c r="A168" s="80" t="s">
        <v>78</v>
      </c>
      <c r="B168" s="137">
        <v>41334</v>
      </c>
      <c r="C168" s="82" t="s">
        <v>333</v>
      </c>
      <c r="D168" s="83"/>
      <c r="E168" s="83"/>
      <c r="F168" s="83"/>
      <c r="G168" s="84">
        <v>0</v>
      </c>
      <c r="H168" s="83"/>
      <c r="I168" s="83"/>
      <c r="J168" s="84">
        <v>0</v>
      </c>
      <c r="K168" s="83"/>
      <c r="L168" s="83"/>
      <c r="M168" s="84">
        <v>0</v>
      </c>
      <c r="N168" s="83"/>
      <c r="O168" s="83"/>
      <c r="P168" s="84">
        <v>0</v>
      </c>
      <c r="Q168" s="83"/>
      <c r="R168" s="83"/>
      <c r="S168" s="84">
        <v>0</v>
      </c>
      <c r="T168" s="83"/>
      <c r="U168" s="83"/>
      <c r="V168" s="84">
        <v>0</v>
      </c>
      <c r="W168" s="85">
        <f t="shared" ref="W168:W170" si="113">G168+M168+S168</f>
        <v>0</v>
      </c>
      <c r="X168" s="85">
        <f t="shared" ref="X168:X170" si="114">J168+P168+V168</f>
        <v>0</v>
      </c>
      <c r="Y168" s="85">
        <f t="shared" ref="Y168:Y170" si="115">W168-X168</f>
        <v>0</v>
      </c>
      <c r="Z168" s="80" t="e">
        <f t="shared" si="106"/>
        <v>#DIV/0!</v>
      </c>
      <c r="AA168" s="83"/>
      <c r="AC168" s="139"/>
      <c r="AD168" s="139"/>
      <c r="AE168" s="139"/>
    </row>
    <row r="169" spans="1:31" s="79" customFormat="1" ht="10.050000000000001" hidden="1" customHeight="1" x14ac:dyDescent="0.25">
      <c r="A169" s="80" t="s">
        <v>78</v>
      </c>
      <c r="B169" s="137">
        <v>41335</v>
      </c>
      <c r="C169" s="82" t="s">
        <v>333</v>
      </c>
      <c r="D169" s="83"/>
      <c r="E169" s="83"/>
      <c r="F169" s="83"/>
      <c r="G169" s="84">
        <v>0</v>
      </c>
      <c r="H169" s="83"/>
      <c r="I169" s="83"/>
      <c r="J169" s="84">
        <v>0</v>
      </c>
      <c r="K169" s="83"/>
      <c r="L169" s="83"/>
      <c r="M169" s="84">
        <v>0</v>
      </c>
      <c r="N169" s="83"/>
      <c r="O169" s="83"/>
      <c r="P169" s="84">
        <v>0</v>
      </c>
      <c r="Q169" s="83"/>
      <c r="R169" s="83"/>
      <c r="S169" s="84">
        <v>0</v>
      </c>
      <c r="T169" s="83"/>
      <c r="U169" s="83"/>
      <c r="V169" s="84">
        <v>0</v>
      </c>
      <c r="W169" s="85">
        <f t="shared" si="113"/>
        <v>0</v>
      </c>
      <c r="X169" s="85">
        <f t="shared" si="114"/>
        <v>0</v>
      </c>
      <c r="Y169" s="85">
        <f t="shared" si="115"/>
        <v>0</v>
      </c>
      <c r="Z169" s="80" t="e">
        <f t="shared" si="106"/>
        <v>#DIV/0!</v>
      </c>
      <c r="AA169" s="83"/>
      <c r="AC169" s="139"/>
      <c r="AD169" s="139"/>
      <c r="AE169" s="139"/>
    </row>
    <row r="170" spans="1:31" s="79" customFormat="1" ht="10.050000000000001" hidden="1" customHeight="1" x14ac:dyDescent="0.25">
      <c r="A170" s="80" t="s">
        <v>78</v>
      </c>
      <c r="B170" s="137">
        <v>41336</v>
      </c>
      <c r="C170" s="82" t="s">
        <v>333</v>
      </c>
      <c r="D170" s="83"/>
      <c r="E170" s="83"/>
      <c r="F170" s="83"/>
      <c r="G170" s="84">
        <v>0</v>
      </c>
      <c r="H170" s="83"/>
      <c r="I170" s="83"/>
      <c r="J170" s="84">
        <v>0</v>
      </c>
      <c r="K170" s="83"/>
      <c r="L170" s="83"/>
      <c r="M170" s="84">
        <v>0</v>
      </c>
      <c r="N170" s="83"/>
      <c r="O170" s="83"/>
      <c r="P170" s="84">
        <v>0</v>
      </c>
      <c r="Q170" s="83"/>
      <c r="R170" s="83"/>
      <c r="S170" s="84">
        <v>0</v>
      </c>
      <c r="T170" s="83"/>
      <c r="U170" s="83"/>
      <c r="V170" s="84">
        <v>0</v>
      </c>
      <c r="W170" s="85">
        <f t="shared" si="113"/>
        <v>0</v>
      </c>
      <c r="X170" s="85">
        <f t="shared" si="114"/>
        <v>0</v>
      </c>
      <c r="Y170" s="85">
        <f t="shared" si="115"/>
        <v>0</v>
      </c>
      <c r="Z170" s="80" t="e">
        <f t="shared" si="106"/>
        <v>#DIV/0!</v>
      </c>
      <c r="AA170" s="83"/>
      <c r="AC170" s="139"/>
      <c r="AD170" s="139"/>
      <c r="AE170" s="139"/>
    </row>
    <row r="171" spans="1:31" ht="10.95" customHeight="1" x14ac:dyDescent="0.25">
      <c r="A171" s="73" t="s">
        <v>75</v>
      </c>
      <c r="B171" s="74" t="s">
        <v>334</v>
      </c>
      <c r="C171" s="86" t="s">
        <v>319</v>
      </c>
      <c r="D171" s="89"/>
      <c r="E171" s="90">
        <v>0</v>
      </c>
      <c r="F171" s="89"/>
      <c r="G171" s="90">
        <f>SUM(G172:G182)</f>
        <v>324672.3076</v>
      </c>
      <c r="H171" s="90">
        <v>0</v>
      </c>
      <c r="I171" s="89"/>
      <c r="J171" s="90">
        <f>SUM(J172:J182)</f>
        <v>338231.14880000002</v>
      </c>
      <c r="K171" s="77">
        <v>0</v>
      </c>
      <c r="L171" s="76"/>
      <c r="M171" s="91">
        <f>SUM(M172:M182)</f>
        <v>0</v>
      </c>
      <c r="N171" s="77">
        <v>0</v>
      </c>
      <c r="O171" s="76"/>
      <c r="P171" s="91">
        <f>SUM(P172:P182)</f>
        <v>0</v>
      </c>
      <c r="Q171" s="90">
        <v>0</v>
      </c>
      <c r="R171" s="89"/>
      <c r="S171" s="90">
        <f>SUM(S172:S182)</f>
        <v>12200</v>
      </c>
      <c r="T171" s="90">
        <v>0</v>
      </c>
      <c r="U171" s="89"/>
      <c r="V171" s="90">
        <f>SUM(V172:V182)</f>
        <v>53364.035599999996</v>
      </c>
      <c r="W171" s="90">
        <f>SUM(W172:W182)</f>
        <v>336872.30759999994</v>
      </c>
      <c r="X171" s="90">
        <f>SUM(X172:X182)</f>
        <v>391595.18439999997</v>
      </c>
      <c r="Y171" s="92">
        <f>SUM(Y172:Y182)</f>
        <v>-54722.876799999998</v>
      </c>
      <c r="Z171" s="73">
        <f t="shared" si="106"/>
        <v>115.99999999999999</v>
      </c>
      <c r="AA171" s="89"/>
      <c r="AC171" s="42"/>
      <c r="AD171" s="42"/>
      <c r="AE171" s="42"/>
    </row>
    <row r="172" spans="1:31" ht="13.5" customHeight="1" x14ac:dyDescent="0.25">
      <c r="A172" s="80" t="s">
        <v>78</v>
      </c>
      <c r="B172" s="138">
        <v>41365</v>
      </c>
      <c r="C172" s="82" t="s">
        <v>335</v>
      </c>
      <c r="D172" s="93"/>
      <c r="E172" s="93">
        <v>1</v>
      </c>
      <c r="F172" s="93">
        <v>25834.26</v>
      </c>
      <c r="G172" s="94">
        <f t="shared" ref="G172:G182" si="116">E172*F172</f>
        <v>25834.26</v>
      </c>
      <c r="H172" s="93">
        <v>1</v>
      </c>
      <c r="I172" s="93">
        <v>25834.26</v>
      </c>
      <c r="J172" s="94">
        <f t="shared" ref="J172:J181" si="117">I172*H172</f>
        <v>25834.26</v>
      </c>
      <c r="K172" s="83"/>
      <c r="L172" s="83"/>
      <c r="M172" s="84">
        <v>0</v>
      </c>
      <c r="N172" s="83"/>
      <c r="O172" s="83"/>
      <c r="P172" s="84">
        <v>0</v>
      </c>
      <c r="Q172" s="93"/>
      <c r="R172" s="93"/>
      <c r="S172" s="94">
        <v>0</v>
      </c>
      <c r="T172" s="93"/>
      <c r="U172" s="93"/>
      <c r="V172" s="94">
        <v>0</v>
      </c>
      <c r="W172" s="95">
        <f t="shared" ref="W172:W182" si="118">G172+M172+S172</f>
        <v>25834.26</v>
      </c>
      <c r="X172" s="95">
        <f t="shared" ref="X172:X182" si="119">J172+P172+V172</f>
        <v>25834.26</v>
      </c>
      <c r="Y172" s="96">
        <f t="shared" ref="Y172:Y182" si="120">W172-X172</f>
        <v>0</v>
      </c>
      <c r="Z172" s="80">
        <f t="shared" si="106"/>
        <v>100</v>
      </c>
      <c r="AA172" s="93"/>
      <c r="AC172" s="42"/>
      <c r="AD172" s="42"/>
      <c r="AE172" s="42"/>
    </row>
    <row r="173" spans="1:31" ht="13.5" customHeight="1" x14ac:dyDescent="0.25">
      <c r="A173" s="80" t="s">
        <v>78</v>
      </c>
      <c r="B173" s="138">
        <v>41366</v>
      </c>
      <c r="C173" s="82" t="s">
        <v>336</v>
      </c>
      <c r="D173" s="93"/>
      <c r="E173" s="93">
        <v>4</v>
      </c>
      <c r="F173" s="93">
        <v>25834.26</v>
      </c>
      <c r="G173" s="94">
        <f t="shared" si="116"/>
        <v>103337.04</v>
      </c>
      <c r="H173" s="93">
        <v>4</v>
      </c>
      <c r="I173" s="140">
        <f>J173/H173</f>
        <v>28334.26</v>
      </c>
      <c r="J173" s="94">
        <f>113337.04</f>
        <v>113337.04</v>
      </c>
      <c r="K173" s="83"/>
      <c r="L173" s="83"/>
      <c r="M173" s="84">
        <v>0</v>
      </c>
      <c r="N173" s="83"/>
      <c r="O173" s="83"/>
      <c r="P173" s="84">
        <v>0</v>
      </c>
      <c r="Q173" s="93"/>
      <c r="R173" s="93"/>
      <c r="S173" s="94">
        <v>0</v>
      </c>
      <c r="T173" s="93">
        <v>2</v>
      </c>
      <c r="U173" s="93">
        <f>V173/T173</f>
        <v>8601.74</v>
      </c>
      <c r="V173" s="94">
        <v>17203.48</v>
      </c>
      <c r="W173" s="95">
        <f t="shared" si="118"/>
        <v>103337.04</v>
      </c>
      <c r="X173" s="95">
        <f t="shared" si="119"/>
        <v>130540.51999999999</v>
      </c>
      <c r="Y173" s="96">
        <f t="shared" si="120"/>
        <v>-27203.479999999996</v>
      </c>
      <c r="Z173" s="80">
        <f t="shared" si="106"/>
        <v>126</v>
      </c>
      <c r="AA173" s="93" t="s">
        <v>353</v>
      </c>
      <c r="AC173" s="42"/>
      <c r="AD173" s="42"/>
      <c r="AE173" s="42"/>
    </row>
    <row r="174" spans="1:31" s="79" customFormat="1" ht="13.5" customHeight="1" x14ac:dyDescent="0.25">
      <c r="A174" s="80" t="s">
        <v>78</v>
      </c>
      <c r="B174" s="137" t="s">
        <v>337</v>
      </c>
      <c r="C174" s="82" t="s">
        <v>338</v>
      </c>
      <c r="D174" s="141"/>
      <c r="E174" s="141"/>
      <c r="F174" s="141"/>
      <c r="G174" s="142"/>
      <c r="H174" s="83"/>
      <c r="I174" s="83"/>
      <c r="J174" s="84"/>
      <c r="K174" s="83"/>
      <c r="L174" s="83"/>
      <c r="M174" s="84"/>
      <c r="N174" s="83"/>
      <c r="O174" s="83"/>
      <c r="P174" s="84"/>
      <c r="Q174" s="83"/>
      <c r="R174" s="83"/>
      <c r="S174" s="84"/>
      <c r="T174" s="83"/>
      <c r="U174" s="83"/>
      <c r="V174" s="84">
        <f>150+150+15.8+200+5+165</f>
        <v>685.8</v>
      </c>
      <c r="W174" s="95">
        <f t="shared" si="118"/>
        <v>0</v>
      </c>
      <c r="X174" s="95">
        <f t="shared" si="119"/>
        <v>685.8</v>
      </c>
      <c r="Y174" s="96">
        <f t="shared" si="120"/>
        <v>-685.8</v>
      </c>
      <c r="Z174" s="80" t="e">
        <f t="shared" si="106"/>
        <v>#DIV/0!</v>
      </c>
      <c r="AA174" s="83"/>
      <c r="AC174" s="139"/>
      <c r="AD174" s="139"/>
      <c r="AE174" s="139"/>
    </row>
    <row r="175" spans="1:31" ht="13.5" customHeight="1" x14ac:dyDescent="0.25">
      <c r="A175" s="80" t="s">
        <v>78</v>
      </c>
      <c r="B175" s="138">
        <v>41367</v>
      </c>
      <c r="C175" s="82" t="s">
        <v>339</v>
      </c>
      <c r="D175" s="93"/>
      <c r="E175" s="93">
        <v>3</v>
      </c>
      <c r="F175" s="93">
        <v>9867.26</v>
      </c>
      <c r="G175" s="94">
        <f t="shared" si="116"/>
        <v>29601.78</v>
      </c>
      <c r="H175" s="93">
        <v>1</v>
      </c>
      <c r="I175" s="93">
        <v>39601.78</v>
      </c>
      <c r="J175" s="94">
        <f t="shared" si="117"/>
        <v>39601.78</v>
      </c>
      <c r="K175" s="83"/>
      <c r="L175" s="83"/>
      <c r="M175" s="84">
        <v>0</v>
      </c>
      <c r="N175" s="83"/>
      <c r="O175" s="83"/>
      <c r="P175" s="84">
        <v>0</v>
      </c>
      <c r="Q175" s="93"/>
      <c r="R175" s="93"/>
      <c r="S175" s="94">
        <v>0</v>
      </c>
      <c r="T175" s="93"/>
      <c r="U175" s="93"/>
      <c r="V175" s="94">
        <v>0</v>
      </c>
      <c r="W175" s="95">
        <f t="shared" si="118"/>
        <v>29601.78</v>
      </c>
      <c r="X175" s="95">
        <f t="shared" si="119"/>
        <v>39601.78</v>
      </c>
      <c r="Y175" s="96">
        <f t="shared" si="120"/>
        <v>-10000</v>
      </c>
      <c r="Z175" s="80">
        <f t="shared" si="106"/>
        <v>134</v>
      </c>
      <c r="AA175" s="93" t="s">
        <v>352</v>
      </c>
      <c r="AC175" s="42"/>
      <c r="AD175" s="42"/>
      <c r="AE175" s="42"/>
    </row>
    <row r="176" spans="1:31" ht="10.050000000000001" customHeight="1" x14ac:dyDescent="0.25">
      <c r="A176" s="80" t="s">
        <v>78</v>
      </c>
      <c r="B176" s="138">
        <v>41368</v>
      </c>
      <c r="C176" s="82" t="s">
        <v>340</v>
      </c>
      <c r="D176" s="93" t="s">
        <v>81</v>
      </c>
      <c r="E176" s="93">
        <v>1</v>
      </c>
      <c r="F176" s="93">
        <v>13367.26</v>
      </c>
      <c r="G176" s="94">
        <f t="shared" si="116"/>
        <v>13367.26</v>
      </c>
      <c r="H176" s="93"/>
      <c r="I176" s="93"/>
      <c r="J176" s="94">
        <f t="shared" si="117"/>
        <v>0</v>
      </c>
      <c r="K176" s="83"/>
      <c r="L176" s="83"/>
      <c r="M176" s="84">
        <v>0</v>
      </c>
      <c r="N176" s="83"/>
      <c r="O176" s="83"/>
      <c r="P176" s="84">
        <v>0</v>
      </c>
      <c r="Q176" s="93">
        <v>1</v>
      </c>
      <c r="R176" s="93">
        <v>10000</v>
      </c>
      <c r="S176" s="94">
        <f>Q176*R176</f>
        <v>10000</v>
      </c>
      <c r="T176" s="93"/>
      <c r="U176" s="93"/>
      <c r="V176" s="94">
        <f t="shared" ref="V176:V181" si="121">T176*U176</f>
        <v>0</v>
      </c>
      <c r="W176" s="95">
        <f t="shared" si="118"/>
        <v>23367.260000000002</v>
      </c>
      <c r="X176" s="95">
        <f t="shared" si="119"/>
        <v>0</v>
      </c>
      <c r="Y176" s="96">
        <f t="shared" si="120"/>
        <v>23367.260000000002</v>
      </c>
      <c r="Z176" s="80">
        <f t="shared" si="106"/>
        <v>0</v>
      </c>
      <c r="AA176" s="93"/>
      <c r="AC176" s="42"/>
      <c r="AD176" s="42"/>
      <c r="AE176" s="42"/>
    </row>
    <row r="177" spans="1:31" ht="19.5" customHeight="1" x14ac:dyDescent="0.25">
      <c r="A177" s="80" t="s">
        <v>78</v>
      </c>
      <c r="B177" s="138">
        <v>41369</v>
      </c>
      <c r="C177" s="82" t="s">
        <v>341</v>
      </c>
      <c r="D177" s="93" t="s">
        <v>179</v>
      </c>
      <c r="E177" s="93">
        <v>1400</v>
      </c>
      <c r="F177" s="93">
        <v>35.65</v>
      </c>
      <c r="G177" s="94">
        <f t="shared" si="116"/>
        <v>49910</v>
      </c>
      <c r="H177" s="93">
        <v>1400</v>
      </c>
      <c r="I177" s="93">
        <v>35.65</v>
      </c>
      <c r="J177" s="94">
        <f t="shared" si="117"/>
        <v>49910</v>
      </c>
      <c r="K177" s="83"/>
      <c r="L177" s="83"/>
      <c r="M177" s="84">
        <v>0</v>
      </c>
      <c r="N177" s="83"/>
      <c r="O177" s="83"/>
      <c r="P177" s="84">
        <v>0</v>
      </c>
      <c r="Q177" s="93"/>
      <c r="R177" s="93"/>
      <c r="S177" s="94">
        <v>0</v>
      </c>
      <c r="T177" s="93">
        <v>1</v>
      </c>
      <c r="U177" s="93">
        <v>31690</v>
      </c>
      <c r="V177" s="94">
        <f t="shared" si="121"/>
        <v>31690</v>
      </c>
      <c r="W177" s="95">
        <f t="shared" si="118"/>
        <v>49910</v>
      </c>
      <c r="X177" s="95">
        <f t="shared" si="119"/>
        <v>81600</v>
      </c>
      <c r="Y177" s="96">
        <f t="shared" si="120"/>
        <v>-31690</v>
      </c>
      <c r="Z177" s="80">
        <f t="shared" si="106"/>
        <v>163</v>
      </c>
      <c r="AA177" s="93" t="s">
        <v>353</v>
      </c>
      <c r="AC177" s="42"/>
      <c r="AD177" s="42"/>
      <c r="AE177" s="42"/>
    </row>
    <row r="178" spans="1:31" ht="10.050000000000001" customHeight="1" x14ac:dyDescent="0.25">
      <c r="A178" s="80" t="s">
        <v>78</v>
      </c>
      <c r="B178" s="138">
        <v>41370</v>
      </c>
      <c r="C178" s="82" t="s">
        <v>342</v>
      </c>
      <c r="D178" s="93" t="s">
        <v>343</v>
      </c>
      <c r="E178" s="93">
        <v>3</v>
      </c>
      <c r="F178" s="93">
        <v>3955.75</v>
      </c>
      <c r="G178" s="94">
        <f t="shared" si="116"/>
        <v>11867.25</v>
      </c>
      <c r="H178" s="93">
        <v>3</v>
      </c>
      <c r="I178" s="93">
        <f>J178/H178</f>
        <v>10000</v>
      </c>
      <c r="J178" s="94">
        <v>30000</v>
      </c>
      <c r="K178" s="83"/>
      <c r="L178" s="83"/>
      <c r="M178" s="84">
        <v>0</v>
      </c>
      <c r="N178" s="83"/>
      <c r="O178" s="83"/>
      <c r="P178" s="84">
        <v>0</v>
      </c>
      <c r="Q178" s="93"/>
      <c r="R178" s="93"/>
      <c r="S178" s="94">
        <v>0</v>
      </c>
      <c r="T178" s="93"/>
      <c r="U178" s="93"/>
      <c r="V178" s="94">
        <f t="shared" si="121"/>
        <v>0</v>
      </c>
      <c r="W178" s="95">
        <f t="shared" si="118"/>
        <v>11867.25</v>
      </c>
      <c r="X178" s="95">
        <f t="shared" si="119"/>
        <v>30000</v>
      </c>
      <c r="Y178" s="96">
        <f t="shared" si="120"/>
        <v>-18132.75</v>
      </c>
      <c r="Z178" s="80">
        <f t="shared" si="106"/>
        <v>252.99999999999997</v>
      </c>
      <c r="AA178" s="93" t="s">
        <v>356</v>
      </c>
      <c r="AC178" s="42"/>
      <c r="AD178" s="42"/>
      <c r="AE178" s="42"/>
    </row>
    <row r="179" spans="1:31" ht="10.050000000000001" customHeight="1" x14ac:dyDescent="0.25">
      <c r="A179" s="80" t="s">
        <v>78</v>
      </c>
      <c r="B179" s="138">
        <v>41371</v>
      </c>
      <c r="C179" s="82" t="s">
        <v>344</v>
      </c>
      <c r="D179" s="93" t="s">
        <v>343</v>
      </c>
      <c r="E179" s="93">
        <v>20</v>
      </c>
      <c r="F179" s="93">
        <v>1391.28</v>
      </c>
      <c r="G179" s="94">
        <f t="shared" si="116"/>
        <v>27825.599999999999</v>
      </c>
      <c r="H179" s="93">
        <v>1</v>
      </c>
      <c r="I179" s="93">
        <v>27825.599999999999</v>
      </c>
      <c r="J179" s="94">
        <f t="shared" si="117"/>
        <v>27825.599999999999</v>
      </c>
      <c r="K179" s="83"/>
      <c r="L179" s="83"/>
      <c r="M179" s="84">
        <v>0</v>
      </c>
      <c r="N179" s="83"/>
      <c r="O179" s="83"/>
      <c r="P179" s="84">
        <v>0</v>
      </c>
      <c r="Q179" s="93"/>
      <c r="R179" s="93"/>
      <c r="S179" s="94">
        <v>0</v>
      </c>
      <c r="T179" s="93"/>
      <c r="U179" s="93"/>
      <c r="V179" s="94">
        <f t="shared" si="121"/>
        <v>0</v>
      </c>
      <c r="W179" s="95">
        <f t="shared" si="118"/>
        <v>27825.599999999999</v>
      </c>
      <c r="X179" s="95">
        <f t="shared" si="119"/>
        <v>27825.599999999999</v>
      </c>
      <c r="Y179" s="96">
        <f t="shared" si="120"/>
        <v>0</v>
      </c>
      <c r="Z179" s="80">
        <f t="shared" si="106"/>
        <v>100</v>
      </c>
      <c r="AA179" s="93"/>
      <c r="AC179" s="42"/>
      <c r="AD179" s="42"/>
      <c r="AE179" s="42"/>
    </row>
    <row r="180" spans="1:31" ht="16.2" customHeight="1" x14ac:dyDescent="0.25">
      <c r="A180" s="80" t="s">
        <v>78</v>
      </c>
      <c r="B180" s="138">
        <v>41372</v>
      </c>
      <c r="C180" s="82" t="s">
        <v>345</v>
      </c>
      <c r="D180" s="93" t="s">
        <v>346</v>
      </c>
      <c r="E180" s="93">
        <v>280</v>
      </c>
      <c r="F180" s="93">
        <v>18</v>
      </c>
      <c r="G180" s="94">
        <f t="shared" si="116"/>
        <v>5040</v>
      </c>
      <c r="H180" s="93"/>
      <c r="I180" s="93"/>
      <c r="J180" s="94">
        <f t="shared" si="117"/>
        <v>0</v>
      </c>
      <c r="K180" s="83"/>
      <c r="L180" s="83"/>
      <c r="M180" s="84"/>
      <c r="N180" s="83"/>
      <c r="O180" s="83"/>
      <c r="P180" s="84"/>
      <c r="Q180" s="93"/>
      <c r="R180" s="93"/>
      <c r="S180" s="94"/>
      <c r="T180" s="93"/>
      <c r="U180" s="93"/>
      <c r="V180" s="94">
        <f t="shared" si="121"/>
        <v>0</v>
      </c>
      <c r="W180" s="95">
        <f t="shared" si="118"/>
        <v>5040</v>
      </c>
      <c r="X180" s="95">
        <f t="shared" si="119"/>
        <v>0</v>
      </c>
      <c r="Y180" s="96">
        <f t="shared" si="120"/>
        <v>5040</v>
      </c>
      <c r="Z180" s="80">
        <f t="shared" si="106"/>
        <v>0</v>
      </c>
      <c r="AA180" s="93"/>
      <c r="AC180" s="42"/>
      <c r="AD180" s="42"/>
      <c r="AE180" s="42"/>
    </row>
    <row r="181" spans="1:31" ht="10.050000000000001" customHeight="1" x14ac:dyDescent="0.25">
      <c r="A181" s="80" t="s">
        <v>78</v>
      </c>
      <c r="B181" s="138">
        <v>41373</v>
      </c>
      <c r="C181" s="82" t="s">
        <v>347</v>
      </c>
      <c r="D181" s="93" t="s">
        <v>343</v>
      </c>
      <c r="E181" s="93">
        <v>3</v>
      </c>
      <c r="F181" s="93">
        <v>8567.26</v>
      </c>
      <c r="G181" s="94">
        <f t="shared" si="116"/>
        <v>25701.78</v>
      </c>
      <c r="H181" s="93">
        <v>1</v>
      </c>
      <c r="I181" s="93">
        <v>39988.32</v>
      </c>
      <c r="J181" s="94">
        <f t="shared" si="117"/>
        <v>39988.32</v>
      </c>
      <c r="K181" s="83"/>
      <c r="L181" s="83"/>
      <c r="M181" s="84"/>
      <c r="N181" s="83"/>
      <c r="O181" s="83"/>
      <c r="P181" s="84"/>
      <c r="Q181" s="93"/>
      <c r="R181" s="93"/>
      <c r="S181" s="94"/>
      <c r="T181" s="93"/>
      <c r="U181" s="93"/>
      <c r="V181" s="94">
        <f t="shared" si="121"/>
        <v>0</v>
      </c>
      <c r="W181" s="95">
        <f t="shared" si="118"/>
        <v>25701.78</v>
      </c>
      <c r="X181" s="95">
        <f t="shared" si="119"/>
        <v>39988.32</v>
      </c>
      <c r="Y181" s="96">
        <f t="shared" si="120"/>
        <v>-14286.54</v>
      </c>
      <c r="Z181" s="80">
        <f t="shared" si="106"/>
        <v>156</v>
      </c>
      <c r="AA181" s="93" t="s">
        <v>356</v>
      </c>
      <c r="AC181" s="42"/>
      <c r="AD181" s="42"/>
      <c r="AE181" s="42"/>
    </row>
    <row r="182" spans="1:31" ht="10.050000000000001" customHeight="1" x14ac:dyDescent="0.25">
      <c r="A182" s="80" t="s">
        <v>78</v>
      </c>
      <c r="B182" s="138">
        <v>41374</v>
      </c>
      <c r="C182" s="82" t="s">
        <v>348</v>
      </c>
      <c r="D182" s="93"/>
      <c r="E182" s="93">
        <v>146306.08000000002</v>
      </c>
      <c r="F182" s="93">
        <v>0.22</v>
      </c>
      <c r="G182" s="94">
        <f t="shared" si="116"/>
        <v>32187.337600000003</v>
      </c>
      <c r="H182" s="140">
        <f>25002.78+28334.26</f>
        <v>53337.039999999994</v>
      </c>
      <c r="I182" s="93">
        <v>0.22</v>
      </c>
      <c r="J182" s="94">
        <f>I182*H182</f>
        <v>11734.148799999999</v>
      </c>
      <c r="K182" s="83"/>
      <c r="L182" s="83"/>
      <c r="M182" s="84"/>
      <c r="N182" s="83"/>
      <c r="O182" s="83"/>
      <c r="P182" s="84"/>
      <c r="Q182" s="93">
        <v>10000</v>
      </c>
      <c r="R182" s="93">
        <v>0.22</v>
      </c>
      <c r="S182" s="94">
        <f>Q182*R182</f>
        <v>2200</v>
      </c>
      <c r="T182" s="140">
        <f>V173</f>
        <v>17203.48</v>
      </c>
      <c r="U182" s="93">
        <v>0.22</v>
      </c>
      <c r="V182" s="94">
        <f>T182*U182-0.01</f>
        <v>3784.7555999999995</v>
      </c>
      <c r="W182" s="95">
        <f t="shared" si="118"/>
        <v>34387.337599999999</v>
      </c>
      <c r="X182" s="95">
        <f t="shared" si="119"/>
        <v>15518.904399999999</v>
      </c>
      <c r="Y182" s="96">
        <f t="shared" si="120"/>
        <v>18868.433199999999</v>
      </c>
      <c r="Z182" s="80">
        <f t="shared" si="106"/>
        <v>45</v>
      </c>
      <c r="AA182" s="93" t="s">
        <v>352</v>
      </c>
      <c r="AC182" s="42"/>
      <c r="AD182" s="42"/>
      <c r="AE182" s="42"/>
    </row>
    <row r="183" spans="1:31" ht="10.050000000000001" customHeight="1" x14ac:dyDescent="0.25">
      <c r="A183" s="179" t="s">
        <v>349</v>
      </c>
      <c r="B183" s="180"/>
      <c r="C183" s="180"/>
      <c r="D183" s="97"/>
      <c r="E183" s="100">
        <v>0</v>
      </c>
      <c r="F183" s="99"/>
      <c r="G183" s="100">
        <f>G171+G167+G162+G157</f>
        <v>324672.3076</v>
      </c>
      <c r="H183" s="100">
        <v>0</v>
      </c>
      <c r="I183" s="99"/>
      <c r="J183" s="100">
        <f>J171+J167+J162+J157</f>
        <v>338231.14880000002</v>
      </c>
      <c r="K183" s="110">
        <v>0</v>
      </c>
      <c r="L183" s="101"/>
      <c r="M183" s="103">
        <f>M171+M167+M162+M157</f>
        <v>0</v>
      </c>
      <c r="N183" s="110">
        <v>0</v>
      </c>
      <c r="O183" s="101"/>
      <c r="P183" s="103">
        <f>P171+P167+P162+P157</f>
        <v>0</v>
      </c>
      <c r="Q183" s="100">
        <v>0</v>
      </c>
      <c r="R183" s="99"/>
      <c r="S183" s="100">
        <f>S171+S167+S162+S157</f>
        <v>57200</v>
      </c>
      <c r="T183" s="100">
        <v>0</v>
      </c>
      <c r="U183" s="99"/>
      <c r="V183" s="100">
        <f>V171+V167+V162+V157</f>
        <v>98364.035600000003</v>
      </c>
      <c r="W183" s="124">
        <f>W171+W167+W162+W157</f>
        <v>381872.30759999994</v>
      </c>
      <c r="X183" s="124">
        <f>X171+X167+X162+X157</f>
        <v>436595.18439999997</v>
      </c>
      <c r="Y183" s="105">
        <f>Y171+Y167+Y162+Y157</f>
        <v>-54722.876799999998</v>
      </c>
      <c r="Z183" s="106"/>
      <c r="AA183" s="99"/>
      <c r="AC183" s="42"/>
      <c r="AD183" s="42"/>
      <c r="AE183" s="42"/>
    </row>
    <row r="184" spans="1:31" ht="7.5" customHeight="1" x14ac:dyDescent="0.25">
      <c r="A184" s="194" t="s">
        <v>350</v>
      </c>
      <c r="B184" s="195"/>
      <c r="C184" s="195"/>
      <c r="D184" s="65"/>
      <c r="E184" s="143"/>
      <c r="F184" s="144"/>
      <c r="G184" s="145">
        <f>G183+G138+G121+G80+G33</f>
        <v>999992.89759999991</v>
      </c>
      <c r="H184" s="143"/>
      <c r="I184" s="144"/>
      <c r="J184" s="145">
        <f>J183+J138+J121+J80+J33</f>
        <v>991686.26100000006</v>
      </c>
      <c r="K184" s="146"/>
      <c r="L184" s="147"/>
      <c r="M184" s="148">
        <f>M183+M138+M121+M80+M33</f>
        <v>0</v>
      </c>
      <c r="N184" s="146"/>
      <c r="O184" s="147"/>
      <c r="P184" s="148">
        <f>P183+P138+P121+P80+P33</f>
        <v>0</v>
      </c>
      <c r="Q184" s="143"/>
      <c r="R184" s="144"/>
      <c r="S184" s="145">
        <f>S183+S138+S121+S80+S33</f>
        <v>232200</v>
      </c>
      <c r="T184" s="143"/>
      <c r="U184" s="144"/>
      <c r="V184" s="145">
        <f>V183+V138+V121+V80+V33</f>
        <v>347764.0356</v>
      </c>
      <c r="W184" s="145">
        <f>W183+W138+W121+W80+W33</f>
        <v>1232192.8975999998</v>
      </c>
      <c r="X184" s="145">
        <f>X183+X138+X121+X80+X33</f>
        <v>1339450.2966</v>
      </c>
      <c r="Y184" s="149">
        <f>Y183+Y138+Y121+Y80+Y33</f>
        <v>-107257.399</v>
      </c>
      <c r="Z184" s="63"/>
      <c r="AA184" s="143"/>
      <c r="AC184" s="42"/>
      <c r="AD184" s="42"/>
      <c r="AE184" s="42"/>
    </row>
    <row r="185" spans="1:31" ht="6" customHeight="1" x14ac:dyDescent="0.15">
      <c r="A185" s="46"/>
      <c r="B185" s="49"/>
      <c r="C185" s="46"/>
      <c r="D185" s="46"/>
      <c r="E185" s="46"/>
      <c r="F185" s="46"/>
      <c r="G185" s="46"/>
      <c r="H185" s="46"/>
      <c r="I185" s="46"/>
      <c r="J185" s="46"/>
      <c r="K185" s="51"/>
      <c r="L185" s="51"/>
      <c r="M185" s="51"/>
      <c r="N185" s="51"/>
      <c r="O185" s="51"/>
      <c r="P185" s="51"/>
      <c r="Q185" s="46"/>
      <c r="R185" s="46"/>
      <c r="S185" s="46"/>
      <c r="T185" s="46"/>
      <c r="U185" s="46"/>
      <c r="V185" s="46"/>
      <c r="W185" s="46"/>
      <c r="X185" s="46"/>
      <c r="Y185" s="52"/>
      <c r="Z185" s="46"/>
      <c r="AA185" s="46"/>
      <c r="AC185" s="46"/>
      <c r="AD185" s="46"/>
      <c r="AE185" s="46"/>
    </row>
    <row r="186" spans="1:31" ht="10.050000000000001" customHeight="1" x14ac:dyDescent="0.25">
      <c r="A186" s="194" t="s">
        <v>351</v>
      </c>
      <c r="B186" s="195"/>
      <c r="C186" s="195"/>
      <c r="D186" s="65"/>
      <c r="E186" s="143"/>
      <c r="F186" s="144"/>
      <c r="G186" s="145">
        <v>0</v>
      </c>
      <c r="H186" s="143"/>
      <c r="I186" s="144"/>
      <c r="J186" s="145">
        <v>0</v>
      </c>
      <c r="K186" s="146"/>
      <c r="L186" s="147"/>
      <c r="M186" s="148">
        <v>0</v>
      </c>
      <c r="N186" s="146"/>
      <c r="O186" s="147"/>
      <c r="P186" s="148">
        <v>0</v>
      </c>
      <c r="Q186" s="143"/>
      <c r="R186" s="144"/>
      <c r="S186" s="145">
        <v>0</v>
      </c>
      <c r="T186" s="143"/>
      <c r="U186" s="144"/>
      <c r="V186" s="145">
        <v>0</v>
      </c>
      <c r="W186" s="150">
        <v>0</v>
      </c>
      <c r="X186" s="150">
        <v>0</v>
      </c>
      <c r="Y186" s="151"/>
      <c r="Z186" s="143"/>
      <c r="AA186" s="143"/>
      <c r="AC186" s="42"/>
      <c r="AD186" s="42"/>
      <c r="AE186" s="42"/>
    </row>
    <row r="187" spans="1:31" ht="43.2" customHeight="1" x14ac:dyDescent="0.15">
      <c r="A187" s="8" t="s">
        <v>7</v>
      </c>
      <c r="B187" s="152"/>
      <c r="C187" s="152"/>
      <c r="D187" s="152"/>
      <c r="E187" s="152"/>
      <c r="F187" s="152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3"/>
      <c r="Z187" s="152"/>
      <c r="AA187" s="152"/>
      <c r="AC187" s="152"/>
      <c r="AD187" s="152"/>
      <c r="AE187" s="152"/>
    </row>
  </sheetData>
  <autoFilter ref="Z1:Z187" xr:uid="{00000000-0001-0000-0000-000000000000}">
    <filterColumn colId="0">
      <filters blank="1">
        <filter val="#ДІЛЕННЯ/0!"/>
        <filter val="%"/>
        <filter val="100"/>
        <filter val="109"/>
        <filter val="110"/>
        <filter val="114"/>
        <filter val="122"/>
        <filter val="128"/>
        <filter val="134"/>
        <filter val="139"/>
        <filter val="156"/>
        <filter val="163"/>
        <filter val="220"/>
        <filter val="253"/>
        <filter val="26"/>
        <filter val="320"/>
        <filter val="34"/>
        <filter val="36"/>
        <filter val="63"/>
        <filter val="67"/>
        <filter val="80"/>
        <filter val="91"/>
      </filters>
    </filterColumn>
  </autoFilter>
  <mergeCells count="32">
    <mergeCell ref="A183:C183"/>
    <mergeCell ref="A184:C184"/>
    <mergeCell ref="A186:C186"/>
    <mergeCell ref="X8:X9"/>
    <mergeCell ref="A33:C33"/>
    <mergeCell ref="A47:C47"/>
    <mergeCell ref="A56:C56"/>
    <mergeCell ref="AA73:AA74"/>
    <mergeCell ref="A80:C80"/>
    <mergeCell ref="Q7:V7"/>
    <mergeCell ref="W7:Z7"/>
    <mergeCell ref="AA7:AA9"/>
    <mergeCell ref="E8:G8"/>
    <mergeCell ref="H8:J8"/>
    <mergeCell ref="K8:M8"/>
    <mergeCell ref="N8:P8"/>
    <mergeCell ref="Q8:S8"/>
    <mergeCell ref="T8:V8"/>
    <mergeCell ref="W8:W9"/>
    <mergeCell ref="A7:A9"/>
    <mergeCell ref="B7:B9"/>
    <mergeCell ref="C7:C9"/>
    <mergeCell ref="D7:D9"/>
    <mergeCell ref="E7:J7"/>
    <mergeCell ref="K7:P7"/>
    <mergeCell ref="A1:AA1"/>
    <mergeCell ref="A2:C2"/>
    <mergeCell ref="A3:C3"/>
    <mergeCell ref="A4:C4"/>
    <mergeCell ref="D4:E4"/>
    <mergeCell ref="A5:C5"/>
    <mergeCell ref="D5:E5"/>
  </mergeCells>
  <pageMargins left="0.25" right="0.25" top="0.75" bottom="0.75" header="0.3" footer="0.3"/>
  <pageSetup paperSize="9" scale="8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2024-11-29T13:25:16Z</cp:lastPrinted>
  <dcterms:created xsi:type="dcterms:W3CDTF">2024-11-15T09:38:00Z</dcterms:created>
  <dcterms:modified xsi:type="dcterms:W3CDTF">2024-12-10T10:31:18Z</dcterms:modified>
</cp:coreProperties>
</file>