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</workbook>
</file>

<file path=xl/sharedStrings.xml><?xml version="1.0" encoding="utf-8"?>
<sst xmlns="http://schemas.openxmlformats.org/spreadsheetml/2006/main" count="1034" uniqueCount="564">
  <si>
    <t xml:space="preserve">
</t>
  </si>
  <si>
    <t>Додаток № 4</t>
  </si>
  <si>
    <t>до Договору про надання гранту №_____________</t>
  </si>
  <si>
    <t>від "____" _________________ 2024 року</t>
  </si>
  <si>
    <t>Назва конкурсної програми: Культурна спадщина</t>
  </si>
  <si>
    <t>Назва ЛОТ-у: Кроссекторальні проєкти зі збереження культурної спадщини</t>
  </si>
  <si>
    <t>Назва Грантоотримувача: Громадська організація "Молода Лемківщина"</t>
  </si>
  <si>
    <t>Назва проєкту: Оповім ти дашто</t>
  </si>
  <si>
    <t>Дата початку проєкту: 1 липня 2024</t>
  </si>
  <si>
    <t>Дата завершення проєкту: 11 листопада2024</t>
  </si>
  <si>
    <t xml:space="preserve">  ЗВІТ</t>
  </si>
  <si>
    <t xml:space="preserve">про надходження та використання коштів для реалізації проєкту </t>
  </si>
  <si>
    <t>за період з 01 липня по 11 листопада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</si>
  <si>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</si>
  <si>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</si>
  <si>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</si>
  <si>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</si>
  <si>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</si>
  <si>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</si>
  <si>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</si>
  <si>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</si>
  <si>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</si>
  <si>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</si>
  <si>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</si>
  <si>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</si>
  <si>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</si>
  <si>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</si>
  <si>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</si>
  <si>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</si>
  <si>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</si>
  <si>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</si>
  <si>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</si>
  <si>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</si>
  <si>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</si>
  <si>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</si>
  <si>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</si>
  <si>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</si>
  <si>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</si>
  <si>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</si>
  <si>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</si>
  <si>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</si>
  <si>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</si>
  <si>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</si>
  <si>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</si>
  <si>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</si>
  <si>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</si>
  <si>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</si>
  <si>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</si>
  <si>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</si>
  <si>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</si>
  <si>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</si>
  <si>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</si>
  <si>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</si>
  <si>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</si>
  <si>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</si>
  <si>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</si>
  <si>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</si>
  <si>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</si>
  <si>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</si>
  <si>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</si>
  <si>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</si>
  <si>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</si>
  <si>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</si>
  <si>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</si>
  <si>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</si>
  <si>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</si>
  <si>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</si>
  <si>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</si>
  <si>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</si>
  <si>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</si>
  <si>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</si>
  <si>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</si>
  <si>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</si>
  <si>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</si>
  <si>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</si>
  <si>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</si>
  <si>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</si>
  <si>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</si>
  <si>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</si>
  <si>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</si>
  <si>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</si>
  <si>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</si>
  <si>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</si>
  <si>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</si>
  <si>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</si>
  <si>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</si>
  <si>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</si>
  <si>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</si>
  <si>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</si>
  <si>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</si>
  <si>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</si>
  <si>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</si>
  <si>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</si>
  <si>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</si>
  <si>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Адамчак Михайло Володимирович, 
автор і керівник проєкту</t>
  </si>
  <si>
    <t>1.3.2</t>
  </si>
  <si>
    <t>Крупей Микола Ігорович - координатор проекту, робота з партнерами та підрядниками</t>
  </si>
  <si>
    <t>1.3.3</t>
  </si>
  <si>
    <t>Кірпан Анна Петрівна - науковий керівник проекту, консультант-етнолог</t>
  </si>
  <si>
    <t>1.3.4</t>
  </si>
  <si>
    <t>Равлюк Максим Орестович - консультант-діалектолог</t>
  </si>
  <si>
    <t>1.3.5</t>
  </si>
  <si>
    <t>Адамчак Іван Володимирович - адміністратор, помічник керівника проекту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</si>
  <si>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</si>
  <si>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</si>
  <si>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</si>
  <si>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</si>
  <si>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</si>
  <si>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</si>
  <si>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</si>
  <si>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</si>
  <si>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</si>
  <si>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</si>
  <si>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ФОП Буртовий Мирослав Анатолійович — дизайн-рішення проекту, бренд-бук, презентаційний диск. Створення, наповнення і підтримка вебсайту проекту.</t>
  </si>
  <si>
    <t>1.5.2</t>
  </si>
  <si>
    <t>ФОП Здоровий Денис Русланович - Координатор комунікаційної стратегії, SMM.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</si>
  <si>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</si>
  <si>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</si>
  <si>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</si>
  <si>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</si>
  <si>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</si>
  <si>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</si>
  <si>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</si>
  <si>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</si>
  <si>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</si>
  <si>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</si>
  <si>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</si>
  <si>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</si>
  <si>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</si>
  <si>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</si>
  <si>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</si>
  <si>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</si>
  <si>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</si>
  <si>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</si>
  <si>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</si>
  <si>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</si>
  <si>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</si>
  <si>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</si>
  <si>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</si>
  <si>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</si>
  <si>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</si>
  <si>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</si>
  <si>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</si>
  <si>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</si>
  <si>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</si>
  <si>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Мікрофонна радіосистема DJI Mic 2 2TX+1RX</t>
  </si>
  <si>
    <t>3.1.2</t>
  </si>
  <si>
    <t>Петличний мікрофон Rode SmartLav+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</si>
  <si>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</si>
  <si>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</si>
  <si>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</si>
  <si>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</si>
  <si>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</si>
  <si>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</si>
  <si>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</si>
  <si>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</si>
  <si>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</si>
  <si>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</si>
  <si>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</si>
  <si>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</si>
  <si>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</si>
  <si>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</si>
  <si>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</si>
  <si>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</si>
  <si>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</si>
  <si>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</si>
  <si>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</si>
  <si>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</si>
  <si>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</si>
  <si>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</si>
  <si>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</si>
  <si>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</si>
  <si>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</si>
  <si>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</si>
  <si>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</si>
  <si>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</si>
  <si>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</si>
  <si>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</si>
  <si>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</si>
  <si>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</si>
  <si>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</si>
  <si>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</si>
  <si>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</si>
  <si>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</si>
  <si>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</si>
  <si>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</si>
  <si>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</si>
  <si>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</si>
  <si>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</si>
  <si>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</si>
  <si>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</si>
  <si>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</si>
  <si>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</si>
  <si>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</si>
  <si>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</si>
  <si>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</si>
  <si>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</si>
  <si>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</si>
  <si>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</si>
  <si>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</si>
  <si>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</si>
  <si>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</si>
  <si>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</si>
  <si>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</si>
  <si>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</si>
  <si>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</si>
  <si>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</si>
  <si>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</si>
  <si>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</si>
  <si>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</si>
  <si>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</si>
  <si>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</si>
  <si>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</si>
  <si>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</si>
  <si>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</si>
  <si>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</si>
  <si>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</si>
  <si>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</si>
  <si>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</si>
  <si>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</si>
  <si>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</si>
  <si>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Дизпаливо</t>
  </si>
  <si>
    <t>6.1.2</t>
  </si>
  <si>
    <t>Дизпаливо (Експедиція з Києва на Тернопільщину)</t>
  </si>
  <si>
    <t>6.1.3</t>
  </si>
  <si>
    <t>Дизпаливо (Експедиція з Києва на Львівщину)</t>
  </si>
  <si>
    <t>6.1.4</t>
  </si>
  <si>
    <t>Дизпаливо (Експедиція з Києва на Івано-Франківщину)</t>
  </si>
  <si>
    <t>6.1.5</t>
  </si>
  <si>
    <t>Дизпаливо (Експедиція з Києва на Закарпаття)</t>
  </si>
  <si>
    <t>6.1.6</t>
  </si>
  <si>
    <t>Дизпаливо (Експедиція з Києва на Житомирщину)</t>
  </si>
  <si>
    <t>6.2</t>
  </si>
  <si>
    <t>Носії, накопичувачі</t>
  </si>
  <si>
    <t>6.2.1</t>
  </si>
  <si>
    <t>SSD диск Samsung 990 Pro 2TB M.2 PCIe 4.0 x4 NVMe 2.0 V-NAND 3bit MLC (MZ-V9P2T0BW)</t>
  </si>
  <si>
    <t>6.2.2</t>
  </si>
  <si>
    <t>КАРТА ПАМ'ЯТІ SAMSUNG PRO PLUS UHS-I U3 V30 A2 + SD ADAPTER MICROSDXC 512GB (MB-MD512KA)</t>
  </si>
  <si>
    <t>6.2.3</t>
  </si>
  <si>
    <t>Найменування</t>
  </si>
  <si>
    <t>6.3</t>
  </si>
  <si>
    <t>Інші матеріальні витрати</t>
  </si>
  <si>
    <t>6.3.1</t>
  </si>
  <si>
    <t>Зовнішня кишеня Asus ROG Strix Arion для M.2 SSD NVMe (PCIe) — USB 3.2 Type-C (ESD-S1C/BLK/G/AS)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</si>
  <si>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</si>
  <si>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</si>
  <si>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</si>
  <si>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</si>
  <si>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</si>
  <si>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</si>
  <si>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</si>
  <si>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</si>
  <si>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</si>
  <si>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</si>
  <si>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</si>
  <si>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</si>
  <si>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</si>
  <si>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</si>
  <si>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</si>
  <si>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</si>
  <si>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</si>
  <si>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</si>
  <si>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</si>
  <si>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 тиражування презентаційного диску з основним продуктом проекту — лемківськими казками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</si>
  <si>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</si>
  <si>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</si>
  <si>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</si>
  <si>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</si>
  <si>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</si>
  <si>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</si>
  <si>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</si>
  <si>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</si>
  <si>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</si>
  <si>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</si>
  <si>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</si>
  <si>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</si>
  <si>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</si>
  <si>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</si>
  <si>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</si>
  <si>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</si>
  <si>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</si>
  <si>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</si>
  <si>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</si>
  <si>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Виготовлення брендованих худі</t>
  </si>
  <si>
    <t>8.6</t>
  </si>
  <si>
    <t>Виготовлення брендованих футболок</t>
  </si>
  <si>
    <t>8.7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</si>
  <si>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</si>
  <si>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</si>
  <si>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</si>
  <si>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</si>
  <si>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Відеозйомка та монтаж інтерв'ю з оповідачами казок.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</si>
  <si>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</si>
  <si>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</si>
  <si>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</si>
  <si>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</si>
  <si>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</si>
  <si>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</si>
  <si>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</si>
  <si>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</si>
  <si>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</si>
  <si>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</si>
  <si>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</si>
  <si>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</si>
  <si>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</si>
  <si>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</si>
  <si>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</si>
  <si>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</si>
  <si>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</si>
  <si>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</si>
  <si>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</si>
  <si>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</si>
  <si>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</si>
  <si>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</si>
  <si>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</si>
  <si>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</si>
  <si>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</si>
  <si>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</si>
  <si>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</si>
  <si>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</si>
  <si>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</si>
  <si>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</si>
  <si>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</si>
  <si>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</si>
  <si>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</si>
  <si>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</si>
  <si>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Аудіозапис казок, накопичення і комп’ютерна аудіообробка всього архіву. Запис атмосферного звукового наповнення до кожної казки. Монтаж готового матеріалу для кожної із 15 казок.</t>
  </si>
  <si>
    <t>13.2.2</t>
  </si>
  <si>
    <t xml:space="preserve">Обробка ілюстрацій у векторному вигляді - для кожної із 15 лемківських казок. </t>
  </si>
  <si>
    <t>13.2.3</t>
  </si>
  <si>
    <t>Соціальні внески за договорами ЦПХ з підрядниками  підстатті "Послуги комп'ютерної обробки, монтажу, зведення"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</si>
  <si>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</si>
  <si>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</si>
  <si>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</si>
  <si>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</si>
  <si>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</si>
  <si>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</si>
  <si>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</si>
  <si>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</si>
  <si>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</si>
  <si>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</si>
  <si>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</si>
  <si>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</si>
  <si>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</si>
  <si>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</si>
  <si>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</si>
  <si>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</si>
  <si>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</si>
  <si>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</si>
  <si>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</si>
  <si>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</si>
  <si>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Леньо І.М.,  оповідач казки</t>
  </si>
  <si>
    <t>13.4.7</t>
  </si>
  <si>
    <t>Соловій Х.І., оповідач казки</t>
  </si>
  <si>
    <t>13.4.8</t>
  </si>
  <si>
    <t>Федина С.Р., оповідач казки</t>
  </si>
  <si>
    <t>13.4.9</t>
  </si>
  <si>
    <t>Баранкевич Г.Є., оповідач казки</t>
  </si>
  <si>
    <t>13.4.10</t>
  </si>
  <si>
    <t>Журавчак О.П., оповідач казки</t>
  </si>
  <si>
    <t>13.4.11</t>
  </si>
  <si>
    <t>Дудар-Дидина В., оповідач казки</t>
  </si>
  <si>
    <t>13.4.12</t>
  </si>
  <si>
    <t>Борута Я.Й., оповідач казки</t>
  </si>
  <si>
    <t>13.4.13</t>
  </si>
  <si>
    <t>Дуда І.М, оповідач казки</t>
  </si>
  <si>
    <t>13.4.14</t>
  </si>
  <si>
    <t>Байса П., оповідач казки</t>
  </si>
  <si>
    <t>13.4.15</t>
  </si>
  <si>
    <t>Демчак В.М., оповідач казки</t>
  </si>
  <si>
    <t>13.4.16</t>
  </si>
  <si>
    <t>Прах Б., оповідач казки</t>
  </si>
  <si>
    <t>13.4.17</t>
  </si>
  <si>
    <t>Горбаль М.., оповідач казки</t>
  </si>
  <si>
    <t>13.4.18</t>
  </si>
  <si>
    <t>Бенч О., оповідач казки</t>
  </si>
  <si>
    <t>13.4.19</t>
  </si>
  <si>
    <t>Янцо І., оповідач казки</t>
  </si>
  <si>
    <t>13.4.20</t>
  </si>
  <si>
    <t>Татомир Р., оповідач казки</t>
  </si>
  <si>
    <t>13.4.21</t>
  </si>
  <si>
    <t>Барна С., оповідач казки</t>
  </si>
  <si>
    <t>13.4.22</t>
  </si>
  <si>
    <t>Дмитрик А., оповідач казки</t>
  </si>
  <si>
    <t>13.4.23</t>
  </si>
  <si>
    <t>Лабик Т., оповідач казки</t>
  </si>
  <si>
    <t>13.4.24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</si>
  <si>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</si>
  <si>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</si>
  <si>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</si>
  <si>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</si>
  <si>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</si>
  <si>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</si>
  <si>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</si>
  <si>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</si>
  <si>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</si>
  <si>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</si>
  <si>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r>
      <rPr>
        <rFont val="Calibri"/>
        <b/>
        <color theme="1"/>
        <sz val="14.0"/>
      </rPr>
      <t>за проектом "</t>
    </r>
    <r>
      <rPr>
        <rFont val="Calibri"/>
        <b/>
        <color theme="1"/>
        <sz val="14.0"/>
        <u/>
      </rPr>
      <t>Оповім ти дашто"</t>
    </r>
  </si>
  <si>
    <t>(назва проекту)</t>
  </si>
  <si>
    <t>у період з  01 липня 2024 року по 11 листопада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</si>
  <si>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</si>
  <si>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</si>
  <si>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</si>
  <si>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</si>
  <si>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</si>
  <si>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</si>
  <si>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</si>
  <si>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</si>
  <si>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</si>
  <si>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</si>
  <si>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Автор ідеї, керівник проєкту</t>
  </si>
  <si>
    <t>Адамчак М.В., 3175302398</t>
  </si>
  <si>
    <t>Договір № 1 від 01.07.2024</t>
  </si>
  <si>
    <t xml:space="preserve">Акт від 31.10.2024 </t>
  </si>
  <si>
    <t>Пл.доручення №40,38,37 від 31.10.2024</t>
  </si>
  <si>
    <t>Координатор проекту, робота з партнерами та підрядниками</t>
  </si>
  <si>
    <t>Крупей М.І., 3066807891</t>
  </si>
  <si>
    <t>Договір № 2 від 01.07.2024</t>
  </si>
  <si>
    <t>Пл.доручення №7,8,9 від 29.08.2024; Пл.доручення №49,50,51 від 01.11.2024;</t>
  </si>
  <si>
    <t>Науковий керівник проекту, консультант-етнолог</t>
  </si>
  <si>
    <t>Кірпан А.П., 2573002208</t>
  </si>
  <si>
    <t>Договір № 3 від 01.07.2024</t>
  </si>
  <si>
    <t>Пл.доручення №15,16,18 від 30.08.2024; Пл.доручення №44,45,47 від 01.11.2024;</t>
  </si>
  <si>
    <t>Адміністратор, помічник керівника проекту</t>
  </si>
  <si>
    <t>Адамчак І.В., 3066807891</t>
  </si>
  <si>
    <t>Договір № 5 від 01.07.2024</t>
  </si>
  <si>
    <t>Пл.доручення №66,67,68 від 01.11.2024;</t>
  </si>
  <si>
    <t>Соціальні внески з оплати праці (нарахування ЄСВ) За договорами цивільно-правового характеру</t>
  </si>
  <si>
    <t>ГУ ДПС у Львівській області</t>
  </si>
  <si>
    <t>Пл.доручення №10 від 29.08.2024; №17 від 30.08.2024;№39 від 31.10.2024; №46 від 01.11.2024;№48 від 01.11.2024; №65 від 01.11.2024;</t>
  </si>
  <si>
    <t>Дизайн-рішення проекту, бренд-бук, презентаційний диск. Створення, наповнення і підтримка вебсайту проекту.</t>
  </si>
  <si>
    <t>ФОП Буртовий М.А., 3166518936</t>
  </si>
  <si>
    <t>Договір № 6 від 01.07.2024</t>
  </si>
  <si>
    <t>Пл.доручення №13 від 29.08.2024</t>
  </si>
  <si>
    <t>Координатор комунікаційної стратегії, SMM.</t>
  </si>
  <si>
    <t>ФОП Здоровий Д.Р, 3531305957</t>
  </si>
  <si>
    <t xml:space="preserve">Договір № 4 від 01.07.2024, Додаток № 1 від 07.11.2024 </t>
  </si>
  <si>
    <t xml:space="preserve">Акт №1 від 31.10.2024, Акт №2 від 07.11.2024  </t>
  </si>
  <si>
    <t>Пл.доручення №24 від 04.10.2024, Пл.доручення №43 від 01.11.2024</t>
  </si>
  <si>
    <t>Консультант-діалектолог</t>
  </si>
  <si>
    <t>ФОП Равлюк М.О., 3531305957</t>
  </si>
  <si>
    <t>Договір № 4 від 01.07.2024</t>
  </si>
  <si>
    <t>ФОП Шаповалов Д.О. 3635204390</t>
  </si>
  <si>
    <t xml:space="preserve">Рахунок-фактура №РФ-78758 від 23.09.2024 </t>
  </si>
  <si>
    <t xml:space="preserve">Видаткова накладна № 78758 від 24.09.2024 </t>
  </si>
  <si>
    <t>Пл.доручення №22 від 23.09.2024</t>
  </si>
  <si>
    <t>ФОП Брезіцький С.В. 3452212197</t>
  </si>
  <si>
    <t xml:space="preserve">Рахунок-фактура № 27 від 23.09.2024 </t>
  </si>
  <si>
    <t xml:space="preserve">Видаткова накладна № 27 від 23.09.2024 </t>
  </si>
  <si>
    <t>6.1.1-6.1.6</t>
  </si>
  <si>
    <t>ТОВ "ЄВРО СМАРТ ПАУЕР", 42547705</t>
  </si>
  <si>
    <t xml:space="preserve">Рахунок-фактура № SO36980 від 21.08.2024 </t>
  </si>
  <si>
    <t xml:space="preserve">Видаткова накладна № РН-3155313 від 22.08.2024 </t>
  </si>
  <si>
    <t>Пл.доручення №5 від 22.08.2024</t>
  </si>
  <si>
    <t>ФОП Пеліхов М.І., 3166612092</t>
  </si>
  <si>
    <t xml:space="preserve">Рахунок-фактура № 72514 від 11.09.2024 </t>
  </si>
  <si>
    <t xml:space="preserve">Видаткова накладна № 72514 від 11.09.2024 </t>
  </si>
  <si>
    <t>Пл.доручення №19 від 14.09.2024</t>
  </si>
  <si>
    <t>ФОП Шитікова Г.В., 3341205700</t>
  </si>
  <si>
    <t xml:space="preserve">Рахунок № 122 від 28.08.2024 </t>
  </si>
  <si>
    <t xml:space="preserve">Видаткова накладна № 122 від 28.08.2024 </t>
  </si>
  <si>
    <t>Пл.доручення №11 від 29.08.2024</t>
  </si>
  <si>
    <t>ФОП Говорун С.О., 3547311110</t>
  </si>
  <si>
    <t xml:space="preserve">Рахунок № 027499 від 18.09.2024 </t>
  </si>
  <si>
    <t xml:space="preserve">Видаткова накладна № 4753 від 23.09.2024 </t>
  </si>
  <si>
    <t>Пл.доручення №21 від 20.09.2024</t>
  </si>
  <si>
    <t>ФОП Борейко І.В., 3221411287</t>
  </si>
  <si>
    <t xml:space="preserve">Рахунок № 1659 від 29.08.2024 </t>
  </si>
  <si>
    <t xml:space="preserve">Видаткова накладна № 1466 від 16.09.2024 </t>
  </si>
  <si>
    <t>Пл.доручення №14 від 30.08.2024</t>
  </si>
  <si>
    <t>ТОВ "ТИПОГРАФІЯ КЛЯКСА", 34023806</t>
  </si>
  <si>
    <t xml:space="preserve">Рахунок-фактура № 43 від 30.10.2024 </t>
  </si>
  <si>
    <t xml:space="preserve">Видаткова накладна № 60 від 31.10.2024 </t>
  </si>
  <si>
    <t>Пл.доручення №69 від 04.11.2024</t>
  </si>
  <si>
    <t>8.5-8.6</t>
  </si>
  <si>
    <t>Виготовлення брендованих худі. Виготовлення брендованих футболок</t>
  </si>
  <si>
    <t>ФОП Метельська Н.С. 2847813303</t>
  </si>
  <si>
    <t xml:space="preserve">Рахунок-фактура № НМ045 від 15.07.2024 </t>
  </si>
  <si>
    <t>Пл.доручення №77 від 06.11.2024</t>
  </si>
  <si>
    <t>9.2.1</t>
  </si>
  <si>
    <t>ТОВ "НАШІ ТЕЛЕКАНАЛИ", 43613490</t>
  </si>
  <si>
    <t xml:space="preserve">Рахунок № 2007/24 від 20.07.2024 </t>
  </si>
  <si>
    <t xml:space="preserve">Акт № 02/11 від 07.11.2024  </t>
  </si>
  <si>
    <t>Пл.доручення №79 від 06.11.2024</t>
  </si>
  <si>
    <t>ФОП Мірзаєва Т.В., 2850400948</t>
  </si>
  <si>
    <t>Договір № 9 від 01.07.2024</t>
  </si>
  <si>
    <t>Пл.доручення №20 від 18.09.2024,  №41 від 31.10.2024</t>
  </si>
  <si>
    <t>ФОП Нечипоренко Л. О. 2827418921</t>
  </si>
  <si>
    <t>Договір № 10 від 01.07.2024</t>
  </si>
  <si>
    <t>Пл.доручення  №42 від 01.11.2024</t>
  </si>
  <si>
    <t>ФОП Василюк А.А.. 2517612356</t>
  </si>
  <si>
    <t>Договір № 24 від 01.07.2024</t>
  </si>
  <si>
    <t>Пл.доручення  №52 від 01.11.2024</t>
  </si>
  <si>
    <t>ТОВ "НАШЕ ГРУП", 43601092</t>
  </si>
  <si>
    <t>Рахунок № 20/0724-01 від 20.07.2024</t>
  </si>
  <si>
    <t xml:space="preserve">Акт №01/11 від 07.11.2024 </t>
  </si>
  <si>
    <t>Пл.доручення  № 70 від 04.11.2024</t>
  </si>
  <si>
    <t>Рахунок № 01207/24 від 20.07.2024</t>
  </si>
  <si>
    <t>Пл.доручення  № 71 від 04.11.2024</t>
  </si>
  <si>
    <t>ФОП Левченко А.В. 2847909224</t>
  </si>
  <si>
    <t>Договір № 11 від 01.07.2024</t>
  </si>
  <si>
    <t>Пл.доручення  № 72 від 05.11.2024</t>
  </si>
  <si>
    <t>Відео-арт, анімація, створення і монтаж готових відеороликів до казок</t>
  </si>
  <si>
    <t>ФОП Терещенко О.М., 3561100748</t>
  </si>
  <si>
    <t>Договір № 12 від 01.07.2024</t>
  </si>
  <si>
    <t>Пл.доручення  № 6 від 27.08.2024</t>
  </si>
  <si>
    <t>Приват Банк</t>
  </si>
  <si>
    <t>Пл.інструкція від 07.11.2024</t>
  </si>
  <si>
    <t>Пл.інструкція від 01,11, 06.11, 07.11.2024</t>
  </si>
  <si>
    <t>Оповідач казки</t>
  </si>
  <si>
    <t>Леньо І.М., 2615521076</t>
  </si>
  <si>
    <t>Договір № 13 від 01.07.2024</t>
  </si>
  <si>
    <t>Пл.інструкція від 25, 26, 28 від 28.10.2024</t>
  </si>
  <si>
    <t>Соловій Х.І., 398506721</t>
  </si>
  <si>
    <t>Договір № 14 від 01.07.2024</t>
  </si>
  <si>
    <t>Пл.інструкція від 33, 34 ,35 від 28.10.2024</t>
  </si>
  <si>
    <t>Федина С.Р, 3072903945</t>
  </si>
  <si>
    <t>Договір № 15 від 01.07.2024</t>
  </si>
  <si>
    <t>Пл.інструкція від 54, 55 ,56 від 01.10.2024</t>
  </si>
  <si>
    <t>Баранкевич Г.Є, 3168403301</t>
  </si>
  <si>
    <t>Договір № 16 від 01.07.2024</t>
  </si>
  <si>
    <t>Пл.інструкція від 29, 30 ,32 від 01.10.2024</t>
  </si>
  <si>
    <t>Дудар В.Й., 2629813085</t>
  </si>
  <si>
    <t>Договір № 18 від 01.07.2024</t>
  </si>
  <si>
    <t>Пл.інструкція від 80, 81, 82 від 07.11.2024</t>
  </si>
  <si>
    <t>Дуда-Квасняк А.Б., 2035619891</t>
  </si>
  <si>
    <t>Договір № 20 від 01.07.2024</t>
  </si>
  <si>
    <t>Пл.інструкція від 92, 93, 94 від 06.11.2024</t>
  </si>
  <si>
    <t>Демчак В.М.., 2010211375</t>
  </si>
  <si>
    <t>Договір № 22 від 01.07.2024</t>
  </si>
  <si>
    <t>Пл.інструкція від 97, 98, 99 від 06.11.2024</t>
  </si>
  <si>
    <t>Прах Б.О., 2215024932</t>
  </si>
  <si>
    <t>Договір № 21 від 01.07.2024</t>
  </si>
  <si>
    <t>Пл.інструкція від 112, 113 ,114 від 07.11.2024</t>
  </si>
  <si>
    <t>Горбаль М.А., 1510105213</t>
  </si>
  <si>
    <t>Договір № 17 від 01.07.2024</t>
  </si>
  <si>
    <t>Пл.інструкція від 108, 110 ,111 від 07.11.2024</t>
  </si>
  <si>
    <t>Бенч О.Г., 2016112468</t>
  </si>
  <si>
    <t>Договір № 19 від 01.07.2024</t>
  </si>
  <si>
    <t>Пл.інструкція від 84, 85, 86 від 01.11.2024</t>
  </si>
  <si>
    <t>Янцо І.О., 304901242</t>
  </si>
  <si>
    <t>Пл.інструкція від 62, 63, 64 від 01.11.2024</t>
  </si>
  <si>
    <t>Татомир Р.М., 2800211937</t>
  </si>
  <si>
    <t>Договір № 23 від 01.07.2024</t>
  </si>
  <si>
    <t>Пл.інструкція від 57, 58, 59 від 07.11.2024</t>
  </si>
  <si>
    <t>Барна С.С., 2913604272</t>
  </si>
  <si>
    <t>Договір № 25 від 01.07.2024</t>
  </si>
  <si>
    <t>Пл.інструкція від 100, 101, и102 від 06.11.2024</t>
  </si>
  <si>
    <t>Дмитрик А.В., 3442309356</t>
  </si>
  <si>
    <t>Пл.інструкція від 104, 105, 107 від 06.11.2024</t>
  </si>
  <si>
    <t>Лабик Ф.І., 1359314837</t>
  </si>
  <si>
    <t>Договір № 27 від 01.07.2024</t>
  </si>
  <si>
    <t>Пл.інструкція від 89, 90, 91 від 06.11.2024</t>
  </si>
  <si>
    <t>Соціальні внески за договорами ЦПХ з підрядниками  підстатті "Інші прямі витрати"</t>
  </si>
  <si>
    <t>ЄСВ 22%</t>
  </si>
  <si>
    <t>Пл.інструкція від 27, 31, 36 від 28.10.2024, 53, 60, 61 від 01.11.2024, 83, 87, 88, 95, 96, 103, 106 від 06.11.2024, 109, 115 від 06.11.2024</t>
  </si>
  <si>
    <t>ЗАГАЛЬНА СУМА:</t>
  </si>
  <si>
    <t>Витрати за даними звіту за рахунок співфінансування</t>
  </si>
  <si>
    <t>ТОВ "Аудиторська фірма "ППП Аудит"</t>
  </si>
  <si>
    <t>Договір №06/11/24-1 від 06.11.2024</t>
  </si>
  <si>
    <t xml:space="preserve">Акт №061101 від 11.11.2024 </t>
  </si>
  <si>
    <t>Витрати за даними звіту за рахунок реінвестицій</t>
  </si>
  <si>
    <t>я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</si>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</sst>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37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i/>
      <sz val="10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11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7" numFmtId="0" xfId="0" applyAlignment="1" applyFont="1">
      <alignment horizontal="center" vertical="center"/>
    </xf>
    <xf borderId="0" fillId="0" fontId="1" numFmtId="10" xfId="0" applyFont="1" applyNumberFormat="1"/>
    <xf borderId="0" fillId="0" fontId="1" numFmtId="4" xfId="0" applyFont="1" applyNumberFormat="1"/>
    <xf borderId="0" fillId="0" fontId="8" numFmtId="10" xfId="0" applyFont="1" applyNumberFormat="1"/>
    <xf borderId="0" fillId="0" fontId="8" numFmtId="4" xfId="0" applyFont="1" applyNumberFormat="1"/>
    <xf borderId="1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1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9" numFmtId="0" xfId="0" applyAlignment="1" applyFont="1">
      <alignment horizontal="center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8" numFmtId="10" xfId="0" applyAlignment="1" applyBorder="1" applyFont="1" applyNumberFormat="1">
      <alignment horizontal="center" shrinkToFit="0" vertical="center" wrapText="1"/>
    </xf>
    <xf borderId="11" fillId="0" fontId="8" numFmtId="10" xfId="0" applyAlignment="1" applyBorder="1" applyFont="1" applyNumberFormat="1">
      <alignment horizontal="center" shrinkToFit="0" vertical="center" wrapText="1"/>
    </xf>
    <xf borderId="12" fillId="0" fontId="12" numFmtId="10" xfId="0" applyAlignment="1" applyBorder="1" applyFont="1" applyNumberFormat="1">
      <alignment horizontal="center" vertical="center"/>
    </xf>
    <xf borderId="0" fillId="0" fontId="4" numFmtId="14" xfId="0" applyFont="1" applyNumberFormat="1"/>
    <xf borderId="13" fillId="0" fontId="11" numFmtId="0" xfId="0" applyBorder="1" applyFont="1"/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11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shrinkToFit="0" vertical="center" wrapText="1"/>
    </xf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5" fillId="0" fontId="8" numFmtId="49" xfId="0" applyAlignment="1" applyBorder="1" applyFont="1" applyNumberFormat="1">
      <alignment horizontal="center" shrinkToFit="0" vertical="center" wrapText="1"/>
    </xf>
    <xf borderId="16" fillId="0" fontId="8" numFmtId="49" xfId="0" applyAlignment="1" applyBorder="1" applyFont="1" applyNumberFormat="1">
      <alignment horizontal="center" vertical="center"/>
    </xf>
    <xf borderId="17" fillId="0" fontId="8" numFmtId="49" xfId="0" applyAlignment="1" applyBorder="1" applyFont="1" applyNumberFormat="1">
      <alignment horizontal="center" vertical="center"/>
    </xf>
    <xf borderId="18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8" numFmtId="2" xfId="0" applyAlignment="1" applyFont="1" applyNumberForma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0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vertical="center"/>
    </xf>
    <xf borderId="22" fillId="0" fontId="8" numFmtId="10" xfId="0" applyAlignment="1" applyBorder="1" applyFont="1" applyNumberFormat="1">
      <alignment horizontal="center" vertical="center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10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4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6" fillId="0" fontId="8" numFmtId="10" xfId="0" applyAlignment="1" applyBorder="1" applyFont="1" applyNumberFormat="1">
      <alignment horizontal="center" vertical="center"/>
    </xf>
    <xf borderId="24" fillId="0" fontId="13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28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vertical="center"/>
    </xf>
    <xf borderId="30" fillId="0" fontId="8" numFmtId="10" xfId="0" applyAlignment="1" applyBorder="1" applyFont="1" applyNumberFormat="1">
      <alignment horizontal="center" vertical="center"/>
    </xf>
    <xf borderId="28" fillId="0" fontId="13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31" fillId="0" fontId="8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16" fillId="0" fontId="8" numFmtId="4" xfId="0" applyAlignment="1" applyBorder="1" applyFont="1" applyNumberFormat="1">
      <alignment horizontal="center" vertical="center"/>
    </xf>
    <xf borderId="18" fillId="0" fontId="8" numFmtId="4" xfId="0" applyAlignment="1" applyBorder="1" applyFont="1" applyNumberFormat="1">
      <alignment horizontal="center" vertical="center"/>
    </xf>
    <xf borderId="18" fillId="0" fontId="8" numFmtId="10" xfId="0" applyAlignment="1" applyBorder="1" applyFont="1" applyNumberFormat="1">
      <alignment horizontal="center" vertical="center"/>
    </xf>
    <xf borderId="16" fillId="0" fontId="8" numFmtId="10" xfId="0" applyAlignment="1" applyBorder="1" applyFont="1" applyNumberFormat="1">
      <alignment horizontal="center" vertical="center"/>
    </xf>
    <xf borderId="16" fillId="0" fontId="13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0" fillId="0" fontId="12" numFmtId="0" xfId="0" applyFont="1"/>
    <xf borderId="32" fillId="0" fontId="12" numFmtId="0" xfId="0" applyAlignment="1" applyBorder="1" applyFont="1">
      <alignment horizontal="center"/>
    </xf>
    <xf borderId="32" fillId="0" fontId="11" numFmtId="0" xfId="0" applyBorder="1" applyFont="1"/>
    <xf borderId="32" fillId="0" fontId="12" numFmtId="0" xfId="0" applyBorder="1" applyFont="1"/>
    <xf borderId="0" fillId="0" fontId="12" numFmtId="10" xfId="0" applyFont="1" applyNumberFormat="1"/>
    <xf borderId="0" fillId="0" fontId="8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" numFmtId="4" xfId="0" applyAlignment="1" applyFont="1" applyNumberFormat="1">
      <alignment horizontal="right"/>
    </xf>
    <xf borderId="0" fillId="0" fontId="15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5" numFmtId="0" xfId="0" applyAlignment="1" applyFont="1">
      <alignment horizontal="right" vertical="center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vertical="center"/>
    </xf>
    <xf borderId="0" fillId="0" fontId="2" numFmtId="0" xfId="0" applyAlignment="1" applyFont="1">
      <alignment shrinkToFit="0" vertical="center" wrapText="1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shrinkToFit="0" wrapText="1"/>
    </xf>
    <xf borderId="0" fillId="0" fontId="17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33" fillId="2" fontId="2" numFmtId="0" xfId="0" applyAlignment="1" applyBorder="1" applyFont="1">
      <alignment horizontal="center" vertical="center"/>
    </xf>
    <xf borderId="34" fillId="2" fontId="2" numFmtId="0" xfId="0" applyAlignment="1" applyBorder="1" applyFont="1">
      <alignment horizontal="center" shrinkToFit="0" vertical="center" wrapText="1"/>
    </xf>
    <xf borderId="4" fillId="2" fontId="2" numFmtId="4" xfId="0" applyAlignment="1" applyBorder="1" applyFont="1" applyNumberFormat="1">
      <alignment horizontal="center" vertical="center"/>
    </xf>
    <xf borderId="4" fillId="2" fontId="2" numFmtId="164" xfId="0" applyAlignment="1" applyBorder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35" fillId="0" fontId="11" numFmtId="0" xfId="0" applyBorder="1" applyFont="1"/>
    <xf borderId="36" fillId="0" fontId="11" numFmtId="0" xfId="0" applyBorder="1" applyFont="1"/>
    <xf borderId="4" fillId="2" fontId="2" numFmtId="4" xfId="0" applyAlignment="1" applyBorder="1" applyFont="1" applyNumberFormat="1">
      <alignment horizontal="center" shrinkToFit="0" vertical="center" wrapText="1"/>
    </xf>
    <xf borderId="37" fillId="0" fontId="11" numFmtId="0" xfId="0" applyBorder="1" applyFont="1"/>
    <xf borderId="38" fillId="0" fontId="11" numFmtId="0" xfId="0" applyBorder="1" applyFont="1"/>
    <xf borderId="39" fillId="0" fontId="11" numFmtId="0" xfId="0" applyBorder="1" applyFont="1"/>
    <xf borderId="40" fillId="2" fontId="2" numFmtId="4" xfId="0" applyAlignment="1" applyBorder="1" applyFont="1" applyNumberFormat="1">
      <alignment horizontal="center" shrinkToFit="0" vertical="center" wrapText="1"/>
    </xf>
    <xf borderId="41" fillId="2" fontId="2" numFmtId="4" xfId="0" applyAlignment="1" applyBorder="1" applyFont="1" applyNumberFormat="1">
      <alignment horizontal="center" shrinkToFit="0" vertical="center" wrapText="1"/>
    </xf>
    <xf borderId="42" fillId="2" fontId="2" numFmtId="4" xfId="0" applyAlignment="1" applyBorder="1" applyFont="1" applyNumberFormat="1">
      <alignment horizontal="center" shrinkToFit="0" vertical="center" wrapText="1"/>
    </xf>
    <xf borderId="43" fillId="2" fontId="2" numFmtId="164" xfId="0" applyAlignment="1" applyBorder="1" applyFont="1" applyNumberFormat="1">
      <alignment horizontal="center" shrinkToFit="0" vertical="center" wrapText="1"/>
    </xf>
    <xf borderId="44" fillId="2" fontId="2" numFmtId="164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ill="1" applyFont="1">
      <alignment horizontal="center" vertical="center"/>
    </xf>
    <xf borderId="40" fillId="3" fontId="2" numFmtId="0" xfId="0" applyAlignment="1" applyBorder="1" applyFont="1">
      <alignment horizontal="center" shrinkToFit="0" vertical="center" wrapText="1"/>
    </xf>
    <xf borderId="40" fillId="3" fontId="2" numFmtId="3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ont="1">
      <alignment horizontal="center" shrinkToFit="0" vertical="center" wrapText="1"/>
    </xf>
    <xf borderId="45" fillId="4" fontId="18" numFmtId="0" xfId="0" applyAlignment="1" applyBorder="1" applyFill="1" applyFont="1">
      <alignment vertical="center"/>
    </xf>
    <xf borderId="46" fillId="4" fontId="18" numFmtId="0" xfId="0" applyAlignment="1" applyBorder="1" applyFont="1">
      <alignment horizontal="center" vertical="center"/>
    </xf>
    <xf borderId="47" fillId="4" fontId="18" numFmtId="0" xfId="0" applyAlignment="1" applyBorder="1" applyFont="1">
      <alignment shrinkToFit="0" vertical="center" wrapText="1"/>
    </xf>
    <xf borderId="47" fillId="4" fontId="4" numFmtId="0" xfId="0" applyAlignment="1" applyBorder="1" applyFont="1">
      <alignment horizontal="center" vertical="center"/>
    </xf>
    <xf borderId="47" fillId="4" fontId="4" numFmtId="4" xfId="0" applyAlignment="1" applyBorder="1" applyFont="1" applyNumberFormat="1">
      <alignment horizontal="right" vertical="center"/>
    </xf>
    <xf borderId="47" fillId="4" fontId="19" numFmtId="4" xfId="0" applyAlignment="1" applyBorder="1" applyFont="1" applyNumberFormat="1">
      <alignment horizontal="right" vertical="center"/>
    </xf>
    <xf borderId="42" fillId="4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center"/>
    </xf>
    <xf borderId="48" fillId="5" fontId="2" numFmtId="0" xfId="0" applyAlignment="1" applyBorder="1" applyFill="1" applyFont="1">
      <alignment vertical="center"/>
    </xf>
    <xf borderId="41" fillId="5" fontId="2" numFmtId="0" xfId="0" applyAlignment="1" applyBorder="1" applyFont="1">
      <alignment horizontal="center" vertical="center"/>
    </xf>
    <xf borderId="46" fillId="5" fontId="3" numFmtId="0" xfId="0" applyAlignment="1" applyBorder="1" applyFont="1">
      <alignment vertical="center"/>
    </xf>
    <xf borderId="46" fillId="5" fontId="1" numFmtId="0" xfId="0" applyAlignment="1" applyBorder="1" applyFont="1">
      <alignment horizontal="center" vertical="center"/>
    </xf>
    <xf borderId="46" fillId="5" fontId="1" numFmtId="4" xfId="0" applyAlignment="1" applyBorder="1" applyFont="1" applyNumberFormat="1">
      <alignment horizontal="right" vertical="center"/>
    </xf>
    <xf borderId="46" fillId="5" fontId="15" numFmtId="4" xfId="0" applyAlignment="1" applyBorder="1" applyFont="1" applyNumberFormat="1">
      <alignment horizontal="right" vertical="center"/>
    </xf>
    <xf borderId="49" fillId="5" fontId="1" numFmtId="0" xfId="0" applyAlignment="1" applyBorder="1" applyFont="1">
      <alignment vertical="center"/>
    </xf>
    <xf borderId="50" fillId="6" fontId="2" numFmtId="165" xfId="0" applyAlignment="1" applyBorder="1" applyFill="1" applyFont="1" applyNumberFormat="1">
      <alignment vertical="top"/>
    </xf>
    <xf borderId="51" fillId="6" fontId="2" numFmtId="49" xfId="0" applyAlignment="1" applyBorder="1" applyFont="1" applyNumberFormat="1">
      <alignment horizontal="center" vertical="top"/>
    </xf>
    <xf borderId="52" fillId="6" fontId="20" numFmtId="0" xfId="0" applyAlignment="1" applyBorder="1" applyFont="1">
      <alignment shrinkToFit="0" vertical="top" wrapText="1"/>
    </xf>
    <xf borderId="53" fillId="6" fontId="2" numFmtId="0" xfId="0" applyAlignment="1" applyBorder="1" applyFont="1">
      <alignment horizontal="center" vertical="top"/>
    </xf>
    <xf borderId="54" fillId="6" fontId="2" numFmtId="4" xfId="0" applyAlignment="1" applyBorder="1" applyFont="1" applyNumberFormat="1">
      <alignment horizontal="right" vertical="top"/>
    </xf>
    <xf borderId="55" fillId="6" fontId="2" numFmtId="4" xfId="0" applyAlignment="1" applyBorder="1" applyFont="1" applyNumberFormat="1">
      <alignment horizontal="right" vertical="top"/>
    </xf>
    <xf borderId="56" fillId="6" fontId="2" numFmtId="4" xfId="0" applyAlignment="1" applyBorder="1" applyFont="1" applyNumberFormat="1">
      <alignment horizontal="right" vertical="top"/>
    </xf>
    <xf borderId="57" fillId="6" fontId="15" numFmtId="4" xfId="0" applyAlignment="1" applyBorder="1" applyFont="1" applyNumberFormat="1">
      <alignment horizontal="right" vertical="top"/>
    </xf>
    <xf borderId="57" fillId="6" fontId="15" numFmtId="10" xfId="0" applyAlignment="1" applyBorder="1" applyFont="1" applyNumberFormat="1">
      <alignment horizontal="right" vertical="top"/>
    </xf>
    <xf borderId="56" fillId="6" fontId="2" numFmtId="0" xfId="0" applyAlignment="1" applyBorder="1" applyFont="1">
      <alignment shrinkToFit="0" vertical="top" wrapText="1"/>
    </xf>
    <xf borderId="0" fillId="0" fontId="2" numFmtId="0" xfId="0" applyAlignment="1" applyFont="1">
      <alignment vertical="top"/>
    </xf>
    <xf borderId="58" fillId="0" fontId="2" numFmtId="165" xfId="0" applyAlignment="1" applyBorder="1" applyFont="1" applyNumberFormat="1">
      <alignment vertical="top"/>
    </xf>
    <xf borderId="23" fillId="0" fontId="3" numFmtId="49" xfId="0" applyAlignment="1" applyBorder="1" applyFont="1" applyNumberFormat="1">
      <alignment horizontal="center" vertical="top"/>
    </xf>
    <xf borderId="59" fillId="0" fontId="5" numFmtId="0" xfId="0" applyAlignment="1" applyBorder="1" applyFont="1">
      <alignment shrinkToFit="0" vertical="top" wrapText="1"/>
    </xf>
    <xf borderId="58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60" fillId="0" fontId="15" numFmtId="4" xfId="0" applyAlignment="1" applyBorder="1" applyFont="1" applyNumberFormat="1">
      <alignment horizontal="right" vertical="top"/>
    </xf>
    <xf borderId="61" fillId="0" fontId="15" numFmtId="4" xfId="0" applyAlignment="1" applyBorder="1" applyFont="1" applyNumberFormat="1">
      <alignment horizontal="right" vertical="top"/>
    </xf>
    <xf borderId="61" fillId="0" fontId="15" numFmtId="10" xfId="0" applyAlignment="1" applyBorder="1" applyFont="1" applyNumberFormat="1">
      <alignment horizontal="right" vertical="top"/>
    </xf>
    <xf borderId="25" fillId="0" fontId="1" numFmtId="0" xfId="0" applyAlignment="1" applyBorder="1" applyFont="1">
      <alignment shrinkToFit="0" vertical="top" wrapText="1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62" fillId="0" fontId="2" numFmtId="165" xfId="0" applyAlignment="1" applyBorder="1" applyFont="1" applyNumberFormat="1">
      <alignment vertical="top"/>
    </xf>
    <xf borderId="27" fillId="0" fontId="3" numFmtId="49" xfId="0" applyAlignment="1" applyBorder="1" applyFont="1" applyNumberFormat="1">
      <alignment horizontal="center" vertical="top"/>
    </xf>
    <xf borderId="62" fillId="0" fontId="1" numFmtId="0" xfId="0" applyAlignment="1" applyBorder="1" applyFont="1">
      <alignment horizontal="center" vertical="top"/>
    </xf>
    <xf borderId="63" fillId="0" fontId="1" numFmtId="4" xfId="0" applyAlignment="1" applyBorder="1" applyFont="1" applyNumberFormat="1">
      <alignment horizontal="right" vertical="top"/>
    </xf>
    <xf borderId="64" fillId="0" fontId="1" numFmtId="4" xfId="0" applyAlignment="1" applyBorder="1" applyFont="1" applyNumberFormat="1">
      <alignment horizontal="right" vertical="top"/>
    </xf>
    <xf borderId="65" fillId="0" fontId="1" numFmtId="4" xfId="0" applyAlignment="1" applyBorder="1" applyFont="1" applyNumberFormat="1">
      <alignment horizontal="right" vertical="top"/>
    </xf>
    <xf borderId="66" fillId="0" fontId="15" numFmtId="4" xfId="0" applyAlignment="1" applyBorder="1" applyFont="1" applyNumberFormat="1">
      <alignment horizontal="right" vertical="top"/>
    </xf>
    <xf borderId="65" fillId="0" fontId="1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shrinkToFit="0" vertical="top" wrapText="1"/>
    </xf>
    <xf borderId="50" fillId="6" fontId="2" numFmtId="0" xfId="0" applyAlignment="1" applyBorder="1" applyFont="1">
      <alignment horizontal="center" vertical="top"/>
    </xf>
    <xf borderId="68" fillId="6" fontId="2" numFmtId="4" xfId="0" applyAlignment="1" applyBorder="1" applyFont="1" applyNumberFormat="1">
      <alignment horizontal="right" vertical="top"/>
    </xf>
    <xf borderId="69" fillId="6" fontId="2" numFmtId="4" xfId="0" applyAlignment="1" applyBorder="1" applyFont="1" applyNumberFormat="1">
      <alignment horizontal="right" vertical="top"/>
    </xf>
    <xf borderId="70" fillId="6" fontId="2" numFmtId="4" xfId="0" applyAlignment="1" applyBorder="1" applyFont="1" applyNumberFormat="1">
      <alignment horizontal="right" vertical="top"/>
    </xf>
    <xf borderId="70" fillId="6" fontId="1" numFmtId="4" xfId="0" applyAlignment="1" applyBorder="1" applyFont="1" applyNumberFormat="1">
      <alignment horizontal="right" vertical="top"/>
    </xf>
    <xf borderId="70" fillId="6" fontId="2" numFmtId="0" xfId="0" applyAlignment="1" applyBorder="1" applyFont="1">
      <alignment shrinkToFit="0" vertical="top" wrapText="1"/>
    </xf>
    <xf borderId="71" fillId="0" fontId="2" numFmtId="165" xfId="0" applyAlignment="1" applyBorder="1" applyFont="1" applyNumberFormat="1">
      <alignment vertical="top"/>
    </xf>
    <xf borderId="71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7" fillId="6" fontId="21" numFmtId="0" xfId="0" applyAlignment="1" applyBorder="1" applyFont="1">
      <alignment shrinkToFit="0" vertical="top" wrapText="1"/>
    </xf>
    <xf borderId="72" fillId="0" fontId="3" numFmtId="49" xfId="0" applyAlignment="1" applyBorder="1" applyFont="1" applyNumberFormat="1">
      <alignment horizontal="center" vertical="top"/>
    </xf>
    <xf borderId="73" fillId="0" fontId="15" numFmtId="4" xfId="0" applyAlignment="1" applyBorder="1" applyFont="1" applyNumberFormat="1">
      <alignment horizontal="right" vertical="top"/>
    </xf>
    <xf borderId="73" fillId="0" fontId="15" numFmtId="10" xfId="0" applyAlignment="1" applyBorder="1" applyFont="1" applyNumberFormat="1">
      <alignment horizontal="right" vertical="top"/>
    </xf>
    <xf borderId="60" fillId="0" fontId="15" numFmtId="10" xfId="0" applyAlignment="1" applyBorder="1" applyFont="1" applyNumberFormat="1">
      <alignment horizontal="right" vertical="top"/>
    </xf>
    <xf borderId="74" fillId="0" fontId="1" numFmtId="4" xfId="0" applyAlignment="1" applyBorder="1" applyFont="1" applyNumberFormat="1">
      <alignment horizontal="right" vertical="top"/>
    </xf>
    <xf borderId="10" fillId="0" fontId="1" numFmtId="4" xfId="0" applyAlignment="1" applyBorder="1" applyFont="1" applyNumberFormat="1">
      <alignment horizontal="right" vertical="top"/>
    </xf>
    <xf borderId="11" fillId="0" fontId="1" numFmtId="4" xfId="0" applyAlignment="1" applyBorder="1" applyFont="1" applyNumberFormat="1">
      <alignment horizontal="right" vertical="top"/>
    </xf>
    <xf borderId="14" fillId="0" fontId="1" numFmtId="4" xfId="0" applyAlignment="1" applyBorder="1" applyFont="1" applyNumberFormat="1">
      <alignment horizontal="right" vertical="top"/>
    </xf>
    <xf borderId="14" fillId="0" fontId="1" numFmtId="0" xfId="0" applyAlignment="1" applyBorder="1" applyFont="1">
      <alignment shrinkToFit="0" vertical="top" wrapText="1"/>
    </xf>
    <xf borderId="51" fillId="6" fontId="3" numFmtId="49" xfId="0" applyAlignment="1" applyBorder="1" applyFont="1" applyNumberFormat="1">
      <alignment horizontal="center" vertical="top"/>
    </xf>
    <xf borderId="75" fillId="0" fontId="2" numFmtId="165" xfId="0" applyAlignment="1" applyBorder="1" applyFont="1" applyNumberFormat="1">
      <alignment vertical="top"/>
    </xf>
    <xf borderId="19" fillId="0" fontId="3" numFmtId="49" xfId="0" applyAlignment="1" applyBorder="1" applyFont="1" applyNumberFormat="1">
      <alignment horizontal="center" vertical="top"/>
    </xf>
    <xf borderId="75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76" fillId="0" fontId="1" numFmtId="0" xfId="0" applyAlignment="1" applyBorder="1" applyFont="1">
      <alignment shrinkToFit="0" vertical="top" wrapText="1"/>
    </xf>
    <xf borderId="76" fillId="0" fontId="5" numFmtId="0" xfId="0" applyAlignment="1" applyBorder="1" applyFont="1">
      <alignment shrinkToFit="0" vertical="top" wrapText="1"/>
    </xf>
    <xf borderId="45" fillId="7" fontId="20" numFmtId="165" xfId="0" applyAlignment="1" applyBorder="1" applyFill="1" applyFont="1" applyNumberFormat="1">
      <alignment vertical="center"/>
    </xf>
    <xf borderId="46" fillId="7" fontId="2" numFmtId="165" xfId="0" applyAlignment="1" applyBorder="1" applyFont="1" applyNumberFormat="1">
      <alignment horizontal="center" vertical="center"/>
    </xf>
    <xf borderId="46" fillId="7" fontId="2" numFmtId="0" xfId="0" applyAlignment="1" applyBorder="1" applyFont="1">
      <alignment shrinkToFit="0" vertical="center" wrapText="1"/>
    </xf>
    <xf borderId="49" fillId="7" fontId="2" numFmtId="0" xfId="0" applyAlignment="1" applyBorder="1" applyFont="1">
      <alignment horizontal="center" vertical="center"/>
    </xf>
    <xf borderId="47" fillId="2" fontId="2" numFmtId="4" xfId="0" applyAlignment="1" applyBorder="1" applyFont="1" applyNumberFormat="1">
      <alignment horizontal="right" vertical="center"/>
    </xf>
    <xf borderId="18" fillId="7" fontId="2" numFmtId="4" xfId="0" applyAlignment="1" applyBorder="1" applyFont="1" applyNumberFormat="1">
      <alignment horizontal="right" vertical="center"/>
    </xf>
    <xf borderId="77" fillId="7" fontId="2" numFmtId="4" xfId="0" applyAlignment="1" applyBorder="1" applyFont="1" applyNumberFormat="1">
      <alignment horizontal="right" vertical="center"/>
    </xf>
    <xf borderId="78" fillId="7" fontId="2" numFmtId="4" xfId="0" applyAlignment="1" applyBorder="1" applyFont="1" applyNumberFormat="1">
      <alignment horizontal="right" vertical="center"/>
    </xf>
    <xf borderId="79" fillId="7" fontId="2" numFmtId="4" xfId="0" applyAlignment="1" applyBorder="1" applyFont="1" applyNumberFormat="1">
      <alignment horizontal="right" vertical="center"/>
    </xf>
    <xf borderId="15" fillId="7" fontId="2" numFmtId="4" xfId="0" applyAlignment="1" applyBorder="1" applyFont="1" applyNumberFormat="1">
      <alignment horizontal="right" vertical="center"/>
    </xf>
    <xf borderId="42" fillId="7" fontId="2" numFmtId="4" xfId="0" applyAlignment="1" applyBorder="1" applyFont="1" applyNumberFormat="1">
      <alignment horizontal="right" vertical="center"/>
    </xf>
    <xf borderId="41" fillId="7" fontId="2" numFmtId="0" xfId="0" applyAlignment="1" applyBorder="1" applyFont="1">
      <alignment shrinkToFit="0" vertical="center" wrapText="1"/>
    </xf>
    <xf borderId="80" fillId="5" fontId="2" numFmtId="0" xfId="0" applyAlignment="1" applyBorder="1" applyFont="1">
      <alignment vertical="center"/>
    </xf>
    <xf borderId="81" fillId="5" fontId="3" numFmtId="0" xfId="0" applyAlignment="1" applyBorder="1" applyFont="1">
      <alignment horizontal="center" vertical="center"/>
    </xf>
    <xf borderId="82" fillId="5" fontId="2" numFmtId="0" xfId="0" applyAlignment="1" applyBorder="1" applyFont="1">
      <alignment vertical="center"/>
    </xf>
    <xf borderId="82" fillId="5" fontId="1" numFmtId="0" xfId="0" applyAlignment="1" applyBorder="1" applyFont="1">
      <alignment horizontal="center" vertical="center"/>
    </xf>
    <xf borderId="83" fillId="5" fontId="15" numFmtId="4" xfId="0" applyAlignment="1" applyBorder="1" applyFont="1" applyNumberFormat="1">
      <alignment horizontal="right" vertical="top"/>
    </xf>
    <xf borderId="84" fillId="6" fontId="2" numFmtId="4" xfId="0" applyAlignment="1" applyBorder="1" applyFont="1" applyNumberFormat="1">
      <alignment horizontal="right" vertical="top"/>
    </xf>
    <xf borderId="85" fillId="6" fontId="2" numFmtId="4" xfId="0" applyAlignment="1" applyBorder="1" applyFont="1" applyNumberFormat="1">
      <alignment horizontal="right" vertical="top"/>
    </xf>
    <xf borderId="0" fillId="0" fontId="3" numFmtId="0" xfId="0" applyAlignment="1" applyFont="1">
      <alignment vertical="top"/>
    </xf>
    <xf borderId="69" fillId="6" fontId="15" numFmtId="4" xfId="0" applyAlignment="1" applyBorder="1" applyFont="1" applyNumberFormat="1">
      <alignment horizontal="right" vertical="top"/>
    </xf>
    <xf borderId="59" fillId="0" fontId="1" numFmtId="0" xfId="0" applyAlignment="1" applyBorder="1" applyFont="1">
      <alignment shrinkToFit="0" vertical="top" wrapText="1"/>
    </xf>
    <xf borderId="86" fillId="0" fontId="5" numFmtId="0" xfId="0" applyAlignment="1" applyBorder="1" applyFont="1">
      <alignment shrinkToFit="0" vertical="top" wrapText="1"/>
    </xf>
    <xf borderId="87" fillId="7" fontId="2" numFmtId="4" xfId="0" applyAlignment="1" applyBorder="1" applyFont="1" applyNumberFormat="1">
      <alignment horizontal="right" vertical="center"/>
    </xf>
    <xf borderId="88" fillId="7" fontId="2" numFmtId="4" xfId="0" applyAlignment="1" applyBorder="1" applyFont="1" applyNumberFormat="1">
      <alignment horizontal="right" vertical="center"/>
    </xf>
    <xf borderId="42" fillId="7" fontId="15" numFmtId="4" xfId="0" applyAlignment="1" applyBorder="1" applyFont="1" applyNumberFormat="1">
      <alignment horizontal="right" vertical="center"/>
    </xf>
    <xf borderId="62" fillId="0" fontId="5" numFmtId="4" xfId="0" applyAlignment="1" applyBorder="1" applyFont="1" applyNumberFormat="1">
      <alignment horizontal="right" vertical="center"/>
    </xf>
    <xf borderId="76" fillId="0" fontId="11" numFmtId="0" xfId="0" applyBorder="1" applyFont="1"/>
    <xf borderId="89" fillId="0" fontId="11" numFmtId="0" xfId="0" applyBorder="1" applyFont="1"/>
    <xf borderId="90" fillId="0" fontId="11" numFmtId="0" xfId="0" applyBorder="1" applyFont="1"/>
    <xf borderId="52" fillId="6" fontId="21" numFmtId="0" xfId="0" applyAlignment="1" applyBorder="1" applyFont="1">
      <alignment shrinkToFit="0" vertical="top" wrapText="1"/>
    </xf>
    <xf borderId="24" fillId="6" fontId="15" numFmtId="4" xfId="0" applyAlignment="1" applyBorder="1" applyFont="1" applyNumberFormat="1">
      <alignment horizontal="right" vertical="top"/>
    </xf>
    <xf borderId="58" fillId="0" fontId="5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63" fillId="0" fontId="1" numFmtId="4" xfId="0" applyAlignment="1" applyBorder="1" applyFont="1" applyNumberFormat="1">
      <alignment horizontal="right" shrinkToFit="0" vertical="top" wrapText="1"/>
    </xf>
    <xf borderId="64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59" fillId="0" fontId="1" numFmtId="0" xfId="0" applyAlignment="1" applyBorder="1" applyFont="1">
      <alignment horizontal="left" shrinkToFit="0" vertical="top" wrapText="1"/>
    </xf>
    <xf borderId="58" fillId="0" fontId="5" numFmtId="0" xfId="0" applyAlignment="1" applyBorder="1" applyFont="1">
      <alignment horizontal="center" vertical="top"/>
    </xf>
    <xf borderId="76" fillId="0" fontId="1" numFmtId="0" xfId="0" applyAlignment="1" applyBorder="1" applyFont="1">
      <alignment horizontal="left" shrinkToFit="0" vertical="top" wrapText="1"/>
    </xf>
    <xf borderId="62" fillId="0" fontId="5" numFmtId="0" xfId="0" applyAlignment="1" applyBorder="1" applyFont="1">
      <alignment horizontal="center" vertical="top"/>
    </xf>
    <xf borderId="47" fillId="7" fontId="15" numFmtId="4" xfId="0" applyAlignment="1" applyBorder="1" applyFont="1" applyNumberFormat="1">
      <alignment horizontal="right" vertical="center"/>
    </xf>
    <xf borderId="15" fillId="7" fontId="15" numFmtId="4" xfId="0" applyAlignment="1" applyBorder="1" applyFont="1" applyNumberFormat="1">
      <alignment horizontal="right" vertical="top"/>
    </xf>
    <xf borderId="45" fillId="5" fontId="2" numFmtId="0" xfId="0" applyAlignment="1" applyBorder="1" applyFont="1">
      <alignment vertical="center"/>
    </xf>
    <xf borderId="15" fillId="5" fontId="3" numFmtId="0" xfId="0" applyAlignment="1" applyBorder="1" applyFont="1">
      <alignment horizontal="center" vertical="center"/>
    </xf>
    <xf borderId="46" fillId="5" fontId="2" numFmtId="0" xfId="0" applyAlignment="1" applyBorder="1" applyFont="1">
      <alignment vertical="center"/>
    </xf>
    <xf borderId="57" fillId="5" fontId="15" numFmtId="4" xfId="0" applyAlignment="1" applyBorder="1" applyFont="1" applyNumberFormat="1">
      <alignment horizontal="right" vertical="top"/>
    </xf>
    <xf borderId="91" fillId="6" fontId="15" numFmtId="4" xfId="0" applyAlignment="1" applyBorder="1" applyFont="1" applyNumberFormat="1">
      <alignment horizontal="right" vertical="top"/>
    </xf>
    <xf borderId="92" fillId="0" fontId="5" numFmtId="0" xfId="0" applyAlignment="1" applyBorder="1" applyFont="1">
      <alignment shrinkToFit="0" vertical="top" wrapText="1"/>
    </xf>
    <xf borderId="15" fillId="6" fontId="2" numFmtId="0" xfId="0" applyAlignment="1" applyBorder="1" applyFont="1">
      <alignment horizontal="center" vertical="top"/>
    </xf>
    <xf borderId="91" fillId="6" fontId="2" numFmtId="4" xfId="0" applyAlignment="1" applyBorder="1" applyFont="1" applyNumberFormat="1">
      <alignment horizontal="right" vertical="top"/>
    </xf>
    <xf borderId="75" fillId="0" fontId="5" numFmtId="0" xfId="0" applyAlignment="1" applyBorder="1" applyFont="1">
      <alignment horizontal="center" vertical="top"/>
    </xf>
    <xf borderId="51" fillId="6" fontId="20" numFmtId="0" xfId="0" applyAlignment="1" applyBorder="1" applyFont="1">
      <alignment shrinkToFit="0" vertical="top" wrapText="1"/>
    </xf>
    <xf borderId="67" fillId="6" fontId="2" numFmtId="0" xfId="0" applyAlignment="1" applyBorder="1" applyFont="1">
      <alignment horizontal="center" vertical="top"/>
    </xf>
    <xf borderId="23" fillId="0" fontId="1" numFmtId="0" xfId="0" applyAlignment="1" applyBorder="1" applyFont="1">
      <alignment shrinkToFit="0" vertical="top" wrapText="1"/>
    </xf>
    <xf borderId="59" fillId="0" fontId="5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4" fillId="7" fontId="20" numFmtId="165" xfId="0" applyAlignment="1" applyBorder="1" applyFont="1" applyNumberFormat="1">
      <alignment horizontal="left" shrinkToFit="0" vertical="center" wrapText="1"/>
    </xf>
    <xf borderId="52" fillId="6" fontId="21" numFmtId="0" xfId="0" applyAlignment="1" applyBorder="1" applyFont="1">
      <alignment horizontal="left" shrinkToFit="0" vertical="top" wrapText="1"/>
    </xf>
    <xf borderId="67" fillId="6" fontId="21" numFmtId="0" xfId="0" applyAlignment="1" applyBorder="1" applyFont="1">
      <alignment horizontal="left" shrinkToFit="0" vertical="top" wrapText="1"/>
    </xf>
    <xf borderId="26" fillId="0" fontId="8" numFmtId="0" xfId="0" applyAlignment="1" applyBorder="1" applyFont="1">
      <alignment shrinkToFit="0" vertical="top" wrapText="1"/>
    </xf>
    <xf borderId="24" fillId="0" fontId="5" numFmtId="4" xfId="0" applyAlignment="1" applyBorder="1" applyFont="1" applyNumberFormat="1">
      <alignment horizontal="right" vertical="top"/>
    </xf>
    <xf borderId="26" fillId="0" fontId="5" numFmtId="4" xfId="0" applyAlignment="1" applyBorder="1" applyFont="1" applyNumberFormat="1">
      <alignment horizontal="right" vertical="top"/>
    </xf>
    <xf borderId="0" fillId="0" fontId="8" numFmtId="0" xfId="0" applyAlignment="1" applyFont="1">
      <alignment horizontal="left" shrinkToFit="0" vertical="top" wrapText="1"/>
    </xf>
    <xf borderId="15" fillId="7" fontId="15" numFmtId="4" xfId="0" applyAlignment="1" applyBorder="1" applyFont="1" applyNumberFormat="1">
      <alignment horizontal="right" vertical="center"/>
    </xf>
    <xf borderId="49" fillId="7" fontId="15" numFmtId="4" xfId="0" applyAlignment="1" applyBorder="1" applyFont="1" applyNumberFormat="1">
      <alignment horizontal="right" vertical="center"/>
    </xf>
    <xf borderId="15" fillId="7" fontId="2" numFmtId="0" xfId="0" applyAlignment="1" applyBorder="1" applyFont="1">
      <alignment shrinkToFit="0" vertical="center" wrapText="1"/>
    </xf>
    <xf borderId="44" fillId="5" fontId="15" numFmtId="4" xfId="0" applyAlignment="1" applyBorder="1" applyFont="1" applyNumberFormat="1">
      <alignment horizontal="right" vertical="center"/>
    </xf>
    <xf borderId="43" fillId="5" fontId="1" numFmtId="0" xfId="0" applyAlignment="1" applyBorder="1" applyFont="1">
      <alignment vertical="center"/>
    </xf>
    <xf borderId="92" fillId="0" fontId="1" numFmtId="4" xfId="0" applyAlignment="1" applyBorder="1" applyFont="1" applyNumberFormat="1">
      <alignment horizontal="right" vertical="top"/>
    </xf>
    <xf borderId="68" fillId="0" fontId="15" numFmtId="4" xfId="0" applyAlignment="1" applyBorder="1" applyFont="1" applyNumberFormat="1">
      <alignment horizontal="right" vertical="top"/>
    </xf>
    <xf borderId="93" fillId="0" fontId="15" numFmtId="4" xfId="0" applyAlignment="1" applyBorder="1" applyFont="1" applyNumberFormat="1">
      <alignment horizontal="right" vertical="top"/>
    </xf>
    <xf borderId="93" fillId="0" fontId="15" numFmtId="10" xfId="0" applyAlignment="1" applyBorder="1" applyFont="1" applyNumberFormat="1">
      <alignment horizontal="right" vertical="top"/>
    </xf>
    <xf borderId="70" fillId="0" fontId="1" numFmtId="0" xfId="0" applyAlignment="1" applyBorder="1" applyFont="1">
      <alignment shrinkToFit="0" vertical="top" wrapText="1"/>
    </xf>
    <xf borderId="24" fillId="0" fontId="15" numFmtId="4" xfId="0" applyAlignment="1" applyBorder="1" applyFont="1" applyNumberFormat="1">
      <alignment horizontal="right" vertical="top"/>
    </xf>
    <xf borderId="94" fillId="0" fontId="5" numFmtId="0" xfId="0" applyAlignment="1" applyBorder="1" applyFont="1">
      <alignment shrinkToFit="0" vertical="top" wrapText="1"/>
    </xf>
    <xf borderId="95" fillId="0" fontId="1" numFmtId="4" xfId="0" applyAlignment="1" applyBorder="1" applyFont="1" applyNumberFormat="1">
      <alignment horizontal="right" vertical="top"/>
    </xf>
    <xf borderId="28" fillId="0" fontId="15" numFmtId="4" xfId="0" applyAlignment="1" applyBorder="1" applyFont="1" applyNumberFormat="1">
      <alignment horizontal="right" vertical="top"/>
    </xf>
    <xf borderId="96" fillId="0" fontId="15" numFmtId="4" xfId="0" applyAlignment="1" applyBorder="1" applyFont="1" applyNumberFormat="1">
      <alignment horizontal="right" vertical="top"/>
    </xf>
    <xf borderId="96" fillId="0" fontId="15" numFmtId="10" xfId="0" applyAlignment="1" applyBorder="1" applyFont="1" applyNumberFormat="1">
      <alignment horizontal="right" vertical="top"/>
    </xf>
    <xf borderId="47" fillId="7" fontId="2" numFmtId="165" xfId="0" applyAlignment="1" applyBorder="1" applyFont="1" applyNumberFormat="1">
      <alignment horizontal="center" vertical="center"/>
    </xf>
    <xf borderId="82" fillId="5" fontId="3" numFmtId="0" xfId="0" applyAlignment="1" applyBorder="1" applyFont="1">
      <alignment vertical="center"/>
    </xf>
    <xf borderId="63" fillId="0" fontId="15" numFmtId="4" xfId="0" applyAlignment="1" applyBorder="1" applyFont="1" applyNumberFormat="1">
      <alignment horizontal="right" vertical="top"/>
    </xf>
    <xf borderId="82" fillId="7" fontId="2" numFmtId="165" xfId="0" applyAlignment="1" applyBorder="1" applyFont="1" applyNumberFormat="1">
      <alignment horizontal="center" vertical="center"/>
    </xf>
    <xf borderId="47" fillId="7" fontId="2" numFmtId="4" xfId="0" applyAlignment="1" applyBorder="1" applyFont="1" applyNumberFormat="1">
      <alignment horizontal="right" vertical="center"/>
    </xf>
    <xf borderId="82" fillId="5" fontId="15" numFmtId="4" xfId="0" applyAlignment="1" applyBorder="1" applyFont="1" applyNumberFormat="1">
      <alignment horizontal="right" vertical="center"/>
    </xf>
    <xf borderId="97" fillId="5" fontId="1" numFmtId="0" xfId="0" applyAlignment="1" applyBorder="1" applyFont="1">
      <alignment vertical="center"/>
    </xf>
    <xf borderId="98" fillId="0" fontId="2" numFmtId="165" xfId="0" applyAlignment="1" applyBorder="1" applyFont="1" applyNumberFormat="1">
      <alignment vertical="top"/>
    </xf>
    <xf borderId="51" fillId="0" fontId="3" numFmtId="166" xfId="0" applyAlignment="1" applyBorder="1" applyFont="1" applyNumberFormat="1">
      <alignment horizontal="center" vertical="top"/>
    </xf>
    <xf borderId="99" fillId="0" fontId="1" numFmtId="0" xfId="0" applyAlignment="1" applyBorder="1" applyFont="1">
      <alignment shrinkToFit="0" vertical="top" wrapText="1"/>
    </xf>
    <xf borderId="51" fillId="0" fontId="1" numFmtId="0" xfId="0" applyAlignment="1" applyBorder="1" applyFont="1">
      <alignment horizontal="center" vertical="top"/>
    </xf>
    <xf borderId="93" fillId="0" fontId="1" numFmtId="4" xfId="0" applyAlignment="1" applyBorder="1" applyFont="1" applyNumberFormat="1">
      <alignment horizontal="right" vertical="top"/>
    </xf>
    <xf borderId="69" fillId="0" fontId="1" numFmtId="4" xfId="0" applyAlignment="1" applyBorder="1" applyFont="1" applyNumberFormat="1">
      <alignment horizontal="right" vertical="top"/>
    </xf>
    <xf borderId="70" fillId="0" fontId="1" numFmtId="4" xfId="0" applyAlignment="1" applyBorder="1" applyFont="1" applyNumberFormat="1">
      <alignment horizontal="right" vertical="top"/>
    </xf>
    <xf borderId="68" fillId="0" fontId="1" numFmtId="4" xfId="0" applyAlignment="1" applyBorder="1" applyFont="1" applyNumberFormat="1">
      <alignment horizontal="right" vertical="top"/>
    </xf>
    <xf borderId="23" fillId="0" fontId="3" numFmtId="166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horizontal="center" vertical="top"/>
    </xf>
    <xf borderId="60" fillId="0" fontId="1" numFmtId="4" xfId="0" applyAlignment="1" applyBorder="1" applyFont="1" applyNumberFormat="1">
      <alignment horizontal="right" vertical="top"/>
    </xf>
    <xf borderId="27" fillId="0" fontId="1" numFmtId="0" xfId="0" applyAlignment="1" applyBorder="1" applyFont="1">
      <alignment horizontal="center" vertical="top"/>
    </xf>
    <xf borderId="66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61" fillId="0" fontId="1" numFmtId="4" xfId="0" applyAlignment="1" applyBorder="1" applyFont="1" applyNumberFormat="1">
      <alignment horizontal="right" vertical="top"/>
    </xf>
    <xf borderId="100" fillId="0" fontId="1" numFmtId="4" xfId="0" applyAlignment="1" applyBorder="1" applyFont="1" applyNumberFormat="1">
      <alignment horizontal="right" vertical="top"/>
    </xf>
    <xf borderId="51" fillId="0" fontId="15" numFmtId="4" xfId="0" applyAlignment="1" applyBorder="1" applyFont="1" applyNumberFormat="1">
      <alignment horizontal="right" vertical="top"/>
    </xf>
    <xf borderId="51" fillId="0" fontId="1" numFmtId="0" xfId="0" applyAlignment="1" applyBorder="1" applyFont="1">
      <alignment shrinkToFit="0" vertical="top" wrapText="1"/>
    </xf>
    <xf borderId="27" fillId="0" fontId="3" numFmtId="166" xfId="0" applyAlignment="1" applyBorder="1" applyFont="1" applyNumberFormat="1">
      <alignment horizontal="center" vertical="top"/>
    </xf>
    <xf borderId="27" fillId="0" fontId="15" numFmtId="4" xfId="0" applyAlignment="1" applyBorder="1" applyFont="1" applyNumberFormat="1">
      <alignment horizontal="right" vertical="top"/>
    </xf>
    <xf borderId="72" fillId="0" fontId="3" numFmtId="166" xfId="0" applyAlignment="1" applyBorder="1" applyFont="1" applyNumberFormat="1">
      <alignment horizontal="center" vertical="top"/>
    </xf>
    <xf borderId="72" fillId="0" fontId="1" numFmtId="0" xfId="0" applyAlignment="1" applyBorder="1" applyFont="1">
      <alignment horizontal="center" vertical="top"/>
    </xf>
    <xf borderId="72" fillId="0" fontId="1" numFmtId="0" xfId="0" applyAlignment="1" applyBorder="1" applyFont="1">
      <alignment shrinkToFit="0" vertical="top" wrapText="1"/>
    </xf>
    <xf borderId="23" fillId="0" fontId="2" numFmtId="165" xfId="0" applyAlignment="1" applyBorder="1" applyFont="1" applyNumberFormat="1">
      <alignment vertical="top"/>
    </xf>
    <xf borderId="27" fillId="0" fontId="2" numFmtId="165" xfId="0" applyAlignment="1" applyBorder="1" applyFont="1" applyNumberFormat="1">
      <alignment vertical="top"/>
    </xf>
    <xf borderId="72" fillId="0" fontId="15" numFmtId="4" xfId="0" applyAlignment="1" applyBorder="1" applyFont="1" applyNumberFormat="1">
      <alignment horizontal="right" vertical="top"/>
    </xf>
    <xf borderId="101" fillId="7" fontId="20" numFmtId="165" xfId="0" applyAlignment="1" applyBorder="1" applyFont="1" applyNumberFormat="1">
      <alignment horizontal="left" shrinkToFit="0" vertical="center" wrapText="1"/>
    </xf>
    <xf borderId="102" fillId="0" fontId="11" numFmtId="0" xfId="0" applyBorder="1" applyFont="1"/>
    <xf borderId="103" fillId="0" fontId="11" numFmtId="0" xfId="0" applyBorder="1" applyFont="1"/>
    <xf borderId="47" fillId="5" fontId="1" numFmtId="0" xfId="0" applyAlignment="1" applyBorder="1" applyFont="1">
      <alignment horizontal="center" vertical="center"/>
    </xf>
    <xf borderId="19" fillId="0" fontId="3" numFmtId="166" xfId="0" applyAlignment="1" applyBorder="1" applyFont="1" applyNumberFormat="1">
      <alignment horizontal="center" vertical="top"/>
    </xf>
    <xf borderId="98" fillId="0" fontId="1" numFmtId="0" xfId="0" applyAlignment="1" applyBorder="1" applyFont="1">
      <alignment shrinkToFit="0" vertical="top" wrapText="1"/>
    </xf>
    <xf borderId="104" fillId="0" fontId="1" numFmtId="0" xfId="0" applyAlignment="1" applyBorder="1" applyFont="1">
      <alignment shrinkToFit="0" vertical="top" wrapText="1"/>
    </xf>
    <xf borderId="23" fillId="0" fontId="15" numFmtId="4" xfId="0" applyAlignment="1" applyBorder="1" applyFont="1" applyNumberFormat="1">
      <alignment horizontal="right" vertical="top"/>
    </xf>
    <xf borderId="105" fillId="0" fontId="1" numFmtId="0" xfId="0" applyAlignment="1" applyBorder="1" applyFont="1">
      <alignment shrinkToFit="0" vertical="top" wrapText="1"/>
    </xf>
    <xf borderId="89" fillId="0" fontId="1" numFmtId="0" xfId="0" applyAlignment="1" applyBorder="1" applyFont="1">
      <alignment shrinkToFit="0" vertical="top" wrapText="1"/>
    </xf>
    <xf borderId="97" fillId="7" fontId="2" numFmtId="0" xfId="0" applyAlignment="1" applyBorder="1" applyFont="1">
      <alignment horizontal="center" vertical="center"/>
    </xf>
    <xf borderId="41" fillId="5" fontId="3" numFmtId="0" xfId="0" applyAlignment="1" applyBorder="1" applyFont="1">
      <alignment horizontal="center" vertical="center"/>
    </xf>
    <xf borderId="106" fillId="6" fontId="21" numFmtId="0" xfId="0" applyAlignment="1" applyBorder="1" applyFont="1">
      <alignment horizontal="left" shrinkToFit="0" vertical="top" wrapText="1"/>
    </xf>
    <xf borderId="107" fillId="6" fontId="2" numFmtId="4" xfId="0" applyAlignment="1" applyBorder="1" applyFont="1" applyNumberFormat="1">
      <alignment horizontal="right" vertical="top"/>
    </xf>
    <xf borderId="51" fillId="6" fontId="2" numFmtId="4" xfId="0" applyAlignment="1" applyBorder="1" applyFont="1" applyNumberFormat="1">
      <alignment horizontal="right" vertical="top"/>
    </xf>
    <xf borderId="61" fillId="0" fontId="1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shrinkToFit="0" vertical="top" wrapText="1"/>
    </xf>
    <xf borderId="94" fillId="0" fontId="1" numFmtId="4" xfId="0" applyAlignment="1" applyBorder="1" applyFont="1" applyNumberFormat="1">
      <alignment horizontal="right" vertical="top"/>
    </xf>
    <xf borderId="53" fillId="6" fontId="2" numFmtId="165" xfId="0" applyAlignment="1" applyBorder="1" applyFont="1" applyNumberFormat="1">
      <alignment vertical="top"/>
    </xf>
    <xf borderId="108" fillId="6" fontId="3" numFmtId="49" xfId="0" applyAlignment="1" applyBorder="1" applyFont="1" applyNumberFormat="1">
      <alignment horizontal="center" vertical="top"/>
    </xf>
    <xf borderId="106" fillId="6" fontId="2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horizontal="left" shrinkToFit="0" vertical="top" wrapText="1"/>
    </xf>
    <xf borderId="0" fillId="0" fontId="5" numFmtId="0" xfId="0" applyAlignment="1" applyFont="1">
      <alignment shrinkToFit="0" vertical="top" wrapText="1"/>
    </xf>
    <xf borderId="40" fillId="7" fontId="20" numFmtId="165" xfId="0" applyAlignment="1" applyBorder="1" applyFont="1" applyNumberFormat="1">
      <alignment vertical="center"/>
    </xf>
    <xf borderId="44" fillId="7" fontId="2" numFmtId="165" xfId="0" applyAlignment="1" applyBorder="1" applyFont="1" applyNumberFormat="1">
      <alignment horizontal="center" vertical="center"/>
    </xf>
    <xf borderId="47" fillId="7" fontId="2" numFmtId="0" xfId="0" applyAlignment="1" applyBorder="1" applyFont="1">
      <alignment shrinkToFit="0" vertical="center" wrapText="1"/>
    </xf>
    <xf borderId="42" fillId="7" fontId="2" numFmtId="0" xfId="0" applyAlignment="1" applyBorder="1" applyFont="1">
      <alignment horizontal="center" vertical="center"/>
    </xf>
    <xf borderId="17" fillId="7" fontId="2" numFmtId="4" xfId="0" applyAlignment="1" applyBorder="1" applyFont="1" applyNumberFormat="1">
      <alignment horizontal="right" vertical="center"/>
    </xf>
    <xf borderId="45" fillId="4" fontId="2" numFmtId="165" xfId="0" applyAlignment="1" applyBorder="1" applyFont="1" applyNumberFormat="1">
      <alignment vertical="center"/>
    </xf>
    <xf borderId="46" fillId="4" fontId="2" numFmtId="165" xfId="0" applyAlignment="1" applyBorder="1" applyFont="1" applyNumberFormat="1">
      <alignment horizontal="center" vertical="center"/>
    </xf>
    <xf borderId="46" fillId="4" fontId="2" numFmtId="0" xfId="0" applyAlignment="1" applyBorder="1" applyFont="1">
      <alignment shrinkToFit="0" vertical="center" wrapText="1"/>
    </xf>
    <xf borderId="46" fillId="4" fontId="2" numFmtId="0" xfId="0" applyAlignment="1" applyBorder="1" applyFont="1">
      <alignment horizontal="center" vertical="center"/>
    </xf>
    <xf borderId="45" fillId="4" fontId="2" numFmtId="4" xfId="0" applyAlignment="1" applyBorder="1" applyFont="1" applyNumberFormat="1">
      <alignment horizontal="right" vertical="center"/>
    </xf>
    <xf borderId="49" fillId="4" fontId="2" numFmtId="4" xfId="0" applyAlignment="1" applyBorder="1" applyFont="1" applyNumberFormat="1">
      <alignment horizontal="right" vertical="center"/>
    </xf>
    <xf borderId="97" fillId="4" fontId="2" numFmtId="4" xfId="0" applyAlignment="1" applyBorder="1" applyFont="1" applyNumberFormat="1">
      <alignment horizontal="right" vertical="center"/>
    </xf>
    <xf borderId="57" fillId="4" fontId="15" numFmtId="10" xfId="0" applyAlignment="1" applyBorder="1" applyFont="1" applyNumberFormat="1">
      <alignment horizontal="right" vertical="top"/>
    </xf>
    <xf borderId="81" fillId="4" fontId="2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15" numFmtId="4" xfId="0" applyAlignment="1" applyFont="1" applyNumberFormat="1">
      <alignment horizontal="right" vertical="center"/>
    </xf>
    <xf borderId="4" fillId="4" fontId="3" numFmtId="165" xfId="0" applyAlignment="1" applyBorder="1" applyFont="1" applyNumberFormat="1">
      <alignment horizontal="left" vertical="center"/>
    </xf>
    <xf borderId="109" fillId="0" fontId="11" numFmtId="0" xfId="0" applyBorder="1" applyFont="1"/>
    <xf borderId="49" fillId="4" fontId="2" numFmtId="0" xfId="0" applyAlignment="1" applyBorder="1" applyFont="1">
      <alignment horizontal="center" vertical="center"/>
    </xf>
    <xf borderId="16" fillId="4" fontId="2" numFmtId="4" xfId="0" applyAlignment="1" applyBorder="1" applyFont="1" applyNumberFormat="1">
      <alignment horizontal="right" vertical="center"/>
    </xf>
    <xf borderId="16" fillId="4" fontId="15" numFmtId="4" xfId="0" applyAlignment="1" applyBorder="1" applyFont="1" applyNumberFormat="1">
      <alignment horizontal="right" vertical="center"/>
    </xf>
    <xf borderId="15" fillId="4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2" fillId="0" fontId="1" numFmtId="0" xfId="0" applyAlignment="1" applyBorder="1" applyFont="1">
      <alignment shrinkToFit="0" wrapText="1"/>
    </xf>
    <xf borderId="32" fillId="0" fontId="2" numFmtId="0" xfId="0" applyAlignment="1" applyBorder="1" applyFont="1">
      <alignment horizontal="center"/>
    </xf>
    <xf borderId="32" fillId="0" fontId="1" numFmtId="0" xfId="0" applyBorder="1" applyFont="1"/>
    <xf borderId="32" fillId="0" fontId="1" numFmtId="4" xfId="0" applyAlignment="1" applyBorder="1" applyFont="1" applyNumberFormat="1">
      <alignment horizontal="right"/>
    </xf>
    <xf borderId="32" fillId="0" fontId="2" numFmtId="4" xfId="0" applyAlignment="1" applyBorder="1" applyFont="1" applyNumberFormat="1">
      <alignment horizontal="right"/>
    </xf>
    <xf borderId="0" fillId="0" fontId="2" numFmtId="4" xfId="0" applyAlignment="1" applyFont="1" applyNumberFormat="1">
      <alignment horizontal="right"/>
    </xf>
    <xf borderId="0" fillId="0" fontId="22" numFmtId="0" xfId="0" applyAlignment="1" applyFont="1">
      <alignment shrinkToFit="0" wrapText="1"/>
    </xf>
    <xf borderId="0" fillId="0" fontId="23" numFmtId="0" xfId="0" applyAlignment="1" applyFont="1">
      <alignment horizontal="center"/>
    </xf>
    <xf borderId="0" fillId="0" fontId="24" numFmtId="0" xfId="0" applyAlignment="1" applyFont="1">
      <alignment horizontal="left" shrinkToFit="0" wrapText="1"/>
    </xf>
    <xf borderId="0" fillId="0" fontId="25" numFmtId="0" xfId="0" applyAlignment="1" applyFont="1">
      <alignment horizontal="center"/>
    </xf>
    <xf borderId="0" fillId="0" fontId="26" numFmtId="4" xfId="0" applyAlignment="1" applyFont="1" applyNumberFormat="1">
      <alignment horizontal="left"/>
    </xf>
    <xf borderId="0" fillId="0" fontId="27" numFmtId="4" xfId="0" applyAlignment="1" applyFont="1" applyNumberFormat="1">
      <alignment horizontal="right"/>
    </xf>
    <xf borderId="0" fillId="0" fontId="28" numFmtId="4" xfId="0" applyAlignment="1" applyFont="1" applyNumberFormat="1">
      <alignment horizontal="right"/>
    </xf>
    <xf borderId="0" fillId="0" fontId="29" numFmtId="0" xfId="0" applyAlignment="1" applyFont="1">
      <alignment horizontal="center" shrinkToFit="0" wrapText="1"/>
    </xf>
    <xf borderId="0" fillId="0" fontId="17" numFmtId="4" xfId="0" applyAlignment="1" applyFont="1" applyNumberFormat="1">
      <alignment horizontal="right"/>
    </xf>
    <xf borderId="0" fillId="0" fontId="30" numFmtId="0" xfId="0" applyAlignment="1" applyFont="1">
      <alignment shrinkToFit="0" wrapText="1"/>
    </xf>
    <xf borderId="0" fillId="0" fontId="31" numFmtId="0" xfId="0" applyFont="1"/>
    <xf borderId="0" fillId="0" fontId="32" numFmtId="4" xfId="0" applyAlignment="1" applyFont="1" applyNumberFormat="1">
      <alignment horizontal="right"/>
    </xf>
    <xf borderId="0" fillId="0" fontId="4" numFmtId="0" xfId="0" applyAlignment="1" applyFont="1">
      <alignment shrinkToFit="0" wrapText="1"/>
    </xf>
    <xf borderId="0" fillId="0" fontId="4" numFmtId="4" xfId="0" applyFont="1" applyNumberFormat="1"/>
    <xf borderId="0" fillId="0" fontId="33" numFmtId="0" xfId="0" applyAlignment="1" applyFont="1">
      <alignment horizontal="right"/>
    </xf>
    <xf borderId="0" fillId="0" fontId="33" numFmtId="0" xfId="0" applyAlignment="1" applyFont="1">
      <alignment horizontal="right" shrinkToFit="0" wrapText="1"/>
    </xf>
    <xf borderId="0" fillId="0" fontId="34" numFmtId="0" xfId="0" applyAlignment="1" applyFont="1">
      <alignment horizontal="center" shrinkToFit="0" wrapText="1"/>
    </xf>
    <xf borderId="0" fillId="0" fontId="35" numFmtId="0" xfId="0" applyAlignment="1" applyFont="1">
      <alignment horizontal="center" shrinkToFit="0" wrapText="1"/>
    </xf>
    <xf borderId="92" fillId="5" fontId="9" numFmtId="0" xfId="0" applyAlignment="1" applyBorder="1" applyFont="1">
      <alignment horizontal="center" shrinkToFit="0" vertical="center" wrapText="1"/>
    </xf>
    <xf borderId="59" fillId="0" fontId="11" numFmtId="0" xfId="0" applyBorder="1" applyFont="1"/>
    <xf borderId="60" fillId="0" fontId="11" numFmtId="0" xfId="0" applyBorder="1" applyFont="1"/>
    <xf borderId="92" fillId="5" fontId="9" numFmtId="4" xfId="0" applyAlignment="1" applyBorder="1" applyFont="1" applyNumberFormat="1">
      <alignment horizontal="center"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26" fillId="0" fontId="9" numFmtId="4" xfId="0" applyAlignment="1" applyBorder="1" applyFont="1" applyNumberFormat="1">
      <alignment horizontal="center" shrinkToFit="0" vertical="center" wrapText="1"/>
    </xf>
    <xf borderId="26" fillId="0" fontId="4" numFmtId="49" xfId="0" applyAlignment="1" applyBorder="1" applyFont="1" applyNumberFormat="1">
      <alignment horizontal="right" shrinkToFit="0" wrapText="1"/>
    </xf>
    <xf borderId="26" fillId="0" fontId="4" numFmtId="4" xfId="0" applyBorder="1" applyFont="1" applyNumberFormat="1"/>
    <xf borderId="26" fillId="0" fontId="4" numFmtId="0" xfId="0" applyAlignment="1" applyBorder="1" applyFont="1">
      <alignment shrinkToFit="0" wrapText="1"/>
    </xf>
    <xf borderId="0" fillId="0" fontId="4" numFmtId="49" xfId="0" applyAlignment="1" applyFont="1" applyNumberFormat="1">
      <alignment horizontal="right" shrinkToFit="0" wrapText="1"/>
    </xf>
    <xf borderId="92" fillId="0" fontId="4" numFmtId="49" xfId="0" applyAlignment="1" applyBorder="1" applyFont="1" applyNumberFormat="1">
      <alignment horizontal="right" shrinkToFit="0" wrapText="1"/>
    </xf>
    <xf borderId="0" fillId="0" fontId="9" numFmtId="0" xfId="0" applyAlignment="1" applyFont="1">
      <alignment shrinkToFit="0" wrapText="1"/>
    </xf>
    <xf borderId="92" fillId="0" fontId="9" numFmtId="0" xfId="0" applyAlignment="1" applyBorder="1" applyFont="1">
      <alignment horizontal="right" shrinkToFit="0" wrapText="1"/>
    </xf>
    <xf borderId="26" fillId="0" fontId="9" numFmtId="4" xfId="0" applyAlignment="1" applyBorder="1" applyFont="1" applyNumberFormat="1">
      <alignment shrinkToFit="0" wrapText="1"/>
    </xf>
    <xf borderId="26" fillId="0" fontId="9" numFmtId="0" xfId="0" applyAlignment="1" applyBorder="1" applyFont="1">
      <alignment shrinkToFit="0" wrapText="1"/>
    </xf>
    <xf borderId="0" fillId="0" fontId="9" numFmtId="0" xfId="0" applyFont="1"/>
    <xf borderId="26" fillId="0" fontId="4" numFmtId="0" xfId="0" applyAlignment="1" applyBorder="1" applyFont="1">
      <alignment shrinkToFit="0" vertical="top" wrapText="1"/>
    </xf>
    <xf borderId="26" fillId="8" fontId="4" numFmtId="0" xfId="0" applyAlignment="1" applyBorder="1" applyFill="1" applyFont="1">
      <alignment shrinkToFit="0" wrapText="1"/>
    </xf>
    <xf borderId="0" fillId="0" fontId="36" numFmtId="0" xfId="0" applyFont="1"/>
    <xf borderId="0" fillId="0" fontId="36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1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1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  <c r="AB10" s="6"/>
      <c r="AC10" s="6"/>
      <c r="AD10" s="6"/>
      <c r="AE10" s="6"/>
    </row>
    <row r="11" ht="14.25" customHeight="1">
      <c r="A11" s="4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6"/>
      <c r="AB11" s="6"/>
      <c r="AC11" s="6"/>
      <c r="AD11" s="6"/>
      <c r="AE11" s="6"/>
    </row>
    <row r="12" ht="14.25" customHeight="1">
      <c r="A12" s="4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6"/>
      <c r="AB12" s="6"/>
      <c r="AC12" s="6"/>
      <c r="AD12" s="6"/>
      <c r="AE12" s="6"/>
    </row>
    <row r="13" ht="14.25" customHeight="1">
      <c r="A13" s="4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6"/>
      <c r="AB13" s="6"/>
      <c r="AC13" s="6"/>
      <c r="AD13" s="6"/>
      <c r="AE13" s="6"/>
    </row>
    <row r="14" ht="14.25" customHeight="1">
      <c r="A14" s="4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6"/>
      <c r="AB14" s="6"/>
      <c r="AC14" s="6"/>
      <c r="AD14" s="6"/>
      <c r="AE14" s="6"/>
    </row>
    <row r="15" ht="14.25" customHeight="1">
      <c r="A15" s="4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6"/>
      <c r="AB15" s="6"/>
      <c r="AC15" s="6"/>
      <c r="AD15" s="6"/>
      <c r="AE15" s="6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9"/>
      <c r="B18" s="10" t="s">
        <v>10</v>
      </c>
      <c r="O18" s="11"/>
      <c r="P18" s="12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>
      <c r="A19" s="9"/>
      <c r="B19" s="10" t="s">
        <v>11</v>
      </c>
      <c r="O19" s="11"/>
      <c r="P19" s="12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>
      <c r="A20" s="9"/>
      <c r="B20" s="13" t="s">
        <v>12</v>
      </c>
      <c r="O20" s="11"/>
      <c r="P20" s="1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ht="15.75" customHeight="1">
      <c r="A21" s="9"/>
      <c r="B21" s="4"/>
      <c r="C21" s="2"/>
      <c r="D21" s="14"/>
      <c r="E21" s="14"/>
      <c r="F21" s="14"/>
      <c r="G21" s="14"/>
      <c r="H21" s="14"/>
      <c r="I21" s="14"/>
      <c r="J21" s="15"/>
      <c r="K21" s="14"/>
      <c r="L21" s="15"/>
      <c r="M21" s="14"/>
      <c r="N21" s="15"/>
      <c r="O21" s="11"/>
      <c r="P21" s="1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ht="15.75" customHeight="1">
      <c r="A22" s="6"/>
      <c r="B22" s="6"/>
      <c r="C22" s="6"/>
      <c r="D22" s="16"/>
      <c r="E22" s="16"/>
      <c r="F22" s="16"/>
      <c r="G22" s="16"/>
      <c r="H22" s="16"/>
      <c r="I22" s="16"/>
      <c r="J22" s="17"/>
      <c r="K22" s="16"/>
      <c r="L22" s="17"/>
      <c r="M22" s="16"/>
      <c r="N22" s="17"/>
      <c r="O22" s="16"/>
      <c r="P22" s="1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30.0" customHeight="1">
      <c r="A23" s="18"/>
      <c r="B23" s="19" t="s">
        <v>13</v>
      </c>
      <c r="C23" s="20"/>
      <c r="D23" s="21" t="s">
        <v>14</v>
      </c>
      <c r="E23" s="22"/>
      <c r="F23" s="22"/>
      <c r="G23" s="22"/>
      <c r="H23" s="22"/>
      <c r="I23" s="22"/>
      <c r="J23" s="23"/>
      <c r="K23" s="19" t="s">
        <v>15</v>
      </c>
      <c r="L23" s="20"/>
      <c r="M23" s="19" t="s">
        <v>16</v>
      </c>
      <c r="N23" s="20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ht="135.0" customHeight="1">
      <c r="A24" s="25"/>
      <c r="B24" s="26"/>
      <c r="C24" s="27"/>
      <c r="D24" s="28" t="s">
        <v>17</v>
      </c>
      <c r="E24" s="29" t="s">
        <v>18</v>
      </c>
      <c r="F24" s="29" t="s">
        <v>19</v>
      </c>
      <c r="G24" s="29" t="s">
        <v>20</v>
      </c>
      <c r="H24" s="29" t="s">
        <v>21</v>
      </c>
      <c r="I24" s="30" t="s">
        <v>22</v>
      </c>
      <c r="J24" s="27"/>
      <c r="K24" s="26"/>
      <c r="L24" s="27"/>
      <c r="M24" s="26"/>
      <c r="N24" s="27"/>
      <c r="O24" s="6"/>
      <c r="P24" s="6"/>
      <c r="Q24" s="3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37.5" customHeight="1">
      <c r="A25" s="32"/>
      <c r="B25" s="33" t="s">
        <v>23</v>
      </c>
      <c r="C25" s="34" t="s">
        <v>24</v>
      </c>
      <c r="D25" s="33" t="s">
        <v>24</v>
      </c>
      <c r="E25" s="35" t="s">
        <v>24</v>
      </c>
      <c r="F25" s="35" t="s">
        <v>24</v>
      </c>
      <c r="G25" s="35" t="s">
        <v>24</v>
      </c>
      <c r="H25" s="35" t="s">
        <v>24</v>
      </c>
      <c r="I25" s="35" t="s">
        <v>23</v>
      </c>
      <c r="J25" s="36" t="s">
        <v>25</v>
      </c>
      <c r="K25" s="33" t="s">
        <v>23</v>
      </c>
      <c r="L25" s="34" t="s">
        <v>24</v>
      </c>
      <c r="M25" s="37" t="s">
        <v>23</v>
      </c>
      <c r="N25" s="38" t="s">
        <v>24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t="30.0" customHeight="1">
      <c r="A26" s="40" t="s">
        <v>26</v>
      </c>
      <c r="B26" s="41" t="s">
        <v>27</v>
      </c>
      <c r="C26" s="42" t="s">
        <v>28</v>
      </c>
      <c r="D26" s="41" t="s">
        <v>29</v>
      </c>
      <c r="E26" s="43" t="s">
        <v>30</v>
      </c>
      <c r="F26" s="43" t="s">
        <v>31</v>
      </c>
      <c r="G26" s="43" t="s">
        <v>32</v>
      </c>
      <c r="H26" s="43" t="s">
        <v>33</v>
      </c>
      <c r="I26" s="43" t="s">
        <v>34</v>
      </c>
      <c r="J26" s="42" t="s">
        <v>35</v>
      </c>
      <c r="K26" s="41" t="s">
        <v>36</v>
      </c>
      <c r="L26" s="42" t="s">
        <v>37</v>
      </c>
      <c r="M26" s="41" t="s">
        <v>38</v>
      </c>
      <c r="N26" s="42" t="s">
        <v>39</v>
      </c>
      <c r="O26" s="44"/>
      <c r="P26" s="44"/>
      <c r="Q26" s="45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ht="30.0" customHeight="1">
      <c r="A27" s="46" t="s">
        <v>40</v>
      </c>
      <c r="B27" s="47">
        <f t="shared" ref="B27:B29" si="1">C27/N27</f>
        <v>0.9862919338</v>
      </c>
      <c r="C27" s="48">
        <f>'Кошторис  витрат'!G200</f>
        <v>1438995</v>
      </c>
      <c r="D27" s="49">
        <v>0.0</v>
      </c>
      <c r="E27" s="50">
        <v>0.0</v>
      </c>
      <c r="F27" s="50">
        <v>0.0</v>
      </c>
      <c r="G27" s="50">
        <v>0.0</v>
      </c>
      <c r="H27" s="50">
        <v>20000.0</v>
      </c>
      <c r="I27" s="51">
        <f t="shared" ref="I27:I29" si="2">J27/N27</f>
        <v>0.01370806617</v>
      </c>
      <c r="J27" s="48">
        <f t="shared" ref="J27:J29" si="3">D27+E27+F27+G27+H27</f>
        <v>20000</v>
      </c>
      <c r="K27" s="47">
        <f t="shared" ref="K27:K29" si="4">L27/N27</f>
        <v>0</v>
      </c>
      <c r="L27" s="48">
        <f>'Кошторис  витрат'!S200</f>
        <v>0</v>
      </c>
      <c r="M27" s="52">
        <v>1.0</v>
      </c>
      <c r="N27" s="53">
        <f t="shared" ref="N27:N29" si="5">C27+J27+L27</f>
        <v>1458995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t="30.0" customHeight="1">
      <c r="A28" s="54" t="s">
        <v>41</v>
      </c>
      <c r="B28" s="55">
        <f t="shared" si="1"/>
        <v>0.9862919338</v>
      </c>
      <c r="C28" s="56">
        <f>'Кошторис  витрат'!J200</f>
        <v>1438995.001</v>
      </c>
      <c r="D28" s="57">
        <v>0.0</v>
      </c>
      <c r="E28" s="58">
        <v>0.0</v>
      </c>
      <c r="F28" s="58">
        <v>0.0</v>
      </c>
      <c r="G28" s="58">
        <v>0.0</v>
      </c>
      <c r="H28" s="58">
        <v>20000.0</v>
      </c>
      <c r="I28" s="59">
        <f t="shared" si="2"/>
        <v>0.01370806616</v>
      </c>
      <c r="J28" s="56">
        <f t="shared" si="3"/>
        <v>20000</v>
      </c>
      <c r="K28" s="55">
        <f t="shared" si="4"/>
        <v>0</v>
      </c>
      <c r="L28" s="56">
        <f>'Кошторис  витрат'!V200</f>
        <v>0</v>
      </c>
      <c r="M28" s="60">
        <v>1.0</v>
      </c>
      <c r="N28" s="61">
        <f t="shared" si="5"/>
        <v>1458995.001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t="30.0" customHeight="1">
      <c r="A29" s="62" t="s">
        <v>42</v>
      </c>
      <c r="B29" s="63">
        <f t="shared" si="1"/>
        <v>0.9829234389</v>
      </c>
      <c r="C29" s="64">
        <v>1151196.0</v>
      </c>
      <c r="D29" s="65">
        <v>0.0</v>
      </c>
      <c r="E29" s="66">
        <v>0.0</v>
      </c>
      <c r="F29" s="66">
        <v>0.0</v>
      </c>
      <c r="G29" s="66">
        <v>0.0</v>
      </c>
      <c r="H29" s="66">
        <v>20000.0</v>
      </c>
      <c r="I29" s="67">
        <f t="shared" si="2"/>
        <v>0.01707656105</v>
      </c>
      <c r="J29" s="64">
        <f t="shared" si="3"/>
        <v>20000</v>
      </c>
      <c r="K29" s="63">
        <f t="shared" si="4"/>
        <v>0</v>
      </c>
      <c r="L29" s="64">
        <v>0.0</v>
      </c>
      <c r="M29" s="68">
        <f>(N29*M28)/N28</f>
        <v>0.8027416127</v>
      </c>
      <c r="N29" s="69">
        <f t="shared" si="5"/>
        <v>1171196</v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t="30.0" customHeight="1">
      <c r="A30" s="70" t="s">
        <v>43</v>
      </c>
      <c r="B30" s="71">
        <f t="shared" ref="B30:N30" si="6">B28-B29</f>
        <v>0.003368494894</v>
      </c>
      <c r="C30" s="72">
        <f t="shared" si="6"/>
        <v>287799.001</v>
      </c>
      <c r="D30" s="73">
        <f t="shared" si="6"/>
        <v>0</v>
      </c>
      <c r="E30" s="74">
        <f t="shared" si="6"/>
        <v>0</v>
      </c>
      <c r="F30" s="74">
        <f t="shared" si="6"/>
        <v>0</v>
      </c>
      <c r="G30" s="74">
        <f t="shared" si="6"/>
        <v>0</v>
      </c>
      <c r="H30" s="74">
        <f t="shared" si="6"/>
        <v>0</v>
      </c>
      <c r="I30" s="75">
        <f t="shared" si="6"/>
        <v>-0.003368494894</v>
      </c>
      <c r="J30" s="72">
        <f t="shared" si="6"/>
        <v>0</v>
      </c>
      <c r="K30" s="76">
        <f t="shared" si="6"/>
        <v>0</v>
      </c>
      <c r="L30" s="72">
        <f t="shared" si="6"/>
        <v>0</v>
      </c>
      <c r="M30" s="77">
        <f t="shared" si="6"/>
        <v>0.1972583873</v>
      </c>
      <c r="N30" s="78">
        <f t="shared" si="6"/>
        <v>287799.001</v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t="15.75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9"/>
      <c r="B32" s="79" t="s">
        <v>44</v>
      </c>
      <c r="C32" s="80"/>
      <c r="D32" s="81"/>
      <c r="E32" s="81"/>
      <c r="F32" s="79"/>
      <c r="G32" s="82"/>
      <c r="H32" s="82"/>
      <c r="I32" s="83"/>
      <c r="J32" s="80"/>
      <c r="K32" s="81"/>
      <c r="L32" s="81"/>
      <c r="M32" s="81"/>
      <c r="N32" s="81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ht="15.75" customHeight="1">
      <c r="A33" s="6"/>
      <c r="B33" s="6"/>
      <c r="C33" s="6"/>
      <c r="D33" s="84" t="s">
        <v>45</v>
      </c>
      <c r="E33" s="6"/>
      <c r="F33" s="85"/>
      <c r="G33" s="86" t="s">
        <v>46</v>
      </c>
      <c r="I33" s="16"/>
      <c r="J33" s="86" t="s">
        <v>47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13.29"/>
    <col customWidth="1" min="2" max="2" width="7.86"/>
    <col customWidth="1" min="3" max="3" width="49.0"/>
    <col customWidth="1" min="4" max="4" width="12.71"/>
    <col customWidth="1" min="5" max="5" width="11.86"/>
    <col customWidth="1" min="6" max="6" width="13.0"/>
    <col customWidth="1" min="7" max="7" width="17.71"/>
    <col customWidth="1" min="8" max="8" width="11.86"/>
    <col customWidth="1" min="9" max="9" width="13.0"/>
    <col customWidth="1" min="10" max="10" width="17.71"/>
    <col customWidth="1" min="11" max="11" width="11.86" outlineLevel="1"/>
    <col customWidth="1" min="12" max="12" width="13.0" outlineLevel="1"/>
    <col customWidth="1" min="13" max="13" width="17.71" outlineLevel="1"/>
    <col customWidth="1" min="14" max="14" width="12.14" outlineLevel="1"/>
    <col customWidth="1" min="15" max="15" width="13.0" outlineLevel="1"/>
    <col customWidth="1" min="16" max="16" width="16.71" outlineLevel="1"/>
    <col customWidth="1" min="17" max="17" width="12.14" outlineLevel="1"/>
    <col customWidth="1" min="18" max="18" width="13.0" outlineLevel="1"/>
    <col customWidth="1" min="19" max="19" width="16.71" outlineLevel="1"/>
    <col customWidth="1" min="20" max="20" width="12.14" outlineLevel="1"/>
    <col customWidth="1" min="21" max="21" width="13.0" outlineLevel="1"/>
    <col customWidth="1" min="22" max="22" width="16.71" outlineLevel="1"/>
    <col customWidth="1" min="23" max="24" width="16.71"/>
    <col customWidth="1" min="25" max="25" width="11.0"/>
    <col customWidth="1" min="26" max="26" width="11.86"/>
    <col customWidth="1" min="27" max="27" width="16.71"/>
    <col customWidth="1" min="28" max="28" width="14.0"/>
    <col customWidth="1" min="29" max="33" width="5.14"/>
  </cols>
  <sheetData>
    <row r="1" ht="18.0" customHeight="1">
      <c r="A1" s="87" t="s">
        <v>48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  <c r="X1" s="89"/>
      <c r="Y1" s="89"/>
      <c r="Z1" s="89"/>
      <c r="AA1" s="3"/>
      <c r="AB1" s="2"/>
      <c r="AC1" s="2"/>
      <c r="AD1" s="2"/>
      <c r="AE1" s="2"/>
      <c r="AF1" s="2"/>
      <c r="AG1" s="2"/>
    </row>
    <row r="2" ht="18.0" customHeight="1">
      <c r="A2" s="90" t="str">
        <f>'Фінансування'!A12</f>
        <v>Назва Грантоотримувача: Громадська організація "Молода Лемківщина"</v>
      </c>
      <c r="B2" s="91"/>
      <c r="C2" s="90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4"/>
      <c r="X2" s="94"/>
      <c r="Y2" s="94"/>
      <c r="Z2" s="94"/>
      <c r="AA2" s="8"/>
      <c r="AB2" s="2"/>
      <c r="AC2" s="2"/>
      <c r="AD2" s="2"/>
      <c r="AE2" s="2"/>
      <c r="AF2" s="2"/>
      <c r="AG2" s="2"/>
    </row>
    <row r="3" ht="18.0" customHeight="1">
      <c r="A3" s="4" t="str">
        <f>'Фінансування'!A13</f>
        <v>Назва проєкту: Оповім ти дашто</v>
      </c>
      <c r="B3" s="91"/>
      <c r="C3" s="90"/>
      <c r="D3" s="92"/>
      <c r="E3" s="93"/>
      <c r="F3" s="93"/>
      <c r="G3" s="93"/>
      <c r="H3" s="93"/>
      <c r="I3" s="93"/>
      <c r="J3" s="93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96"/>
      <c r="Y3" s="96"/>
      <c r="Z3" s="96"/>
      <c r="AA3" s="8"/>
      <c r="AB3" s="2"/>
      <c r="AC3" s="2"/>
      <c r="AD3" s="2"/>
      <c r="AE3" s="2"/>
      <c r="AF3" s="2"/>
      <c r="AG3" s="2"/>
    </row>
    <row r="4" ht="18.0" customHeight="1">
      <c r="A4" s="4" t="str">
        <f>'Фінансування'!A14</f>
        <v>Дата початку проєкту: 1 липня 2024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8.0" customHeight="1">
      <c r="A5" s="4" t="str">
        <f>'Фінансування'!A15</f>
        <v>Дата завершення проєкту: 11 листопада2024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91"/>
      <c r="C6" s="97"/>
      <c r="D6" s="92"/>
      <c r="E6" s="98"/>
      <c r="F6" s="98"/>
      <c r="G6" s="98"/>
      <c r="H6" s="98"/>
      <c r="I6" s="98"/>
      <c r="J6" s="98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100"/>
      <c r="X6" s="100"/>
      <c r="Y6" s="100"/>
      <c r="Z6" s="100"/>
      <c r="AA6" s="101"/>
      <c r="AB6" s="2"/>
      <c r="AC6" s="2"/>
      <c r="AD6" s="2"/>
      <c r="AE6" s="2"/>
      <c r="AF6" s="2"/>
      <c r="AG6" s="2"/>
    </row>
    <row r="7" ht="26.25" customHeight="1">
      <c r="A7" s="102" t="s">
        <v>49</v>
      </c>
      <c r="B7" s="103" t="s">
        <v>50</v>
      </c>
      <c r="C7" s="104" t="s">
        <v>51</v>
      </c>
      <c r="D7" s="104" t="s">
        <v>52</v>
      </c>
      <c r="E7" s="105" t="s">
        <v>53</v>
      </c>
      <c r="F7" s="22"/>
      <c r="G7" s="22"/>
      <c r="H7" s="22"/>
      <c r="I7" s="22"/>
      <c r="J7" s="23"/>
      <c r="K7" s="105" t="s">
        <v>54</v>
      </c>
      <c r="L7" s="22"/>
      <c r="M7" s="22"/>
      <c r="N7" s="22"/>
      <c r="O7" s="22"/>
      <c r="P7" s="23"/>
      <c r="Q7" s="105" t="s">
        <v>55</v>
      </c>
      <c r="R7" s="22"/>
      <c r="S7" s="22"/>
      <c r="T7" s="22"/>
      <c r="U7" s="22"/>
      <c r="V7" s="23"/>
      <c r="W7" s="106" t="s">
        <v>56</v>
      </c>
      <c r="X7" s="22"/>
      <c r="Y7" s="22"/>
      <c r="Z7" s="23"/>
      <c r="AA7" s="107" t="s">
        <v>57</v>
      </c>
      <c r="AB7" s="2"/>
      <c r="AC7" s="2"/>
      <c r="AD7" s="2"/>
      <c r="AE7" s="2"/>
      <c r="AF7" s="2"/>
      <c r="AG7" s="2"/>
    </row>
    <row r="8" ht="42.0" customHeight="1">
      <c r="A8" s="25"/>
      <c r="B8" s="108"/>
      <c r="C8" s="109"/>
      <c r="D8" s="109"/>
      <c r="E8" s="110" t="s">
        <v>58</v>
      </c>
      <c r="F8" s="22"/>
      <c r="G8" s="23"/>
      <c r="H8" s="110" t="s">
        <v>59</v>
      </c>
      <c r="I8" s="22"/>
      <c r="J8" s="23"/>
      <c r="K8" s="110" t="s">
        <v>58</v>
      </c>
      <c r="L8" s="22"/>
      <c r="M8" s="23"/>
      <c r="N8" s="110" t="s">
        <v>59</v>
      </c>
      <c r="O8" s="22"/>
      <c r="P8" s="23"/>
      <c r="Q8" s="110" t="s">
        <v>58</v>
      </c>
      <c r="R8" s="22"/>
      <c r="S8" s="23"/>
      <c r="T8" s="110" t="s">
        <v>59</v>
      </c>
      <c r="U8" s="22"/>
      <c r="V8" s="23"/>
      <c r="W8" s="107" t="s">
        <v>60</v>
      </c>
      <c r="X8" s="107" t="s">
        <v>61</v>
      </c>
      <c r="Y8" s="106" t="s">
        <v>62</v>
      </c>
      <c r="Z8" s="23"/>
      <c r="AA8" s="25"/>
      <c r="AB8" s="2"/>
      <c r="AC8" s="2"/>
      <c r="AD8" s="2"/>
      <c r="AE8" s="2"/>
      <c r="AF8" s="2"/>
      <c r="AG8" s="2"/>
    </row>
    <row r="9" ht="30.0" customHeight="1">
      <c r="A9" s="111"/>
      <c r="B9" s="112"/>
      <c r="C9" s="113"/>
      <c r="D9" s="113"/>
      <c r="E9" s="114" t="s">
        <v>63</v>
      </c>
      <c r="F9" s="115" t="s">
        <v>64</v>
      </c>
      <c r="G9" s="116" t="s">
        <v>65</v>
      </c>
      <c r="H9" s="114" t="s">
        <v>63</v>
      </c>
      <c r="I9" s="115" t="s">
        <v>64</v>
      </c>
      <c r="J9" s="116" t="s">
        <v>66</v>
      </c>
      <c r="K9" s="114" t="s">
        <v>63</v>
      </c>
      <c r="L9" s="115" t="s">
        <v>67</v>
      </c>
      <c r="M9" s="116" t="s">
        <v>68</v>
      </c>
      <c r="N9" s="114" t="s">
        <v>63</v>
      </c>
      <c r="O9" s="115" t="s">
        <v>67</v>
      </c>
      <c r="P9" s="116" t="s">
        <v>69</v>
      </c>
      <c r="Q9" s="114" t="s">
        <v>63</v>
      </c>
      <c r="R9" s="115" t="s">
        <v>67</v>
      </c>
      <c r="S9" s="116" t="s">
        <v>70</v>
      </c>
      <c r="T9" s="114" t="s">
        <v>63</v>
      </c>
      <c r="U9" s="115" t="s">
        <v>67</v>
      </c>
      <c r="V9" s="116" t="s">
        <v>71</v>
      </c>
      <c r="W9" s="32"/>
      <c r="X9" s="32"/>
      <c r="Y9" s="117" t="s">
        <v>72</v>
      </c>
      <c r="Z9" s="118" t="s">
        <v>23</v>
      </c>
      <c r="AA9" s="32"/>
      <c r="AB9" s="2"/>
      <c r="AC9" s="2"/>
      <c r="AD9" s="2"/>
      <c r="AE9" s="2"/>
      <c r="AF9" s="2"/>
      <c r="AG9" s="2"/>
    </row>
    <row r="10" ht="24.75" customHeight="1">
      <c r="A10" s="119">
        <v>1.0</v>
      </c>
      <c r="B10" s="119">
        <v>2.0</v>
      </c>
      <c r="C10" s="120">
        <v>3.0</v>
      </c>
      <c r="D10" s="120">
        <v>4.0</v>
      </c>
      <c r="E10" s="121">
        <v>5.0</v>
      </c>
      <c r="F10" s="121">
        <v>6.0</v>
      </c>
      <c r="G10" s="121">
        <v>7.0</v>
      </c>
      <c r="H10" s="121">
        <v>8.0</v>
      </c>
      <c r="I10" s="121">
        <v>9.0</v>
      </c>
      <c r="J10" s="121">
        <v>10.0</v>
      </c>
      <c r="K10" s="121">
        <v>11.0</v>
      </c>
      <c r="L10" s="121">
        <v>12.0</v>
      </c>
      <c r="M10" s="121">
        <v>13.0</v>
      </c>
      <c r="N10" s="121">
        <v>14.0</v>
      </c>
      <c r="O10" s="121">
        <v>15.0</v>
      </c>
      <c r="P10" s="121">
        <v>16.0</v>
      </c>
      <c r="Q10" s="121">
        <v>17.0</v>
      </c>
      <c r="R10" s="121">
        <v>18.0</v>
      </c>
      <c r="S10" s="121">
        <v>19.0</v>
      </c>
      <c r="T10" s="121">
        <v>20.0</v>
      </c>
      <c r="U10" s="121">
        <v>21.0</v>
      </c>
      <c r="V10" s="121">
        <v>22.0</v>
      </c>
      <c r="W10" s="121">
        <v>23.0</v>
      </c>
      <c r="X10" s="121">
        <v>24.0</v>
      </c>
      <c r="Y10" s="121">
        <v>25.0</v>
      </c>
      <c r="Z10" s="121">
        <v>26.0</v>
      </c>
      <c r="AA10" s="122">
        <v>27.0</v>
      </c>
      <c r="AB10" s="2"/>
      <c r="AC10" s="2"/>
      <c r="AD10" s="2"/>
      <c r="AE10" s="2"/>
      <c r="AF10" s="2"/>
      <c r="AG10" s="2"/>
    </row>
    <row r="11" ht="23.25" customHeight="1">
      <c r="A11" s="123" t="s">
        <v>73</v>
      </c>
      <c r="B11" s="124"/>
      <c r="C11" s="125" t="s">
        <v>74</v>
      </c>
      <c r="D11" s="126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128"/>
      <c r="Y11" s="128"/>
      <c r="Z11" s="128"/>
      <c r="AA11" s="129"/>
      <c r="AB11" s="130"/>
      <c r="AC11" s="130"/>
      <c r="AD11" s="130"/>
      <c r="AE11" s="130"/>
      <c r="AF11" s="130"/>
      <c r="AG11" s="130"/>
    </row>
    <row r="12" ht="30.0" customHeight="1">
      <c r="A12" s="131" t="s">
        <v>75</v>
      </c>
      <c r="B12" s="132">
        <v>1.0</v>
      </c>
      <c r="C12" s="133" t="s">
        <v>76</v>
      </c>
      <c r="D12" s="134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6"/>
      <c r="X12" s="136"/>
      <c r="Y12" s="136"/>
      <c r="Z12" s="136"/>
      <c r="AA12" s="137"/>
      <c r="AB12" s="7"/>
      <c r="AC12" s="8"/>
      <c r="AD12" s="8"/>
      <c r="AE12" s="8"/>
      <c r="AF12" s="8"/>
      <c r="AG12" s="8"/>
    </row>
    <row r="13" ht="30.0" customHeight="1">
      <c r="A13" s="138" t="s">
        <v>77</v>
      </c>
      <c r="B13" s="139" t="s">
        <v>78</v>
      </c>
      <c r="C13" s="140" t="s">
        <v>79</v>
      </c>
      <c r="D13" s="141"/>
      <c r="E13" s="142">
        <f>SUM(E14:E16)</f>
        <v>0</v>
      </c>
      <c r="F13" s="143"/>
      <c r="G13" s="144">
        <f t="shared" ref="G13:H13" si="1">SUM(G14:G16)</f>
        <v>0</v>
      </c>
      <c r="H13" s="142">
        <f t="shared" si="1"/>
        <v>0</v>
      </c>
      <c r="I13" s="143"/>
      <c r="J13" s="144">
        <f t="shared" ref="J13:K13" si="2">SUM(J14:J16)</f>
        <v>0</v>
      </c>
      <c r="K13" s="142">
        <f t="shared" si="2"/>
        <v>0</v>
      </c>
      <c r="L13" s="143"/>
      <c r="M13" s="144">
        <f t="shared" ref="M13:N13" si="3">SUM(M14:M16)</f>
        <v>0</v>
      </c>
      <c r="N13" s="142">
        <f t="shared" si="3"/>
        <v>0</v>
      </c>
      <c r="O13" s="143"/>
      <c r="P13" s="144">
        <f t="shared" ref="P13:Q13" si="4">SUM(P14:P16)</f>
        <v>0</v>
      </c>
      <c r="Q13" s="142">
        <f t="shared" si="4"/>
        <v>0</v>
      </c>
      <c r="R13" s="143"/>
      <c r="S13" s="144">
        <f t="shared" ref="S13:T13" si="5">SUM(S14:S16)</f>
        <v>0</v>
      </c>
      <c r="T13" s="142">
        <f t="shared" si="5"/>
        <v>0</v>
      </c>
      <c r="U13" s="143"/>
      <c r="V13" s="144">
        <f t="shared" ref="V13:X13" si="6">SUM(V14:V16)</f>
        <v>0</v>
      </c>
      <c r="W13" s="144">
        <f t="shared" si="6"/>
        <v>0</v>
      </c>
      <c r="X13" s="144">
        <f t="shared" si="6"/>
        <v>0</v>
      </c>
      <c r="Y13" s="145">
        <f t="shared" ref="Y13:Y35" si="7">W13-X13</f>
        <v>0</v>
      </c>
      <c r="Z13" s="146" t="str">
        <f t="shared" ref="Z13:Z35" si="8">Y13/W13</f>
        <v>#DIV/0!</v>
      </c>
      <c r="AA13" s="147"/>
      <c r="AB13" s="148"/>
      <c r="AC13" s="148"/>
      <c r="AD13" s="148"/>
      <c r="AE13" s="148"/>
      <c r="AF13" s="148"/>
      <c r="AG13" s="148"/>
    </row>
    <row r="14" ht="30.0" customHeight="1">
      <c r="A14" s="149" t="s">
        <v>80</v>
      </c>
      <c r="B14" s="150" t="s">
        <v>81</v>
      </c>
      <c r="C14" s="151" t="s">
        <v>82</v>
      </c>
      <c r="D14" s="152" t="s">
        <v>83</v>
      </c>
      <c r="E14" s="153"/>
      <c r="F14" s="154"/>
      <c r="G14" s="155">
        <f t="shared" ref="G14:G16" si="9">E14*F14</f>
        <v>0</v>
      </c>
      <c r="H14" s="153"/>
      <c r="I14" s="154"/>
      <c r="J14" s="155">
        <f t="shared" ref="J14:J16" si="10">H14*I14</f>
        <v>0</v>
      </c>
      <c r="K14" s="153"/>
      <c r="L14" s="154"/>
      <c r="M14" s="155">
        <f t="shared" ref="M14:M16" si="11">K14*L14</f>
        <v>0</v>
      </c>
      <c r="N14" s="153"/>
      <c r="O14" s="154"/>
      <c r="P14" s="155">
        <f t="shared" ref="P14:P16" si="12">N14*O14</f>
        <v>0</v>
      </c>
      <c r="Q14" s="153"/>
      <c r="R14" s="154"/>
      <c r="S14" s="155">
        <f t="shared" ref="S14:S16" si="13">Q14*R14</f>
        <v>0</v>
      </c>
      <c r="T14" s="153"/>
      <c r="U14" s="154"/>
      <c r="V14" s="155">
        <f t="shared" ref="V14:V16" si="14">T14*U14</f>
        <v>0</v>
      </c>
      <c r="W14" s="156">
        <f t="shared" ref="W14:W16" si="15">G14+M14+S14</f>
        <v>0</v>
      </c>
      <c r="X14" s="157">
        <f t="shared" ref="X14:X16" si="16">J14+P14+V14</f>
        <v>0</v>
      </c>
      <c r="Y14" s="157">
        <f t="shared" si="7"/>
        <v>0</v>
      </c>
      <c r="Z14" s="158" t="str">
        <f t="shared" si="8"/>
        <v>#DIV/0!</v>
      </c>
      <c r="AA14" s="159"/>
      <c r="AB14" s="160"/>
      <c r="AC14" s="161"/>
      <c r="AD14" s="161"/>
      <c r="AE14" s="161"/>
      <c r="AF14" s="161"/>
      <c r="AG14" s="161"/>
    </row>
    <row r="15" ht="30.0" customHeight="1">
      <c r="A15" s="149" t="s">
        <v>80</v>
      </c>
      <c r="B15" s="150" t="s">
        <v>84</v>
      </c>
      <c r="C15" s="151" t="s">
        <v>82</v>
      </c>
      <c r="D15" s="152" t="s">
        <v>83</v>
      </c>
      <c r="E15" s="153"/>
      <c r="F15" s="154"/>
      <c r="G15" s="155">
        <f t="shared" si="9"/>
        <v>0</v>
      </c>
      <c r="H15" s="153"/>
      <c r="I15" s="154"/>
      <c r="J15" s="155">
        <f t="shared" si="10"/>
        <v>0</v>
      </c>
      <c r="K15" s="153"/>
      <c r="L15" s="154"/>
      <c r="M15" s="155">
        <f t="shared" si="11"/>
        <v>0</v>
      </c>
      <c r="N15" s="153"/>
      <c r="O15" s="154"/>
      <c r="P15" s="155">
        <f t="shared" si="12"/>
        <v>0</v>
      </c>
      <c r="Q15" s="153"/>
      <c r="R15" s="154"/>
      <c r="S15" s="155">
        <f t="shared" si="13"/>
        <v>0</v>
      </c>
      <c r="T15" s="153"/>
      <c r="U15" s="154"/>
      <c r="V15" s="155">
        <f t="shared" si="14"/>
        <v>0</v>
      </c>
      <c r="W15" s="156">
        <f t="shared" si="15"/>
        <v>0</v>
      </c>
      <c r="X15" s="157">
        <f t="shared" si="16"/>
        <v>0</v>
      </c>
      <c r="Y15" s="157">
        <f t="shared" si="7"/>
        <v>0</v>
      </c>
      <c r="Z15" s="158" t="str">
        <f t="shared" si="8"/>
        <v>#DIV/0!</v>
      </c>
      <c r="AA15" s="159"/>
      <c r="AB15" s="161"/>
      <c r="AC15" s="161"/>
      <c r="AD15" s="161"/>
      <c r="AE15" s="161"/>
      <c r="AF15" s="161"/>
      <c r="AG15" s="161"/>
    </row>
    <row r="16" ht="30.0" customHeight="1">
      <c r="A16" s="162" t="s">
        <v>80</v>
      </c>
      <c r="B16" s="163" t="s">
        <v>85</v>
      </c>
      <c r="C16" s="151" t="s">
        <v>82</v>
      </c>
      <c r="D16" s="164" t="s">
        <v>83</v>
      </c>
      <c r="E16" s="165"/>
      <c r="F16" s="166"/>
      <c r="G16" s="167">
        <f t="shared" si="9"/>
        <v>0</v>
      </c>
      <c r="H16" s="165"/>
      <c r="I16" s="166"/>
      <c r="J16" s="167">
        <f t="shared" si="10"/>
        <v>0</v>
      </c>
      <c r="K16" s="165"/>
      <c r="L16" s="166"/>
      <c r="M16" s="167">
        <f t="shared" si="11"/>
        <v>0</v>
      </c>
      <c r="N16" s="165"/>
      <c r="O16" s="166"/>
      <c r="P16" s="167">
        <f t="shared" si="12"/>
        <v>0</v>
      </c>
      <c r="Q16" s="165"/>
      <c r="R16" s="154"/>
      <c r="S16" s="167">
        <f t="shared" si="13"/>
        <v>0</v>
      </c>
      <c r="T16" s="165"/>
      <c r="U16" s="154"/>
      <c r="V16" s="167">
        <f t="shared" si="14"/>
        <v>0</v>
      </c>
      <c r="W16" s="168">
        <f t="shared" si="15"/>
        <v>0</v>
      </c>
      <c r="X16" s="157">
        <f t="shared" si="16"/>
        <v>0</v>
      </c>
      <c r="Y16" s="157">
        <f t="shared" si="7"/>
        <v>0</v>
      </c>
      <c r="Z16" s="158" t="str">
        <f t="shared" si="8"/>
        <v>#DIV/0!</v>
      </c>
      <c r="AA16" s="169"/>
      <c r="AB16" s="161"/>
      <c r="AC16" s="161"/>
      <c r="AD16" s="161"/>
      <c r="AE16" s="161"/>
      <c r="AF16" s="161"/>
      <c r="AG16" s="161"/>
    </row>
    <row r="17" ht="30.0" customHeight="1">
      <c r="A17" s="138" t="s">
        <v>77</v>
      </c>
      <c r="B17" s="139" t="s">
        <v>86</v>
      </c>
      <c r="C17" s="170" t="s">
        <v>87</v>
      </c>
      <c r="D17" s="171"/>
      <c r="E17" s="172">
        <f>SUM(E18:E20)</f>
        <v>0</v>
      </c>
      <c r="F17" s="173"/>
      <c r="G17" s="174">
        <f t="shared" ref="G17:H17" si="17">SUM(G18:G20)</f>
        <v>0</v>
      </c>
      <c r="H17" s="172">
        <f t="shared" si="17"/>
        <v>0</v>
      </c>
      <c r="I17" s="173"/>
      <c r="J17" s="174">
        <f t="shared" ref="J17:K17" si="18">SUM(J18:J20)</f>
        <v>0</v>
      </c>
      <c r="K17" s="172">
        <f t="shared" si="18"/>
        <v>0</v>
      </c>
      <c r="L17" s="173"/>
      <c r="M17" s="174">
        <f t="shared" ref="M17:N17" si="19">SUM(M18:M20)</f>
        <v>0</v>
      </c>
      <c r="N17" s="172">
        <f t="shared" si="19"/>
        <v>0</v>
      </c>
      <c r="O17" s="173"/>
      <c r="P17" s="174">
        <f t="shared" ref="P17:Q17" si="20">SUM(P18:P20)</f>
        <v>0</v>
      </c>
      <c r="Q17" s="172">
        <f t="shared" si="20"/>
        <v>0</v>
      </c>
      <c r="R17" s="173"/>
      <c r="S17" s="174">
        <f t="shared" ref="S17:T17" si="21">SUM(S18:S20)</f>
        <v>0</v>
      </c>
      <c r="T17" s="172">
        <f t="shared" si="21"/>
        <v>0</v>
      </c>
      <c r="U17" s="173"/>
      <c r="V17" s="174">
        <f t="shared" ref="V17:X17" si="22">SUM(V18:V20)</f>
        <v>0</v>
      </c>
      <c r="W17" s="174">
        <f t="shared" si="22"/>
        <v>0</v>
      </c>
      <c r="X17" s="175">
        <f t="shared" si="22"/>
        <v>0</v>
      </c>
      <c r="Y17" s="175">
        <f t="shared" si="7"/>
        <v>0</v>
      </c>
      <c r="Z17" s="175" t="str">
        <f t="shared" si="8"/>
        <v>#DIV/0!</v>
      </c>
      <c r="AA17" s="176"/>
      <c r="AB17" s="148"/>
      <c r="AC17" s="148"/>
      <c r="AD17" s="148"/>
      <c r="AE17" s="148"/>
      <c r="AF17" s="148"/>
      <c r="AG17" s="148"/>
    </row>
    <row r="18" ht="30.0" customHeight="1">
      <c r="A18" s="149" t="s">
        <v>80</v>
      </c>
      <c r="B18" s="150" t="s">
        <v>88</v>
      </c>
      <c r="C18" s="151" t="s">
        <v>82</v>
      </c>
      <c r="D18" s="152" t="s">
        <v>83</v>
      </c>
      <c r="E18" s="153"/>
      <c r="F18" s="154"/>
      <c r="G18" s="155">
        <f t="shared" ref="G18:G20" si="23">E18*F18</f>
        <v>0</v>
      </c>
      <c r="H18" s="153"/>
      <c r="I18" s="154"/>
      <c r="J18" s="155">
        <f t="shared" ref="J18:J20" si="24">H18*I18</f>
        <v>0</v>
      </c>
      <c r="K18" s="153"/>
      <c r="L18" s="154"/>
      <c r="M18" s="155">
        <f t="shared" ref="M18:M20" si="25">K18*L18</f>
        <v>0</v>
      </c>
      <c r="N18" s="153"/>
      <c r="O18" s="154"/>
      <c r="P18" s="155">
        <f t="shared" ref="P18:P20" si="26">N18*O18</f>
        <v>0</v>
      </c>
      <c r="Q18" s="153"/>
      <c r="R18" s="154"/>
      <c r="S18" s="155">
        <f t="shared" ref="S18:S20" si="27">Q18*R18</f>
        <v>0</v>
      </c>
      <c r="T18" s="153"/>
      <c r="U18" s="154"/>
      <c r="V18" s="155">
        <f t="shared" ref="V18:V20" si="28">T18*U18</f>
        <v>0</v>
      </c>
      <c r="W18" s="156">
        <f t="shared" ref="W18:W20" si="29">G18+M18+S18</f>
        <v>0</v>
      </c>
      <c r="X18" s="157">
        <f t="shared" ref="X18:X20" si="30">J18+P18+V18</f>
        <v>0</v>
      </c>
      <c r="Y18" s="157">
        <f t="shared" si="7"/>
        <v>0</v>
      </c>
      <c r="Z18" s="158" t="str">
        <f t="shared" si="8"/>
        <v>#DIV/0!</v>
      </c>
      <c r="AA18" s="159"/>
      <c r="AB18" s="161"/>
      <c r="AC18" s="161"/>
      <c r="AD18" s="161"/>
      <c r="AE18" s="161"/>
      <c r="AF18" s="161"/>
      <c r="AG18" s="161"/>
    </row>
    <row r="19" ht="30.0" customHeight="1">
      <c r="A19" s="149" t="s">
        <v>80</v>
      </c>
      <c r="B19" s="150" t="s">
        <v>89</v>
      </c>
      <c r="C19" s="151" t="s">
        <v>82</v>
      </c>
      <c r="D19" s="152" t="s">
        <v>83</v>
      </c>
      <c r="E19" s="153"/>
      <c r="F19" s="154"/>
      <c r="G19" s="155">
        <f t="shared" si="23"/>
        <v>0</v>
      </c>
      <c r="H19" s="153"/>
      <c r="I19" s="154"/>
      <c r="J19" s="155">
        <f t="shared" si="24"/>
        <v>0</v>
      </c>
      <c r="K19" s="153"/>
      <c r="L19" s="154"/>
      <c r="M19" s="155">
        <f t="shared" si="25"/>
        <v>0</v>
      </c>
      <c r="N19" s="153"/>
      <c r="O19" s="154"/>
      <c r="P19" s="155">
        <f t="shared" si="26"/>
        <v>0</v>
      </c>
      <c r="Q19" s="153"/>
      <c r="R19" s="154"/>
      <c r="S19" s="155">
        <f t="shared" si="27"/>
        <v>0</v>
      </c>
      <c r="T19" s="153"/>
      <c r="U19" s="154"/>
      <c r="V19" s="155">
        <f t="shared" si="28"/>
        <v>0</v>
      </c>
      <c r="W19" s="156">
        <f t="shared" si="29"/>
        <v>0</v>
      </c>
      <c r="X19" s="157">
        <f t="shared" si="30"/>
        <v>0</v>
      </c>
      <c r="Y19" s="157">
        <f t="shared" si="7"/>
        <v>0</v>
      </c>
      <c r="Z19" s="158" t="str">
        <f t="shared" si="8"/>
        <v>#DIV/0!</v>
      </c>
      <c r="AA19" s="159"/>
      <c r="AB19" s="161"/>
      <c r="AC19" s="161"/>
      <c r="AD19" s="161"/>
      <c r="AE19" s="161"/>
      <c r="AF19" s="161"/>
      <c r="AG19" s="161"/>
    </row>
    <row r="20" ht="30.0" customHeight="1">
      <c r="A20" s="177" t="s">
        <v>80</v>
      </c>
      <c r="B20" s="163" t="s">
        <v>90</v>
      </c>
      <c r="C20" s="151" t="s">
        <v>82</v>
      </c>
      <c r="D20" s="178" t="s">
        <v>83</v>
      </c>
      <c r="E20" s="179"/>
      <c r="F20" s="180"/>
      <c r="G20" s="181">
        <f t="shared" si="23"/>
        <v>0</v>
      </c>
      <c r="H20" s="179"/>
      <c r="I20" s="180"/>
      <c r="J20" s="181">
        <f t="shared" si="24"/>
        <v>0</v>
      </c>
      <c r="K20" s="179"/>
      <c r="L20" s="180"/>
      <c r="M20" s="181">
        <f t="shared" si="25"/>
        <v>0</v>
      </c>
      <c r="N20" s="179"/>
      <c r="O20" s="180"/>
      <c r="P20" s="181">
        <f t="shared" si="26"/>
        <v>0</v>
      </c>
      <c r="Q20" s="179"/>
      <c r="R20" s="180"/>
      <c r="S20" s="181">
        <f t="shared" si="27"/>
        <v>0</v>
      </c>
      <c r="T20" s="179"/>
      <c r="U20" s="180"/>
      <c r="V20" s="181">
        <f t="shared" si="28"/>
        <v>0</v>
      </c>
      <c r="W20" s="168">
        <f t="shared" si="29"/>
        <v>0</v>
      </c>
      <c r="X20" s="157">
        <f t="shared" si="30"/>
        <v>0</v>
      </c>
      <c r="Y20" s="157">
        <f t="shared" si="7"/>
        <v>0</v>
      </c>
      <c r="Z20" s="158" t="str">
        <f t="shared" si="8"/>
        <v>#DIV/0!</v>
      </c>
      <c r="AA20" s="182"/>
      <c r="AB20" s="161"/>
      <c r="AC20" s="161"/>
      <c r="AD20" s="161"/>
      <c r="AE20" s="161"/>
      <c r="AF20" s="161"/>
      <c r="AG20" s="161"/>
    </row>
    <row r="21" ht="30.0" customHeight="1">
      <c r="A21" s="138" t="s">
        <v>77</v>
      </c>
      <c r="B21" s="139" t="s">
        <v>91</v>
      </c>
      <c r="C21" s="183" t="s">
        <v>92</v>
      </c>
      <c r="D21" s="171"/>
      <c r="E21" s="172">
        <f>SUM(E22:E26)</f>
        <v>20</v>
      </c>
      <c r="F21" s="173"/>
      <c r="G21" s="174">
        <f t="shared" ref="G21:H21" si="31">SUM(G22:G26)</f>
        <v>388000</v>
      </c>
      <c r="H21" s="172">
        <f t="shared" si="31"/>
        <v>16</v>
      </c>
      <c r="I21" s="173"/>
      <c r="J21" s="174">
        <f t="shared" ref="J21:K21" si="32">SUM(J22:J26)</f>
        <v>324000</v>
      </c>
      <c r="K21" s="172">
        <f t="shared" si="32"/>
        <v>0</v>
      </c>
      <c r="L21" s="173"/>
      <c r="M21" s="174">
        <f t="shared" ref="M21:N21" si="33">SUM(M22:M26)</f>
        <v>0</v>
      </c>
      <c r="N21" s="172">
        <f t="shared" si="33"/>
        <v>0</v>
      </c>
      <c r="O21" s="173"/>
      <c r="P21" s="174">
        <f t="shared" ref="P21:Q21" si="34">SUM(P22:P26)</f>
        <v>0</v>
      </c>
      <c r="Q21" s="172">
        <f t="shared" si="34"/>
        <v>0</v>
      </c>
      <c r="R21" s="173"/>
      <c r="S21" s="174">
        <f t="shared" ref="S21:T21" si="35">SUM(S22:S26)</f>
        <v>0</v>
      </c>
      <c r="T21" s="172">
        <f t="shared" si="35"/>
        <v>0</v>
      </c>
      <c r="U21" s="173"/>
      <c r="V21" s="174">
        <f t="shared" ref="V21:X21" si="36">SUM(V22:V26)</f>
        <v>0</v>
      </c>
      <c r="W21" s="174">
        <f t="shared" si="36"/>
        <v>388000</v>
      </c>
      <c r="X21" s="174">
        <f t="shared" si="36"/>
        <v>324000</v>
      </c>
      <c r="Y21" s="145">
        <f t="shared" si="7"/>
        <v>64000</v>
      </c>
      <c r="Z21" s="146">
        <f t="shared" si="8"/>
        <v>0.1649484536</v>
      </c>
      <c r="AA21" s="176"/>
      <c r="AB21" s="148"/>
      <c r="AC21" s="148"/>
      <c r="AD21" s="148"/>
      <c r="AE21" s="148"/>
      <c r="AF21" s="148"/>
      <c r="AG21" s="148"/>
    </row>
    <row r="22" ht="30.0" customHeight="1">
      <c r="A22" s="149" t="s">
        <v>80</v>
      </c>
      <c r="B22" s="150" t="s">
        <v>93</v>
      </c>
      <c r="C22" s="151" t="s">
        <v>94</v>
      </c>
      <c r="D22" s="152" t="s">
        <v>83</v>
      </c>
      <c r="E22" s="153">
        <v>4.0</v>
      </c>
      <c r="F22" s="154">
        <v>25000.0</v>
      </c>
      <c r="G22" s="155">
        <f t="shared" ref="G22:G26" si="37">E22*F22</f>
        <v>100000</v>
      </c>
      <c r="H22" s="153">
        <v>4.0</v>
      </c>
      <c r="I22" s="154">
        <v>25000.0</v>
      </c>
      <c r="J22" s="155">
        <f t="shared" ref="J22:J26" si="38">H22*I22</f>
        <v>100000</v>
      </c>
      <c r="K22" s="153"/>
      <c r="L22" s="154"/>
      <c r="M22" s="155">
        <f t="shared" ref="M22:M26" si="39">K22*L22</f>
        <v>0</v>
      </c>
      <c r="N22" s="153"/>
      <c r="O22" s="154"/>
      <c r="P22" s="155">
        <f t="shared" ref="P22:P26" si="40">N22*O22</f>
        <v>0</v>
      </c>
      <c r="Q22" s="153"/>
      <c r="R22" s="154"/>
      <c r="S22" s="155">
        <f t="shared" ref="S22:S26" si="41">Q22*R22</f>
        <v>0</v>
      </c>
      <c r="T22" s="153"/>
      <c r="U22" s="154"/>
      <c r="V22" s="155">
        <f t="shared" ref="V22:V26" si="42">T22*U22</f>
        <v>0</v>
      </c>
      <c r="W22" s="156">
        <f t="shared" ref="W22:W26" si="43">G22+M22+S22</f>
        <v>100000</v>
      </c>
      <c r="X22" s="157">
        <f t="shared" ref="X22:X26" si="44">J22+P22+V22</f>
        <v>100000</v>
      </c>
      <c r="Y22" s="157">
        <f t="shared" si="7"/>
        <v>0</v>
      </c>
      <c r="Z22" s="158">
        <f t="shared" si="8"/>
        <v>0</v>
      </c>
      <c r="AA22" s="159"/>
      <c r="AB22" s="161"/>
      <c r="AC22" s="161"/>
      <c r="AD22" s="161"/>
      <c r="AE22" s="161"/>
      <c r="AF22" s="161"/>
      <c r="AG22" s="161"/>
    </row>
    <row r="23" ht="30.0" customHeight="1">
      <c r="A23" s="149" t="s">
        <v>80</v>
      </c>
      <c r="B23" s="150" t="s">
        <v>95</v>
      </c>
      <c r="C23" s="151" t="s">
        <v>96</v>
      </c>
      <c r="D23" s="152" t="s">
        <v>83</v>
      </c>
      <c r="E23" s="153">
        <v>4.0</v>
      </c>
      <c r="F23" s="154">
        <v>20000.0</v>
      </c>
      <c r="G23" s="155">
        <f t="shared" si="37"/>
        <v>80000</v>
      </c>
      <c r="H23" s="153">
        <v>4.0</v>
      </c>
      <c r="I23" s="154">
        <v>20000.0</v>
      </c>
      <c r="J23" s="155">
        <f t="shared" si="38"/>
        <v>80000</v>
      </c>
      <c r="K23" s="153"/>
      <c r="L23" s="154"/>
      <c r="M23" s="155">
        <f t="shared" si="39"/>
        <v>0</v>
      </c>
      <c r="N23" s="153"/>
      <c r="O23" s="154"/>
      <c r="P23" s="155">
        <f t="shared" si="40"/>
        <v>0</v>
      </c>
      <c r="Q23" s="153"/>
      <c r="R23" s="154"/>
      <c r="S23" s="155">
        <f t="shared" si="41"/>
        <v>0</v>
      </c>
      <c r="T23" s="153"/>
      <c r="U23" s="154"/>
      <c r="V23" s="155">
        <f t="shared" si="42"/>
        <v>0</v>
      </c>
      <c r="W23" s="156">
        <f t="shared" si="43"/>
        <v>80000</v>
      </c>
      <c r="X23" s="157">
        <f t="shared" si="44"/>
        <v>80000</v>
      </c>
      <c r="Y23" s="157">
        <f t="shared" si="7"/>
        <v>0</v>
      </c>
      <c r="Z23" s="158">
        <f t="shared" si="8"/>
        <v>0</v>
      </c>
      <c r="AA23" s="159"/>
      <c r="AB23" s="161"/>
      <c r="AC23" s="161"/>
      <c r="AD23" s="161"/>
      <c r="AE23" s="161"/>
      <c r="AF23" s="161"/>
      <c r="AG23" s="161"/>
    </row>
    <row r="24" ht="30.0" customHeight="1">
      <c r="A24" s="162" t="s">
        <v>80</v>
      </c>
      <c r="B24" s="184" t="s">
        <v>97</v>
      </c>
      <c r="C24" s="151" t="s">
        <v>98</v>
      </c>
      <c r="D24" s="164" t="s">
        <v>83</v>
      </c>
      <c r="E24" s="165">
        <v>4.0</v>
      </c>
      <c r="F24" s="166">
        <v>16000.0</v>
      </c>
      <c r="G24" s="167">
        <f t="shared" si="37"/>
        <v>64000</v>
      </c>
      <c r="H24" s="165">
        <v>4.0</v>
      </c>
      <c r="I24" s="166">
        <v>16000.0</v>
      </c>
      <c r="J24" s="167">
        <f t="shared" si="38"/>
        <v>64000</v>
      </c>
      <c r="K24" s="165"/>
      <c r="L24" s="166"/>
      <c r="M24" s="167">
        <f t="shared" si="39"/>
        <v>0</v>
      </c>
      <c r="N24" s="165"/>
      <c r="O24" s="166"/>
      <c r="P24" s="167">
        <f t="shared" si="40"/>
        <v>0</v>
      </c>
      <c r="Q24" s="165"/>
      <c r="R24" s="166"/>
      <c r="S24" s="167">
        <f t="shared" si="41"/>
        <v>0</v>
      </c>
      <c r="T24" s="165"/>
      <c r="U24" s="166"/>
      <c r="V24" s="167">
        <f t="shared" si="42"/>
        <v>0</v>
      </c>
      <c r="W24" s="168">
        <f t="shared" si="43"/>
        <v>64000</v>
      </c>
      <c r="X24" s="185">
        <f t="shared" si="44"/>
        <v>64000</v>
      </c>
      <c r="Y24" s="185">
        <f t="shared" si="7"/>
        <v>0</v>
      </c>
      <c r="Z24" s="186">
        <f t="shared" si="8"/>
        <v>0</v>
      </c>
      <c r="AA24" s="169"/>
      <c r="AB24" s="161"/>
      <c r="AC24" s="161"/>
      <c r="AD24" s="161"/>
      <c r="AE24" s="161"/>
      <c r="AF24" s="161"/>
      <c r="AG24" s="161"/>
    </row>
    <row r="25" ht="30.0" customHeight="1">
      <c r="A25" s="162" t="s">
        <v>80</v>
      </c>
      <c r="B25" s="184" t="s">
        <v>99</v>
      </c>
      <c r="C25" s="151" t="s">
        <v>100</v>
      </c>
      <c r="D25" s="164" t="s">
        <v>83</v>
      </c>
      <c r="E25" s="165">
        <v>4.0</v>
      </c>
      <c r="F25" s="166">
        <v>16000.0</v>
      </c>
      <c r="G25" s="167">
        <f t="shared" si="37"/>
        <v>64000</v>
      </c>
      <c r="H25" s="165"/>
      <c r="I25" s="166"/>
      <c r="J25" s="155">
        <f t="shared" si="38"/>
        <v>0</v>
      </c>
      <c r="K25" s="153"/>
      <c r="L25" s="154"/>
      <c r="M25" s="155">
        <f t="shared" si="39"/>
        <v>0</v>
      </c>
      <c r="N25" s="153"/>
      <c r="O25" s="154"/>
      <c r="P25" s="155">
        <f t="shared" si="40"/>
        <v>0</v>
      </c>
      <c r="Q25" s="153"/>
      <c r="R25" s="154"/>
      <c r="S25" s="155">
        <f t="shared" si="41"/>
        <v>0</v>
      </c>
      <c r="T25" s="153"/>
      <c r="U25" s="154"/>
      <c r="V25" s="155">
        <f t="shared" si="42"/>
        <v>0</v>
      </c>
      <c r="W25" s="156">
        <f t="shared" si="43"/>
        <v>64000</v>
      </c>
      <c r="X25" s="156">
        <f t="shared" si="44"/>
        <v>0</v>
      </c>
      <c r="Y25" s="156">
        <f t="shared" si="7"/>
        <v>64000</v>
      </c>
      <c r="Z25" s="187">
        <f t="shared" si="8"/>
        <v>1</v>
      </c>
      <c r="AA25" s="159"/>
      <c r="AB25" s="161"/>
      <c r="AC25" s="161"/>
      <c r="AD25" s="161"/>
      <c r="AE25" s="161"/>
      <c r="AF25" s="161"/>
      <c r="AG25" s="161"/>
    </row>
    <row r="26" ht="30.0" customHeight="1">
      <c r="A26" s="162" t="s">
        <v>80</v>
      </c>
      <c r="B26" s="184" t="s">
        <v>101</v>
      </c>
      <c r="C26" s="151" t="s">
        <v>102</v>
      </c>
      <c r="D26" s="164" t="s">
        <v>83</v>
      </c>
      <c r="E26" s="165">
        <v>4.0</v>
      </c>
      <c r="F26" s="166">
        <v>20000.0</v>
      </c>
      <c r="G26" s="167">
        <f t="shared" si="37"/>
        <v>80000</v>
      </c>
      <c r="H26" s="165">
        <v>4.0</v>
      </c>
      <c r="I26" s="166">
        <v>20000.0</v>
      </c>
      <c r="J26" s="188">
        <f t="shared" si="38"/>
        <v>80000</v>
      </c>
      <c r="K26" s="189"/>
      <c r="L26" s="190"/>
      <c r="M26" s="191">
        <f t="shared" si="39"/>
        <v>0</v>
      </c>
      <c r="N26" s="189"/>
      <c r="O26" s="190"/>
      <c r="P26" s="191">
        <f t="shared" si="40"/>
        <v>0</v>
      </c>
      <c r="Q26" s="189"/>
      <c r="R26" s="190"/>
      <c r="S26" s="191">
        <f t="shared" si="41"/>
        <v>0</v>
      </c>
      <c r="T26" s="189"/>
      <c r="U26" s="190"/>
      <c r="V26" s="191">
        <f t="shared" si="42"/>
        <v>0</v>
      </c>
      <c r="W26" s="185">
        <f t="shared" si="43"/>
        <v>80000</v>
      </c>
      <c r="X26" s="157">
        <f t="shared" si="44"/>
        <v>80000</v>
      </c>
      <c r="Y26" s="157">
        <f t="shared" si="7"/>
        <v>0</v>
      </c>
      <c r="Z26" s="158">
        <f t="shared" si="8"/>
        <v>0</v>
      </c>
      <c r="AA26" s="192"/>
      <c r="AB26" s="161"/>
      <c r="AC26" s="161"/>
      <c r="AD26" s="161"/>
      <c r="AE26" s="161"/>
      <c r="AF26" s="161"/>
      <c r="AG26" s="161"/>
    </row>
    <row r="27" ht="30.0" customHeight="1">
      <c r="A27" s="138" t="s">
        <v>75</v>
      </c>
      <c r="B27" s="193" t="s">
        <v>103</v>
      </c>
      <c r="C27" s="170" t="s">
        <v>104</v>
      </c>
      <c r="D27" s="171"/>
      <c r="E27" s="172">
        <f>SUM(E28:E30)</f>
        <v>388000</v>
      </c>
      <c r="F27" s="173"/>
      <c r="G27" s="174">
        <f t="shared" ref="G27:H27" si="45">SUM(G28:G30)</f>
        <v>85360</v>
      </c>
      <c r="H27" s="172">
        <f t="shared" si="45"/>
        <v>324000</v>
      </c>
      <c r="I27" s="173"/>
      <c r="J27" s="174">
        <f t="shared" ref="J27:K27" si="46">SUM(J28:J30)</f>
        <v>71280</v>
      </c>
      <c r="K27" s="172">
        <f t="shared" si="46"/>
        <v>0</v>
      </c>
      <c r="L27" s="173"/>
      <c r="M27" s="174">
        <f t="shared" ref="M27:N27" si="47">SUM(M28:M30)</f>
        <v>0</v>
      </c>
      <c r="N27" s="172">
        <f t="shared" si="47"/>
        <v>0</v>
      </c>
      <c r="O27" s="173"/>
      <c r="P27" s="174">
        <f t="shared" ref="P27:Q27" si="48">SUM(P28:P30)</f>
        <v>0</v>
      </c>
      <c r="Q27" s="172">
        <f t="shared" si="48"/>
        <v>0</v>
      </c>
      <c r="R27" s="173"/>
      <c r="S27" s="174">
        <f t="shared" ref="S27:T27" si="49">SUM(S28:S30)</f>
        <v>0</v>
      </c>
      <c r="T27" s="172">
        <f t="shared" si="49"/>
        <v>0</v>
      </c>
      <c r="U27" s="173"/>
      <c r="V27" s="174">
        <f t="shared" ref="V27:X27" si="50">SUM(V28:V30)</f>
        <v>0</v>
      </c>
      <c r="W27" s="174">
        <f t="shared" si="50"/>
        <v>85360</v>
      </c>
      <c r="X27" s="174">
        <f t="shared" si="50"/>
        <v>71280</v>
      </c>
      <c r="Y27" s="145">
        <f t="shared" si="7"/>
        <v>14080</v>
      </c>
      <c r="Z27" s="146">
        <f t="shared" si="8"/>
        <v>0.1649484536</v>
      </c>
      <c r="AA27" s="176"/>
      <c r="AB27" s="8"/>
      <c r="AC27" s="8"/>
      <c r="AD27" s="8"/>
      <c r="AE27" s="8"/>
      <c r="AF27" s="8"/>
      <c r="AG27" s="8"/>
    </row>
    <row r="28" ht="30.0" customHeight="1">
      <c r="A28" s="194" t="s">
        <v>80</v>
      </c>
      <c r="B28" s="195" t="s">
        <v>105</v>
      </c>
      <c r="C28" s="151" t="s">
        <v>106</v>
      </c>
      <c r="D28" s="196"/>
      <c r="E28" s="197">
        <f>G13</f>
        <v>0</v>
      </c>
      <c r="F28" s="198">
        <v>0.22</v>
      </c>
      <c r="G28" s="199">
        <f t="shared" ref="G28:G30" si="51">E28*F28</f>
        <v>0</v>
      </c>
      <c r="H28" s="197">
        <f>J13</f>
        <v>0</v>
      </c>
      <c r="I28" s="198">
        <v>0.22</v>
      </c>
      <c r="J28" s="199">
        <f t="shared" ref="J28:J30" si="52">H28*I28</f>
        <v>0</v>
      </c>
      <c r="K28" s="197">
        <f>M13</f>
        <v>0</v>
      </c>
      <c r="L28" s="198">
        <v>0.22</v>
      </c>
      <c r="M28" s="199">
        <f t="shared" ref="M28:M30" si="53">K28*L28</f>
        <v>0</v>
      </c>
      <c r="N28" s="197">
        <f>P13</f>
        <v>0</v>
      </c>
      <c r="O28" s="198">
        <v>0.22</v>
      </c>
      <c r="P28" s="199">
        <f t="shared" ref="P28:P30" si="54">N28*O28</f>
        <v>0</v>
      </c>
      <c r="Q28" s="197">
        <f>S13</f>
        <v>0</v>
      </c>
      <c r="R28" s="198">
        <v>0.22</v>
      </c>
      <c r="S28" s="199">
        <f t="shared" ref="S28:S30" si="55">Q28*R28</f>
        <v>0</v>
      </c>
      <c r="T28" s="197">
        <f>V13</f>
        <v>0</v>
      </c>
      <c r="U28" s="198">
        <v>0.22</v>
      </c>
      <c r="V28" s="199">
        <f t="shared" ref="V28:V30" si="56">T28*U28</f>
        <v>0</v>
      </c>
      <c r="W28" s="157">
        <f t="shared" ref="W28:W30" si="57">G28+M28+S28</f>
        <v>0</v>
      </c>
      <c r="X28" s="157">
        <f t="shared" ref="X28:X30" si="58">J28+P28+V28</f>
        <v>0</v>
      </c>
      <c r="Y28" s="157">
        <f t="shared" si="7"/>
        <v>0</v>
      </c>
      <c r="Z28" s="158" t="str">
        <f t="shared" si="8"/>
        <v>#DIV/0!</v>
      </c>
      <c r="AA28" s="200"/>
      <c r="AB28" s="160"/>
      <c r="AC28" s="161"/>
      <c r="AD28" s="161"/>
      <c r="AE28" s="161"/>
      <c r="AF28" s="161"/>
      <c r="AG28" s="161"/>
    </row>
    <row r="29" ht="30.0" customHeight="1">
      <c r="A29" s="149" t="s">
        <v>80</v>
      </c>
      <c r="B29" s="150" t="s">
        <v>107</v>
      </c>
      <c r="C29" s="151" t="s">
        <v>108</v>
      </c>
      <c r="D29" s="152"/>
      <c r="E29" s="153">
        <f>G17</f>
        <v>0</v>
      </c>
      <c r="F29" s="154">
        <v>0.22</v>
      </c>
      <c r="G29" s="155">
        <f t="shared" si="51"/>
        <v>0</v>
      </c>
      <c r="H29" s="153">
        <f>J17</f>
        <v>0</v>
      </c>
      <c r="I29" s="154">
        <v>0.22</v>
      </c>
      <c r="J29" s="155">
        <f t="shared" si="52"/>
        <v>0</v>
      </c>
      <c r="K29" s="153">
        <f>M17</f>
        <v>0</v>
      </c>
      <c r="L29" s="154">
        <v>0.22</v>
      </c>
      <c r="M29" s="155">
        <f t="shared" si="53"/>
        <v>0</v>
      </c>
      <c r="N29" s="153">
        <f>P17</f>
        <v>0</v>
      </c>
      <c r="O29" s="154">
        <v>0.22</v>
      </c>
      <c r="P29" s="155">
        <f t="shared" si="54"/>
        <v>0</v>
      </c>
      <c r="Q29" s="153">
        <f>S17</f>
        <v>0</v>
      </c>
      <c r="R29" s="154">
        <v>0.22</v>
      </c>
      <c r="S29" s="155">
        <f t="shared" si="55"/>
        <v>0</v>
      </c>
      <c r="T29" s="153">
        <f>V17</f>
        <v>0</v>
      </c>
      <c r="U29" s="154">
        <v>0.22</v>
      </c>
      <c r="V29" s="155">
        <f t="shared" si="56"/>
        <v>0</v>
      </c>
      <c r="W29" s="156">
        <f t="shared" si="57"/>
        <v>0</v>
      </c>
      <c r="X29" s="157">
        <f t="shared" si="58"/>
        <v>0</v>
      </c>
      <c r="Y29" s="157">
        <f t="shared" si="7"/>
        <v>0</v>
      </c>
      <c r="Z29" s="158" t="str">
        <f t="shared" si="8"/>
        <v>#DIV/0!</v>
      </c>
      <c r="AA29" s="159"/>
      <c r="AB29" s="161"/>
      <c r="AC29" s="161"/>
      <c r="AD29" s="161"/>
      <c r="AE29" s="161"/>
      <c r="AF29" s="161"/>
      <c r="AG29" s="161"/>
    </row>
    <row r="30" ht="30.0" customHeight="1">
      <c r="A30" s="162" t="s">
        <v>80</v>
      </c>
      <c r="B30" s="184" t="s">
        <v>109</v>
      </c>
      <c r="C30" s="201" t="s">
        <v>92</v>
      </c>
      <c r="D30" s="164"/>
      <c r="E30" s="165">
        <f>G21</f>
        <v>388000</v>
      </c>
      <c r="F30" s="166">
        <v>0.22</v>
      </c>
      <c r="G30" s="167">
        <f t="shared" si="51"/>
        <v>85360</v>
      </c>
      <c r="H30" s="165">
        <f>J21</f>
        <v>324000</v>
      </c>
      <c r="I30" s="166">
        <v>0.22</v>
      </c>
      <c r="J30" s="167">
        <f t="shared" si="52"/>
        <v>71280</v>
      </c>
      <c r="K30" s="165">
        <f>M21</f>
        <v>0</v>
      </c>
      <c r="L30" s="166">
        <v>0.22</v>
      </c>
      <c r="M30" s="167">
        <f t="shared" si="53"/>
        <v>0</v>
      </c>
      <c r="N30" s="165">
        <f>P21</f>
        <v>0</v>
      </c>
      <c r="O30" s="166">
        <v>0.22</v>
      </c>
      <c r="P30" s="167">
        <f t="shared" si="54"/>
        <v>0</v>
      </c>
      <c r="Q30" s="165">
        <f>S21</f>
        <v>0</v>
      </c>
      <c r="R30" s="166">
        <v>0.22</v>
      </c>
      <c r="S30" s="167">
        <f t="shared" si="55"/>
        <v>0</v>
      </c>
      <c r="T30" s="165">
        <f>V21</f>
        <v>0</v>
      </c>
      <c r="U30" s="166">
        <v>0.22</v>
      </c>
      <c r="V30" s="167">
        <f t="shared" si="56"/>
        <v>0</v>
      </c>
      <c r="W30" s="168">
        <f t="shared" si="57"/>
        <v>85360</v>
      </c>
      <c r="X30" s="157">
        <f t="shared" si="58"/>
        <v>71280</v>
      </c>
      <c r="Y30" s="157">
        <f t="shared" si="7"/>
        <v>14080</v>
      </c>
      <c r="Z30" s="158">
        <f t="shared" si="8"/>
        <v>0.1649484536</v>
      </c>
      <c r="AA30" s="169"/>
      <c r="AB30" s="161"/>
      <c r="AC30" s="161"/>
      <c r="AD30" s="161"/>
      <c r="AE30" s="161"/>
      <c r="AF30" s="161"/>
      <c r="AG30" s="161"/>
    </row>
    <row r="31" ht="30.0" customHeight="1">
      <c r="A31" s="138" t="s">
        <v>77</v>
      </c>
      <c r="B31" s="193" t="s">
        <v>110</v>
      </c>
      <c r="C31" s="170" t="s">
        <v>111</v>
      </c>
      <c r="D31" s="171"/>
      <c r="E31" s="172">
        <f>SUM(E32:E34)</f>
        <v>8</v>
      </c>
      <c r="F31" s="173"/>
      <c r="G31" s="174">
        <f t="shared" ref="G31:H31" si="59">SUM(G32:G34)</f>
        <v>212000</v>
      </c>
      <c r="H31" s="172">
        <f t="shared" si="59"/>
        <v>12</v>
      </c>
      <c r="I31" s="173"/>
      <c r="J31" s="174">
        <f t="shared" ref="J31:K31" si="60">SUM(J32:J34)</f>
        <v>297774.588</v>
      </c>
      <c r="K31" s="172">
        <f t="shared" si="60"/>
        <v>0</v>
      </c>
      <c r="L31" s="173"/>
      <c r="M31" s="174">
        <f t="shared" ref="M31:N31" si="61">SUM(M32:M34)</f>
        <v>0</v>
      </c>
      <c r="N31" s="172">
        <f t="shared" si="61"/>
        <v>0</v>
      </c>
      <c r="O31" s="173"/>
      <c r="P31" s="174">
        <f t="shared" ref="P31:Q31" si="62">SUM(P32:P34)</f>
        <v>0</v>
      </c>
      <c r="Q31" s="172">
        <f t="shared" si="62"/>
        <v>0</v>
      </c>
      <c r="R31" s="173"/>
      <c r="S31" s="174">
        <f t="shared" ref="S31:T31" si="63">SUM(S32:S34)</f>
        <v>0</v>
      </c>
      <c r="T31" s="172">
        <f t="shared" si="63"/>
        <v>0</v>
      </c>
      <c r="U31" s="173"/>
      <c r="V31" s="174">
        <f t="shared" ref="V31:X31" si="64">SUM(V32:V34)</f>
        <v>0</v>
      </c>
      <c r="W31" s="174">
        <f t="shared" si="64"/>
        <v>212000</v>
      </c>
      <c r="X31" s="174">
        <f t="shared" si="64"/>
        <v>297774.588</v>
      </c>
      <c r="Y31" s="174">
        <f t="shared" si="7"/>
        <v>-85774.588</v>
      </c>
      <c r="Z31" s="174">
        <f t="shared" si="8"/>
        <v>-0.4045971132</v>
      </c>
      <c r="AA31" s="176"/>
      <c r="AB31" s="8"/>
      <c r="AC31" s="8"/>
      <c r="AD31" s="8"/>
      <c r="AE31" s="8"/>
      <c r="AF31" s="8"/>
      <c r="AG31" s="8"/>
    </row>
    <row r="32" ht="30.0" customHeight="1">
      <c r="A32" s="149" t="s">
        <v>80</v>
      </c>
      <c r="B32" s="195" t="s">
        <v>112</v>
      </c>
      <c r="C32" s="151" t="s">
        <v>113</v>
      </c>
      <c r="D32" s="152" t="s">
        <v>83</v>
      </c>
      <c r="E32" s="153">
        <v>4.0</v>
      </c>
      <c r="F32" s="154">
        <v>28000.0</v>
      </c>
      <c r="G32" s="155">
        <f t="shared" ref="G32:G34" si="65">E32*F32</f>
        <v>112000</v>
      </c>
      <c r="H32" s="153">
        <v>4.0</v>
      </c>
      <c r="I32" s="154">
        <v>28000.0</v>
      </c>
      <c r="J32" s="155">
        <f t="shared" ref="J32:J34" si="66">H32*I32</f>
        <v>112000</v>
      </c>
      <c r="K32" s="153"/>
      <c r="L32" s="154"/>
      <c r="M32" s="155">
        <f t="shared" ref="M32:M34" si="67">K32*L32</f>
        <v>0</v>
      </c>
      <c r="N32" s="153"/>
      <c r="O32" s="154"/>
      <c r="P32" s="155">
        <f t="shared" ref="P32:P34" si="68">N32*O32</f>
        <v>0</v>
      </c>
      <c r="Q32" s="153"/>
      <c r="R32" s="154"/>
      <c r="S32" s="155">
        <f t="shared" ref="S32:S34" si="69">Q32*R32</f>
        <v>0</v>
      </c>
      <c r="T32" s="153"/>
      <c r="U32" s="154"/>
      <c r="V32" s="155">
        <f t="shared" ref="V32:V34" si="70">T32*U32</f>
        <v>0</v>
      </c>
      <c r="W32" s="156">
        <f t="shared" ref="W32:W34" si="71">G32+M32+S32</f>
        <v>112000</v>
      </c>
      <c r="X32" s="157">
        <f t="shared" ref="X32:X34" si="72">J32+P32+V32</f>
        <v>112000</v>
      </c>
      <c r="Y32" s="157">
        <f t="shared" si="7"/>
        <v>0</v>
      </c>
      <c r="Z32" s="158">
        <f t="shared" si="8"/>
        <v>0</v>
      </c>
      <c r="AA32" s="159"/>
      <c r="AB32" s="8"/>
      <c r="AC32" s="8"/>
      <c r="AD32" s="8"/>
      <c r="AE32" s="8"/>
      <c r="AF32" s="8"/>
      <c r="AG32" s="8"/>
    </row>
    <row r="33" ht="30.0" customHeight="1">
      <c r="A33" s="149" t="s">
        <v>80</v>
      </c>
      <c r="B33" s="150" t="s">
        <v>114</v>
      </c>
      <c r="C33" s="151" t="s">
        <v>115</v>
      </c>
      <c r="D33" s="152" t="s">
        <v>83</v>
      </c>
      <c r="E33" s="153">
        <v>4.0</v>
      </c>
      <c r="F33" s="154">
        <v>25000.0</v>
      </c>
      <c r="G33" s="155">
        <f t="shared" si="65"/>
        <v>100000</v>
      </c>
      <c r="H33" s="153">
        <v>4.0</v>
      </c>
      <c r="I33" s="154">
        <v>26923.647</v>
      </c>
      <c r="J33" s="155">
        <f t="shared" si="66"/>
        <v>107694.588</v>
      </c>
      <c r="K33" s="153"/>
      <c r="L33" s="154"/>
      <c r="M33" s="155">
        <f t="shared" si="67"/>
        <v>0</v>
      </c>
      <c r="N33" s="153"/>
      <c r="O33" s="154"/>
      <c r="P33" s="155">
        <f t="shared" si="68"/>
        <v>0</v>
      </c>
      <c r="Q33" s="153"/>
      <c r="R33" s="154"/>
      <c r="S33" s="155">
        <f t="shared" si="69"/>
        <v>0</v>
      </c>
      <c r="T33" s="153"/>
      <c r="U33" s="154"/>
      <c r="V33" s="155">
        <f t="shared" si="70"/>
        <v>0</v>
      </c>
      <c r="W33" s="156">
        <f t="shared" si="71"/>
        <v>100000</v>
      </c>
      <c r="X33" s="157">
        <f t="shared" si="72"/>
        <v>107694.588</v>
      </c>
      <c r="Y33" s="157">
        <f t="shared" si="7"/>
        <v>-7694.588</v>
      </c>
      <c r="Z33" s="158">
        <f t="shared" si="8"/>
        <v>-0.07694588</v>
      </c>
      <c r="AA33" s="159"/>
      <c r="AB33" s="8"/>
      <c r="AC33" s="8"/>
      <c r="AD33" s="8"/>
      <c r="AE33" s="8"/>
      <c r="AF33" s="8"/>
      <c r="AG33" s="8"/>
    </row>
    <row r="34" ht="30.0" customHeight="1">
      <c r="A34" s="162" t="s">
        <v>80</v>
      </c>
      <c r="B34" s="163" t="s">
        <v>116</v>
      </c>
      <c r="C34" s="202" t="s">
        <v>100</v>
      </c>
      <c r="D34" s="164" t="s">
        <v>83</v>
      </c>
      <c r="E34" s="165"/>
      <c r="F34" s="166"/>
      <c r="G34" s="167">
        <f t="shared" si="65"/>
        <v>0</v>
      </c>
      <c r="H34" s="153">
        <v>4.0</v>
      </c>
      <c r="I34" s="166">
        <v>19520.0</v>
      </c>
      <c r="J34" s="167">
        <f t="shared" si="66"/>
        <v>78080</v>
      </c>
      <c r="K34" s="179"/>
      <c r="L34" s="180"/>
      <c r="M34" s="181">
        <f t="shared" si="67"/>
        <v>0</v>
      </c>
      <c r="N34" s="179"/>
      <c r="O34" s="180"/>
      <c r="P34" s="181">
        <f t="shared" si="68"/>
        <v>0</v>
      </c>
      <c r="Q34" s="179"/>
      <c r="R34" s="180"/>
      <c r="S34" s="181">
        <f t="shared" si="69"/>
        <v>0</v>
      </c>
      <c r="T34" s="179"/>
      <c r="U34" s="180"/>
      <c r="V34" s="181">
        <f t="shared" si="70"/>
        <v>0</v>
      </c>
      <c r="W34" s="168">
        <f t="shared" si="71"/>
        <v>0</v>
      </c>
      <c r="X34" s="157">
        <f t="shared" si="72"/>
        <v>78080</v>
      </c>
      <c r="Y34" s="185">
        <f t="shared" si="7"/>
        <v>-78080</v>
      </c>
      <c r="Z34" s="158" t="str">
        <f t="shared" si="8"/>
        <v>#DIV/0!</v>
      </c>
      <c r="AA34" s="182"/>
      <c r="AB34" s="8"/>
      <c r="AC34" s="8"/>
      <c r="AD34" s="8"/>
      <c r="AE34" s="8"/>
      <c r="AF34" s="8"/>
      <c r="AG34" s="8"/>
    </row>
    <row r="35" ht="30.0" customHeight="1">
      <c r="A35" s="203" t="s">
        <v>117</v>
      </c>
      <c r="B35" s="204"/>
      <c r="C35" s="205"/>
      <c r="D35" s="206"/>
      <c r="E35" s="207"/>
      <c r="F35" s="208"/>
      <c r="G35" s="209">
        <f>G13+G17+G21+G27+G31</f>
        <v>685360</v>
      </c>
      <c r="H35" s="207"/>
      <c r="I35" s="208"/>
      <c r="J35" s="209">
        <f>J13+J17+J21+J27+J31</f>
        <v>693054.588</v>
      </c>
      <c r="K35" s="207"/>
      <c r="L35" s="210"/>
      <c r="M35" s="209">
        <f>M13+M17+M21+M27+M31</f>
        <v>0</v>
      </c>
      <c r="N35" s="207"/>
      <c r="O35" s="210"/>
      <c r="P35" s="209">
        <f>P13+P17+P21+P27+P31</f>
        <v>0</v>
      </c>
      <c r="Q35" s="207"/>
      <c r="R35" s="210"/>
      <c r="S35" s="209">
        <f>S13+S17+S21+S27+S31</f>
        <v>0</v>
      </c>
      <c r="T35" s="207"/>
      <c r="U35" s="210"/>
      <c r="V35" s="209">
        <f t="shared" ref="V35:X35" si="73">V13+V17+V21+V27+V31</f>
        <v>0</v>
      </c>
      <c r="W35" s="209">
        <f t="shared" si="73"/>
        <v>685360</v>
      </c>
      <c r="X35" s="211">
        <f t="shared" si="73"/>
        <v>693054.588</v>
      </c>
      <c r="Y35" s="212">
        <f t="shared" si="7"/>
        <v>-7694.588</v>
      </c>
      <c r="Z35" s="213">
        <f t="shared" si="8"/>
        <v>-0.01122707482</v>
      </c>
      <c r="AA35" s="214"/>
      <c r="AB35" s="7"/>
      <c r="AC35" s="8"/>
      <c r="AD35" s="8"/>
      <c r="AE35" s="8"/>
      <c r="AF35" s="8"/>
      <c r="AG35" s="8"/>
    </row>
    <row r="36" ht="30.0" customHeight="1">
      <c r="A36" s="215" t="s">
        <v>75</v>
      </c>
      <c r="B36" s="216">
        <v>2.0</v>
      </c>
      <c r="C36" s="217" t="s">
        <v>118</v>
      </c>
      <c r="D36" s="218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6"/>
      <c r="X36" s="136"/>
      <c r="Y36" s="219"/>
      <c r="Z36" s="136"/>
      <c r="AA36" s="137"/>
      <c r="AB36" s="8"/>
      <c r="AC36" s="8"/>
      <c r="AD36" s="8"/>
      <c r="AE36" s="8"/>
      <c r="AF36" s="8"/>
      <c r="AG36" s="8"/>
    </row>
    <row r="37" ht="30.0" customHeight="1">
      <c r="A37" s="138" t="s">
        <v>77</v>
      </c>
      <c r="B37" s="193" t="s">
        <v>119</v>
      </c>
      <c r="C37" s="140" t="s">
        <v>120</v>
      </c>
      <c r="D37" s="141"/>
      <c r="E37" s="142">
        <f>SUM(E38:E40)</f>
        <v>0</v>
      </c>
      <c r="F37" s="143"/>
      <c r="G37" s="144">
        <f t="shared" ref="G37:H37" si="74">SUM(G38:G40)</f>
        <v>0</v>
      </c>
      <c r="H37" s="142">
        <f t="shared" si="74"/>
        <v>0</v>
      </c>
      <c r="I37" s="143"/>
      <c r="J37" s="144">
        <f t="shared" ref="J37:K37" si="75">SUM(J38:J40)</f>
        <v>0</v>
      </c>
      <c r="K37" s="142">
        <f t="shared" si="75"/>
        <v>0</v>
      </c>
      <c r="L37" s="143"/>
      <c r="M37" s="144">
        <f t="shared" ref="M37:N37" si="76">SUM(M38:M40)</f>
        <v>0</v>
      </c>
      <c r="N37" s="142">
        <f t="shared" si="76"/>
        <v>0</v>
      </c>
      <c r="O37" s="143"/>
      <c r="P37" s="144">
        <f t="shared" ref="P37:Q37" si="77">SUM(P38:P40)</f>
        <v>0</v>
      </c>
      <c r="Q37" s="142">
        <f t="shared" si="77"/>
        <v>0</v>
      </c>
      <c r="R37" s="143"/>
      <c r="S37" s="144">
        <f t="shared" ref="S37:T37" si="78">SUM(S38:S40)</f>
        <v>0</v>
      </c>
      <c r="T37" s="142">
        <f t="shared" si="78"/>
        <v>0</v>
      </c>
      <c r="U37" s="143"/>
      <c r="V37" s="144">
        <f t="shared" ref="V37:X37" si="79">SUM(V38:V40)</f>
        <v>0</v>
      </c>
      <c r="W37" s="144">
        <f t="shared" si="79"/>
        <v>0</v>
      </c>
      <c r="X37" s="220">
        <f t="shared" si="79"/>
        <v>0</v>
      </c>
      <c r="Y37" s="173">
        <f t="shared" ref="Y37:Y49" si="80">W37-X37</f>
        <v>0</v>
      </c>
      <c r="Z37" s="221" t="str">
        <f t="shared" ref="Z37:Z49" si="81">Y37/W37</f>
        <v>#DIV/0!</v>
      </c>
      <c r="AA37" s="147"/>
      <c r="AB37" s="222"/>
      <c r="AC37" s="148"/>
      <c r="AD37" s="148"/>
      <c r="AE37" s="148"/>
      <c r="AF37" s="148"/>
      <c r="AG37" s="148"/>
    </row>
    <row r="38" ht="30.0" customHeight="1">
      <c r="A38" s="149" t="s">
        <v>80</v>
      </c>
      <c r="B38" s="150" t="s">
        <v>121</v>
      </c>
      <c r="C38" s="151" t="s">
        <v>122</v>
      </c>
      <c r="D38" s="152" t="s">
        <v>123</v>
      </c>
      <c r="E38" s="153"/>
      <c r="F38" s="154"/>
      <c r="G38" s="155">
        <f t="shared" ref="G38:G40" si="82">E38*F38</f>
        <v>0</v>
      </c>
      <c r="H38" s="153"/>
      <c r="I38" s="154"/>
      <c r="J38" s="155">
        <f t="shared" ref="J38:J40" si="83">H38*I38</f>
        <v>0</v>
      </c>
      <c r="K38" s="153"/>
      <c r="L38" s="154"/>
      <c r="M38" s="155">
        <f t="shared" ref="M38:M40" si="84">K38*L38</f>
        <v>0</v>
      </c>
      <c r="N38" s="153"/>
      <c r="O38" s="154"/>
      <c r="P38" s="155">
        <f t="shared" ref="P38:P40" si="85">N38*O38</f>
        <v>0</v>
      </c>
      <c r="Q38" s="153"/>
      <c r="R38" s="154"/>
      <c r="S38" s="155">
        <f t="shared" ref="S38:S40" si="86">Q38*R38</f>
        <v>0</v>
      </c>
      <c r="T38" s="153"/>
      <c r="U38" s="154"/>
      <c r="V38" s="155">
        <f t="shared" ref="V38:V40" si="87">T38*U38</f>
        <v>0</v>
      </c>
      <c r="W38" s="156">
        <f t="shared" ref="W38:W40" si="88">G38+M38+S38</f>
        <v>0</v>
      </c>
      <c r="X38" s="157">
        <f t="shared" ref="X38:X40" si="89">J38+P38+V38</f>
        <v>0</v>
      </c>
      <c r="Y38" s="157">
        <f t="shared" si="80"/>
        <v>0</v>
      </c>
      <c r="Z38" s="158" t="str">
        <f t="shared" si="81"/>
        <v>#DIV/0!</v>
      </c>
      <c r="AA38" s="159"/>
      <c r="AB38" s="161"/>
      <c r="AC38" s="161"/>
      <c r="AD38" s="161"/>
      <c r="AE38" s="161"/>
      <c r="AF38" s="161"/>
      <c r="AG38" s="161"/>
    </row>
    <row r="39" ht="30.0" customHeight="1">
      <c r="A39" s="149" t="s">
        <v>80</v>
      </c>
      <c r="B39" s="150" t="s">
        <v>124</v>
      </c>
      <c r="C39" s="151" t="s">
        <v>122</v>
      </c>
      <c r="D39" s="152" t="s">
        <v>123</v>
      </c>
      <c r="E39" s="153"/>
      <c r="F39" s="154"/>
      <c r="G39" s="155">
        <f t="shared" si="82"/>
        <v>0</v>
      </c>
      <c r="H39" s="153"/>
      <c r="I39" s="154"/>
      <c r="J39" s="155">
        <f t="shared" si="83"/>
        <v>0</v>
      </c>
      <c r="K39" s="153"/>
      <c r="L39" s="154"/>
      <c r="M39" s="155">
        <f t="shared" si="84"/>
        <v>0</v>
      </c>
      <c r="N39" s="153"/>
      <c r="O39" s="154"/>
      <c r="P39" s="155">
        <f t="shared" si="85"/>
        <v>0</v>
      </c>
      <c r="Q39" s="153"/>
      <c r="R39" s="154"/>
      <c r="S39" s="155">
        <f t="shared" si="86"/>
        <v>0</v>
      </c>
      <c r="T39" s="153"/>
      <c r="U39" s="154"/>
      <c r="V39" s="155">
        <f t="shared" si="87"/>
        <v>0</v>
      </c>
      <c r="W39" s="156">
        <f t="shared" si="88"/>
        <v>0</v>
      </c>
      <c r="X39" s="157">
        <f t="shared" si="89"/>
        <v>0</v>
      </c>
      <c r="Y39" s="157">
        <f t="shared" si="80"/>
        <v>0</v>
      </c>
      <c r="Z39" s="158" t="str">
        <f t="shared" si="81"/>
        <v>#DIV/0!</v>
      </c>
      <c r="AA39" s="159"/>
      <c r="AB39" s="161"/>
      <c r="AC39" s="161"/>
      <c r="AD39" s="161"/>
      <c r="AE39" s="161"/>
      <c r="AF39" s="161"/>
      <c r="AG39" s="161"/>
    </row>
    <row r="40" ht="30.0" customHeight="1">
      <c r="A40" s="177" t="s">
        <v>80</v>
      </c>
      <c r="B40" s="184" t="s">
        <v>125</v>
      </c>
      <c r="C40" s="151" t="s">
        <v>122</v>
      </c>
      <c r="D40" s="178" t="s">
        <v>123</v>
      </c>
      <c r="E40" s="179"/>
      <c r="F40" s="180"/>
      <c r="G40" s="181">
        <f t="shared" si="82"/>
        <v>0</v>
      </c>
      <c r="H40" s="179"/>
      <c r="I40" s="180"/>
      <c r="J40" s="181">
        <f t="shared" si="83"/>
        <v>0</v>
      </c>
      <c r="K40" s="179"/>
      <c r="L40" s="180"/>
      <c r="M40" s="181">
        <f t="shared" si="84"/>
        <v>0</v>
      </c>
      <c r="N40" s="179"/>
      <c r="O40" s="180"/>
      <c r="P40" s="181">
        <f t="shared" si="85"/>
        <v>0</v>
      </c>
      <c r="Q40" s="179"/>
      <c r="R40" s="180"/>
      <c r="S40" s="181">
        <f t="shared" si="86"/>
        <v>0</v>
      </c>
      <c r="T40" s="179"/>
      <c r="U40" s="180"/>
      <c r="V40" s="181">
        <f t="shared" si="87"/>
        <v>0</v>
      </c>
      <c r="W40" s="168">
        <f t="shared" si="88"/>
        <v>0</v>
      </c>
      <c r="X40" s="157">
        <f t="shared" si="89"/>
        <v>0</v>
      </c>
      <c r="Y40" s="157">
        <f t="shared" si="80"/>
        <v>0</v>
      </c>
      <c r="Z40" s="158" t="str">
        <f t="shared" si="81"/>
        <v>#DIV/0!</v>
      </c>
      <c r="AA40" s="182"/>
      <c r="AB40" s="161"/>
      <c r="AC40" s="161"/>
      <c r="AD40" s="161"/>
      <c r="AE40" s="161"/>
      <c r="AF40" s="161"/>
      <c r="AG40" s="161"/>
    </row>
    <row r="41" ht="30.0" customHeight="1">
      <c r="A41" s="138" t="s">
        <v>77</v>
      </c>
      <c r="B41" s="193" t="s">
        <v>126</v>
      </c>
      <c r="C41" s="183" t="s">
        <v>127</v>
      </c>
      <c r="D41" s="171"/>
      <c r="E41" s="172">
        <f>SUM(E42:E44)</f>
        <v>0</v>
      </c>
      <c r="F41" s="173"/>
      <c r="G41" s="174">
        <f t="shared" ref="G41:H41" si="90">SUM(G42:G44)</f>
        <v>0</v>
      </c>
      <c r="H41" s="172">
        <f t="shared" si="90"/>
        <v>0</v>
      </c>
      <c r="I41" s="173"/>
      <c r="J41" s="174">
        <f t="shared" ref="J41:K41" si="91">SUM(J42:J44)</f>
        <v>0</v>
      </c>
      <c r="K41" s="172">
        <f t="shared" si="91"/>
        <v>0</v>
      </c>
      <c r="L41" s="173"/>
      <c r="M41" s="174">
        <f t="shared" ref="M41:N41" si="92">SUM(M42:M44)</f>
        <v>0</v>
      </c>
      <c r="N41" s="172">
        <f t="shared" si="92"/>
        <v>0</v>
      </c>
      <c r="O41" s="173"/>
      <c r="P41" s="174">
        <f t="shared" ref="P41:Q41" si="93">SUM(P42:P44)</f>
        <v>0</v>
      </c>
      <c r="Q41" s="172">
        <f t="shared" si="93"/>
        <v>0</v>
      </c>
      <c r="R41" s="173"/>
      <c r="S41" s="174">
        <f t="shared" ref="S41:T41" si="94">SUM(S42:S44)</f>
        <v>0</v>
      </c>
      <c r="T41" s="172">
        <f t="shared" si="94"/>
        <v>0</v>
      </c>
      <c r="U41" s="173"/>
      <c r="V41" s="174">
        <f t="shared" ref="V41:X41" si="95">SUM(V42:V44)</f>
        <v>0</v>
      </c>
      <c r="W41" s="174">
        <f t="shared" si="95"/>
        <v>0</v>
      </c>
      <c r="X41" s="174">
        <f t="shared" si="95"/>
        <v>0</v>
      </c>
      <c r="Y41" s="223">
        <f t="shared" si="80"/>
        <v>0</v>
      </c>
      <c r="Z41" s="223" t="str">
        <f t="shared" si="81"/>
        <v>#DIV/0!</v>
      </c>
      <c r="AA41" s="176"/>
      <c r="AB41" s="148"/>
      <c r="AC41" s="148"/>
      <c r="AD41" s="148"/>
      <c r="AE41" s="148"/>
      <c r="AF41" s="148"/>
      <c r="AG41" s="148"/>
    </row>
    <row r="42" ht="30.0" customHeight="1">
      <c r="A42" s="149" t="s">
        <v>80</v>
      </c>
      <c r="B42" s="150" t="s">
        <v>128</v>
      </c>
      <c r="C42" s="151" t="s">
        <v>129</v>
      </c>
      <c r="D42" s="152" t="s">
        <v>130</v>
      </c>
      <c r="E42" s="153"/>
      <c r="F42" s="154"/>
      <c r="G42" s="155">
        <f t="shared" ref="G42:G44" si="96">E42*F42</f>
        <v>0</v>
      </c>
      <c r="H42" s="153"/>
      <c r="I42" s="154"/>
      <c r="J42" s="155">
        <f t="shared" ref="J42:J44" si="97">H42*I42</f>
        <v>0</v>
      </c>
      <c r="K42" s="153"/>
      <c r="L42" s="154"/>
      <c r="M42" s="155">
        <f t="shared" ref="M42:M44" si="98">K42*L42</f>
        <v>0</v>
      </c>
      <c r="N42" s="153"/>
      <c r="O42" s="154"/>
      <c r="P42" s="155">
        <f t="shared" ref="P42:P44" si="99">N42*O42</f>
        <v>0</v>
      </c>
      <c r="Q42" s="153"/>
      <c r="R42" s="154"/>
      <c r="S42" s="155">
        <f t="shared" ref="S42:S44" si="100">Q42*R42</f>
        <v>0</v>
      </c>
      <c r="T42" s="153"/>
      <c r="U42" s="154"/>
      <c r="V42" s="155">
        <f t="shared" ref="V42:V44" si="101">T42*U42</f>
        <v>0</v>
      </c>
      <c r="W42" s="156">
        <f t="shared" ref="W42:W44" si="102">G42+M42+S42</f>
        <v>0</v>
      </c>
      <c r="X42" s="157">
        <f t="shared" ref="X42:X44" si="103">J42+P42+V42</f>
        <v>0</v>
      </c>
      <c r="Y42" s="157">
        <f t="shared" si="80"/>
        <v>0</v>
      </c>
      <c r="Z42" s="158" t="str">
        <f t="shared" si="81"/>
        <v>#DIV/0!</v>
      </c>
      <c r="AA42" s="159"/>
      <c r="AB42" s="161"/>
      <c r="AC42" s="161"/>
      <c r="AD42" s="161"/>
      <c r="AE42" s="161"/>
      <c r="AF42" s="161"/>
      <c r="AG42" s="161"/>
    </row>
    <row r="43" ht="30.0" customHeight="1">
      <c r="A43" s="149" t="s">
        <v>80</v>
      </c>
      <c r="B43" s="150" t="s">
        <v>131</v>
      </c>
      <c r="C43" s="224" t="s">
        <v>129</v>
      </c>
      <c r="D43" s="152" t="s">
        <v>130</v>
      </c>
      <c r="E43" s="153"/>
      <c r="F43" s="154"/>
      <c r="G43" s="155">
        <f t="shared" si="96"/>
        <v>0</v>
      </c>
      <c r="H43" s="153"/>
      <c r="I43" s="154"/>
      <c r="J43" s="155">
        <f t="shared" si="97"/>
        <v>0</v>
      </c>
      <c r="K43" s="153"/>
      <c r="L43" s="154"/>
      <c r="M43" s="155">
        <f t="shared" si="98"/>
        <v>0</v>
      </c>
      <c r="N43" s="153"/>
      <c r="O43" s="154"/>
      <c r="P43" s="155">
        <f t="shared" si="99"/>
        <v>0</v>
      </c>
      <c r="Q43" s="153"/>
      <c r="R43" s="154"/>
      <c r="S43" s="155">
        <f t="shared" si="100"/>
        <v>0</v>
      </c>
      <c r="T43" s="153"/>
      <c r="U43" s="154"/>
      <c r="V43" s="155">
        <f t="shared" si="101"/>
        <v>0</v>
      </c>
      <c r="W43" s="156">
        <f t="shared" si="102"/>
        <v>0</v>
      </c>
      <c r="X43" s="157">
        <f t="shared" si="103"/>
        <v>0</v>
      </c>
      <c r="Y43" s="157">
        <f t="shared" si="80"/>
        <v>0</v>
      </c>
      <c r="Z43" s="158" t="str">
        <f t="shared" si="81"/>
        <v>#DIV/0!</v>
      </c>
      <c r="AA43" s="159"/>
      <c r="AB43" s="161"/>
      <c r="AC43" s="161"/>
      <c r="AD43" s="161"/>
      <c r="AE43" s="161"/>
      <c r="AF43" s="161"/>
      <c r="AG43" s="161"/>
    </row>
    <row r="44" ht="30.0" customHeight="1">
      <c r="A44" s="177" t="s">
        <v>80</v>
      </c>
      <c r="B44" s="184" t="s">
        <v>132</v>
      </c>
      <c r="C44" s="225" t="s">
        <v>129</v>
      </c>
      <c r="D44" s="178" t="s">
        <v>130</v>
      </c>
      <c r="E44" s="179"/>
      <c r="F44" s="180"/>
      <c r="G44" s="181">
        <f t="shared" si="96"/>
        <v>0</v>
      </c>
      <c r="H44" s="179"/>
      <c r="I44" s="180"/>
      <c r="J44" s="181">
        <f t="shared" si="97"/>
        <v>0</v>
      </c>
      <c r="K44" s="179"/>
      <c r="L44" s="180"/>
      <c r="M44" s="181">
        <f t="shared" si="98"/>
        <v>0</v>
      </c>
      <c r="N44" s="179"/>
      <c r="O44" s="180"/>
      <c r="P44" s="181">
        <f t="shared" si="99"/>
        <v>0</v>
      </c>
      <c r="Q44" s="179"/>
      <c r="R44" s="180"/>
      <c r="S44" s="181">
        <f t="shared" si="100"/>
        <v>0</v>
      </c>
      <c r="T44" s="179"/>
      <c r="U44" s="180"/>
      <c r="V44" s="181">
        <f t="shared" si="101"/>
        <v>0</v>
      </c>
      <c r="W44" s="168">
        <f t="shared" si="102"/>
        <v>0</v>
      </c>
      <c r="X44" s="157">
        <f t="shared" si="103"/>
        <v>0</v>
      </c>
      <c r="Y44" s="157">
        <f t="shared" si="80"/>
        <v>0</v>
      </c>
      <c r="Z44" s="158" t="str">
        <f t="shared" si="81"/>
        <v>#DIV/0!</v>
      </c>
      <c r="AA44" s="182"/>
      <c r="AB44" s="161"/>
      <c r="AC44" s="161"/>
      <c r="AD44" s="161"/>
      <c r="AE44" s="161"/>
      <c r="AF44" s="161"/>
      <c r="AG44" s="161"/>
    </row>
    <row r="45" ht="30.0" customHeight="1">
      <c r="A45" s="138" t="s">
        <v>77</v>
      </c>
      <c r="B45" s="193" t="s">
        <v>133</v>
      </c>
      <c r="C45" s="183" t="s">
        <v>134</v>
      </c>
      <c r="D45" s="171"/>
      <c r="E45" s="172">
        <f>SUM(E46:E48)</f>
        <v>0</v>
      </c>
      <c r="F45" s="173"/>
      <c r="G45" s="174">
        <f t="shared" ref="G45:H45" si="104">SUM(G46:G48)</f>
        <v>0</v>
      </c>
      <c r="H45" s="172">
        <f t="shared" si="104"/>
        <v>0</v>
      </c>
      <c r="I45" s="173"/>
      <c r="J45" s="174">
        <f t="shared" ref="J45:K45" si="105">SUM(J46:J48)</f>
        <v>0</v>
      </c>
      <c r="K45" s="172">
        <f t="shared" si="105"/>
        <v>0</v>
      </c>
      <c r="L45" s="173"/>
      <c r="M45" s="174">
        <f t="shared" ref="M45:N45" si="106">SUM(M46:M48)</f>
        <v>0</v>
      </c>
      <c r="N45" s="172">
        <f t="shared" si="106"/>
        <v>0</v>
      </c>
      <c r="O45" s="173"/>
      <c r="P45" s="174">
        <f t="shared" ref="P45:Q45" si="107">SUM(P46:P48)</f>
        <v>0</v>
      </c>
      <c r="Q45" s="172">
        <f t="shared" si="107"/>
        <v>0</v>
      </c>
      <c r="R45" s="173"/>
      <c r="S45" s="174">
        <f t="shared" ref="S45:T45" si="108">SUM(S46:S48)</f>
        <v>0</v>
      </c>
      <c r="T45" s="172">
        <f t="shared" si="108"/>
        <v>0</v>
      </c>
      <c r="U45" s="173"/>
      <c r="V45" s="174">
        <f t="shared" ref="V45:X45" si="109">SUM(V46:V48)</f>
        <v>0</v>
      </c>
      <c r="W45" s="174">
        <f t="shared" si="109"/>
        <v>0</v>
      </c>
      <c r="X45" s="174">
        <f t="shared" si="109"/>
        <v>0</v>
      </c>
      <c r="Y45" s="173">
        <f t="shared" si="80"/>
        <v>0</v>
      </c>
      <c r="Z45" s="173" t="str">
        <f t="shared" si="81"/>
        <v>#DIV/0!</v>
      </c>
      <c r="AA45" s="176"/>
      <c r="AB45" s="148"/>
      <c r="AC45" s="148"/>
      <c r="AD45" s="148"/>
      <c r="AE45" s="148"/>
      <c r="AF45" s="148"/>
      <c r="AG45" s="148"/>
    </row>
    <row r="46" ht="30.0" customHeight="1">
      <c r="A46" s="149" t="s">
        <v>80</v>
      </c>
      <c r="B46" s="150" t="s">
        <v>135</v>
      </c>
      <c r="C46" s="151" t="s">
        <v>136</v>
      </c>
      <c r="D46" s="152" t="s">
        <v>130</v>
      </c>
      <c r="E46" s="153"/>
      <c r="F46" s="154"/>
      <c r="G46" s="155">
        <f t="shared" ref="G46:G48" si="110">E46*F46</f>
        <v>0</v>
      </c>
      <c r="H46" s="153"/>
      <c r="I46" s="154"/>
      <c r="J46" s="155">
        <f t="shared" ref="J46:J48" si="111">H46*I46</f>
        <v>0</v>
      </c>
      <c r="K46" s="153"/>
      <c r="L46" s="154"/>
      <c r="M46" s="155">
        <f t="shared" ref="M46:M48" si="112">K46*L46</f>
        <v>0</v>
      </c>
      <c r="N46" s="153"/>
      <c r="O46" s="154"/>
      <c r="P46" s="155">
        <f t="shared" ref="P46:P48" si="113">N46*O46</f>
        <v>0</v>
      </c>
      <c r="Q46" s="153"/>
      <c r="R46" s="154"/>
      <c r="S46" s="155">
        <f t="shared" ref="S46:S48" si="114">Q46*R46</f>
        <v>0</v>
      </c>
      <c r="T46" s="153"/>
      <c r="U46" s="154"/>
      <c r="V46" s="155">
        <f t="shared" ref="V46:V48" si="115">T46*U46</f>
        <v>0</v>
      </c>
      <c r="W46" s="156">
        <f t="shared" ref="W46:W48" si="116">G46+M46+S46</f>
        <v>0</v>
      </c>
      <c r="X46" s="157">
        <f t="shared" ref="X46:X48" si="117">J46+P46+V46</f>
        <v>0</v>
      </c>
      <c r="Y46" s="157">
        <f t="shared" si="80"/>
        <v>0</v>
      </c>
      <c r="Z46" s="158" t="str">
        <f t="shared" si="81"/>
        <v>#DIV/0!</v>
      </c>
      <c r="AA46" s="159"/>
      <c r="AB46" s="160"/>
      <c r="AC46" s="161"/>
      <c r="AD46" s="161"/>
      <c r="AE46" s="161"/>
      <c r="AF46" s="161"/>
      <c r="AG46" s="161"/>
    </row>
    <row r="47" ht="30.0" customHeight="1">
      <c r="A47" s="149" t="s">
        <v>80</v>
      </c>
      <c r="B47" s="150" t="s">
        <v>137</v>
      </c>
      <c r="C47" s="151" t="s">
        <v>138</v>
      </c>
      <c r="D47" s="152" t="s">
        <v>130</v>
      </c>
      <c r="E47" s="153"/>
      <c r="F47" s="154"/>
      <c r="G47" s="155">
        <f t="shared" si="110"/>
        <v>0</v>
      </c>
      <c r="H47" s="153"/>
      <c r="I47" s="154"/>
      <c r="J47" s="155">
        <f t="shared" si="111"/>
        <v>0</v>
      </c>
      <c r="K47" s="153"/>
      <c r="L47" s="154"/>
      <c r="M47" s="155">
        <f t="shared" si="112"/>
        <v>0</v>
      </c>
      <c r="N47" s="153"/>
      <c r="O47" s="154"/>
      <c r="P47" s="155">
        <f t="shared" si="113"/>
        <v>0</v>
      </c>
      <c r="Q47" s="153"/>
      <c r="R47" s="154"/>
      <c r="S47" s="155">
        <f t="shared" si="114"/>
        <v>0</v>
      </c>
      <c r="T47" s="153"/>
      <c r="U47" s="154"/>
      <c r="V47" s="155">
        <f t="shared" si="115"/>
        <v>0</v>
      </c>
      <c r="W47" s="156">
        <f t="shared" si="116"/>
        <v>0</v>
      </c>
      <c r="X47" s="157">
        <f t="shared" si="117"/>
        <v>0</v>
      </c>
      <c r="Y47" s="157">
        <f t="shared" si="80"/>
        <v>0</v>
      </c>
      <c r="Z47" s="158" t="str">
        <f t="shared" si="81"/>
        <v>#DIV/0!</v>
      </c>
      <c r="AA47" s="159"/>
      <c r="AB47" s="161"/>
      <c r="AC47" s="161"/>
      <c r="AD47" s="161"/>
      <c r="AE47" s="161"/>
      <c r="AF47" s="161"/>
      <c r="AG47" s="161"/>
    </row>
    <row r="48" ht="30.0" customHeight="1">
      <c r="A48" s="162" t="s">
        <v>80</v>
      </c>
      <c r="B48" s="163" t="s">
        <v>139</v>
      </c>
      <c r="C48" s="202" t="s">
        <v>136</v>
      </c>
      <c r="D48" s="164" t="s">
        <v>130</v>
      </c>
      <c r="E48" s="179"/>
      <c r="F48" s="180"/>
      <c r="G48" s="181">
        <f t="shared" si="110"/>
        <v>0</v>
      </c>
      <c r="H48" s="179"/>
      <c r="I48" s="180"/>
      <c r="J48" s="181">
        <f t="shared" si="111"/>
        <v>0</v>
      </c>
      <c r="K48" s="179"/>
      <c r="L48" s="180"/>
      <c r="M48" s="181">
        <f t="shared" si="112"/>
        <v>0</v>
      </c>
      <c r="N48" s="179"/>
      <c r="O48" s="180"/>
      <c r="P48" s="181">
        <f t="shared" si="113"/>
        <v>0</v>
      </c>
      <c r="Q48" s="179"/>
      <c r="R48" s="180"/>
      <c r="S48" s="181">
        <f t="shared" si="114"/>
        <v>0</v>
      </c>
      <c r="T48" s="179"/>
      <c r="U48" s="180"/>
      <c r="V48" s="181">
        <f t="shared" si="115"/>
        <v>0</v>
      </c>
      <c r="W48" s="168">
        <f t="shared" si="116"/>
        <v>0</v>
      </c>
      <c r="X48" s="157">
        <f t="shared" si="117"/>
        <v>0</v>
      </c>
      <c r="Y48" s="157">
        <f t="shared" si="80"/>
        <v>0</v>
      </c>
      <c r="Z48" s="158" t="str">
        <f t="shared" si="81"/>
        <v>#DIV/0!</v>
      </c>
      <c r="AA48" s="182"/>
      <c r="AB48" s="161"/>
      <c r="AC48" s="161"/>
      <c r="AD48" s="161"/>
      <c r="AE48" s="161"/>
      <c r="AF48" s="161"/>
      <c r="AG48" s="161"/>
    </row>
    <row r="49" ht="30.0" customHeight="1">
      <c r="A49" s="203" t="s">
        <v>140</v>
      </c>
      <c r="B49" s="204"/>
      <c r="C49" s="205"/>
      <c r="D49" s="206"/>
      <c r="E49" s="210">
        <f>E45+E41+E37</f>
        <v>0</v>
      </c>
      <c r="F49" s="226"/>
      <c r="G49" s="209">
        <f t="shared" ref="G49:H49" si="118">G45+G41+G37</f>
        <v>0</v>
      </c>
      <c r="H49" s="210">
        <f t="shared" si="118"/>
        <v>0</v>
      </c>
      <c r="I49" s="226"/>
      <c r="J49" s="209">
        <f t="shared" ref="J49:K49" si="119">J45+J41+J37</f>
        <v>0</v>
      </c>
      <c r="K49" s="227">
        <f t="shared" si="119"/>
        <v>0</v>
      </c>
      <c r="L49" s="226"/>
      <c r="M49" s="209">
        <f t="shared" ref="M49:N49" si="120">M45+M41+M37</f>
        <v>0</v>
      </c>
      <c r="N49" s="227">
        <f t="shared" si="120"/>
        <v>0</v>
      </c>
      <c r="O49" s="226"/>
      <c r="P49" s="209">
        <f t="shared" ref="P49:Q49" si="121">P45+P41+P37</f>
        <v>0</v>
      </c>
      <c r="Q49" s="227">
        <f t="shared" si="121"/>
        <v>0</v>
      </c>
      <c r="R49" s="226"/>
      <c r="S49" s="209">
        <f t="shared" ref="S49:T49" si="122">S45+S41+S37</f>
        <v>0</v>
      </c>
      <c r="T49" s="227">
        <f t="shared" si="122"/>
        <v>0</v>
      </c>
      <c r="U49" s="226"/>
      <c r="V49" s="209">
        <f t="shared" ref="V49:X49" si="123">V45+V41+V37</f>
        <v>0</v>
      </c>
      <c r="W49" s="228">
        <f t="shared" si="123"/>
        <v>0</v>
      </c>
      <c r="X49" s="228">
        <f t="shared" si="123"/>
        <v>0</v>
      </c>
      <c r="Y49" s="228">
        <f t="shared" si="80"/>
        <v>0</v>
      </c>
      <c r="Z49" s="228" t="str">
        <f t="shared" si="81"/>
        <v>#DIV/0!</v>
      </c>
      <c r="AA49" s="214"/>
      <c r="AB49" s="8"/>
      <c r="AC49" s="8"/>
      <c r="AD49" s="8"/>
      <c r="AE49" s="8"/>
      <c r="AF49" s="8"/>
      <c r="AG49" s="8"/>
    </row>
    <row r="50" ht="30.0" customHeight="1">
      <c r="A50" s="215" t="s">
        <v>75</v>
      </c>
      <c r="B50" s="216">
        <v>3.0</v>
      </c>
      <c r="C50" s="217" t="s">
        <v>141</v>
      </c>
      <c r="D50" s="218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6"/>
      <c r="X50" s="136"/>
      <c r="Y50" s="136"/>
      <c r="Z50" s="136"/>
      <c r="AA50" s="137"/>
      <c r="AB50" s="8"/>
      <c r="AC50" s="8"/>
      <c r="AD50" s="8"/>
      <c r="AE50" s="8"/>
      <c r="AF50" s="8"/>
      <c r="AG50" s="8"/>
    </row>
    <row r="51" ht="45.0" customHeight="1">
      <c r="A51" s="138" t="s">
        <v>77</v>
      </c>
      <c r="B51" s="193" t="s">
        <v>142</v>
      </c>
      <c r="C51" s="140" t="s">
        <v>143</v>
      </c>
      <c r="D51" s="141"/>
      <c r="E51" s="142">
        <f>SUM(E52:E54)</f>
        <v>2</v>
      </c>
      <c r="F51" s="143"/>
      <c r="G51" s="144">
        <f t="shared" ref="G51:H51" si="124">SUM(G52:G54)</f>
        <v>22050</v>
      </c>
      <c r="H51" s="142">
        <f t="shared" si="124"/>
        <v>2</v>
      </c>
      <c r="I51" s="143"/>
      <c r="J51" s="144">
        <f t="shared" ref="J51:K51" si="125">SUM(J52:J54)</f>
        <v>18232.97</v>
      </c>
      <c r="K51" s="142">
        <f t="shared" si="125"/>
        <v>0</v>
      </c>
      <c r="L51" s="143"/>
      <c r="M51" s="144">
        <f t="shared" ref="M51:N51" si="126">SUM(M52:M54)</f>
        <v>0</v>
      </c>
      <c r="N51" s="142">
        <f t="shared" si="126"/>
        <v>0</v>
      </c>
      <c r="O51" s="143"/>
      <c r="P51" s="144">
        <f t="shared" ref="P51:Q51" si="127">SUM(P52:P54)</f>
        <v>0</v>
      </c>
      <c r="Q51" s="142">
        <f t="shared" si="127"/>
        <v>0</v>
      </c>
      <c r="R51" s="143"/>
      <c r="S51" s="144">
        <f t="shared" ref="S51:T51" si="128">SUM(S52:S54)</f>
        <v>0</v>
      </c>
      <c r="T51" s="142">
        <f t="shared" si="128"/>
        <v>0</v>
      </c>
      <c r="U51" s="143"/>
      <c r="V51" s="144">
        <f t="shared" ref="V51:X51" si="129">SUM(V52:V54)</f>
        <v>0</v>
      </c>
      <c r="W51" s="144">
        <f t="shared" si="129"/>
        <v>22050</v>
      </c>
      <c r="X51" s="144">
        <f t="shared" si="129"/>
        <v>18232.97</v>
      </c>
      <c r="Y51" s="145">
        <f t="shared" ref="Y51:Y58" si="130">W51-X51</f>
        <v>3817.03</v>
      </c>
      <c r="Z51" s="146">
        <f t="shared" ref="Z51:Z58" si="131">Y51/W51</f>
        <v>0.1731079365</v>
      </c>
      <c r="AA51" s="147"/>
      <c r="AB51" s="148"/>
      <c r="AC51" s="148"/>
      <c r="AD51" s="148"/>
      <c r="AE51" s="148"/>
      <c r="AF51" s="148"/>
      <c r="AG51" s="148"/>
    </row>
    <row r="52" ht="30.0" customHeight="1">
      <c r="A52" s="149" t="s">
        <v>80</v>
      </c>
      <c r="B52" s="150" t="s">
        <v>144</v>
      </c>
      <c r="C52" s="224" t="s">
        <v>145</v>
      </c>
      <c r="D52" s="152" t="s">
        <v>123</v>
      </c>
      <c r="E52" s="153">
        <v>1.0</v>
      </c>
      <c r="F52" s="154">
        <v>19250.0</v>
      </c>
      <c r="G52" s="155">
        <f t="shared" ref="G52:G54" si="132">E52*F52</f>
        <v>19250</v>
      </c>
      <c r="H52" s="153">
        <v>1.0</v>
      </c>
      <c r="I52" s="154">
        <v>15242.97</v>
      </c>
      <c r="J52" s="155">
        <f t="shared" ref="J52:J54" si="133">H52*I52</f>
        <v>15242.97</v>
      </c>
      <c r="K52" s="153"/>
      <c r="L52" s="154"/>
      <c r="M52" s="155">
        <f t="shared" ref="M52:M54" si="134">K52*L52</f>
        <v>0</v>
      </c>
      <c r="N52" s="153"/>
      <c r="O52" s="154"/>
      <c r="P52" s="155">
        <f t="shared" ref="P52:P54" si="135">N52*O52</f>
        <v>0</v>
      </c>
      <c r="Q52" s="153"/>
      <c r="R52" s="154"/>
      <c r="S52" s="155">
        <f t="shared" ref="S52:S54" si="136">Q52*R52</f>
        <v>0</v>
      </c>
      <c r="T52" s="153"/>
      <c r="U52" s="154"/>
      <c r="V52" s="155">
        <f t="shared" ref="V52:V54" si="137">T52*U52</f>
        <v>0</v>
      </c>
      <c r="W52" s="156">
        <f t="shared" ref="W52:W54" si="138">G52+M52+S52</f>
        <v>19250</v>
      </c>
      <c r="X52" s="157">
        <f t="shared" ref="X52:X54" si="139">J52+P52+V52</f>
        <v>15242.97</v>
      </c>
      <c r="Y52" s="157">
        <f t="shared" si="130"/>
        <v>4007.03</v>
      </c>
      <c r="Z52" s="158">
        <f t="shared" si="131"/>
        <v>0.2081574026</v>
      </c>
      <c r="AA52" s="159"/>
      <c r="AB52" s="161"/>
      <c r="AC52" s="161"/>
      <c r="AD52" s="161"/>
      <c r="AE52" s="161"/>
      <c r="AF52" s="161"/>
      <c r="AG52" s="161"/>
    </row>
    <row r="53" ht="30.0" customHeight="1">
      <c r="A53" s="149" t="s">
        <v>80</v>
      </c>
      <c r="B53" s="150" t="s">
        <v>146</v>
      </c>
      <c r="C53" s="224" t="s">
        <v>147</v>
      </c>
      <c r="D53" s="152" t="s">
        <v>123</v>
      </c>
      <c r="E53" s="153">
        <v>1.0</v>
      </c>
      <c r="F53" s="154">
        <v>2800.0</v>
      </c>
      <c r="G53" s="155">
        <f t="shared" si="132"/>
        <v>2800</v>
      </c>
      <c r="H53" s="153">
        <v>1.0</v>
      </c>
      <c r="I53" s="154">
        <v>2990.0</v>
      </c>
      <c r="J53" s="155">
        <f t="shared" si="133"/>
        <v>2990</v>
      </c>
      <c r="K53" s="153"/>
      <c r="L53" s="154"/>
      <c r="M53" s="155">
        <f t="shared" si="134"/>
        <v>0</v>
      </c>
      <c r="N53" s="153"/>
      <c r="O53" s="154"/>
      <c r="P53" s="155">
        <f t="shared" si="135"/>
        <v>0</v>
      </c>
      <c r="Q53" s="153"/>
      <c r="R53" s="154"/>
      <c r="S53" s="155">
        <f t="shared" si="136"/>
        <v>0</v>
      </c>
      <c r="T53" s="153"/>
      <c r="U53" s="154"/>
      <c r="V53" s="155">
        <f t="shared" si="137"/>
        <v>0</v>
      </c>
      <c r="W53" s="156">
        <f t="shared" si="138"/>
        <v>2800</v>
      </c>
      <c r="X53" s="157">
        <f t="shared" si="139"/>
        <v>2990</v>
      </c>
      <c r="Y53" s="157">
        <f t="shared" si="130"/>
        <v>-190</v>
      </c>
      <c r="Z53" s="158">
        <f t="shared" si="131"/>
        <v>-0.06785714286</v>
      </c>
      <c r="AA53" s="159"/>
      <c r="AB53" s="161"/>
      <c r="AC53" s="161"/>
      <c r="AD53" s="161"/>
      <c r="AE53" s="161"/>
      <c r="AF53" s="161"/>
      <c r="AG53" s="161"/>
    </row>
    <row r="54" ht="30.0" customHeight="1">
      <c r="A54" s="162" t="s">
        <v>80</v>
      </c>
      <c r="B54" s="163" t="s">
        <v>148</v>
      </c>
      <c r="C54" s="201" t="s">
        <v>149</v>
      </c>
      <c r="D54" s="164" t="s">
        <v>123</v>
      </c>
      <c r="E54" s="165"/>
      <c r="F54" s="166"/>
      <c r="G54" s="167">
        <f t="shared" si="132"/>
        <v>0</v>
      </c>
      <c r="H54" s="165"/>
      <c r="I54" s="166"/>
      <c r="J54" s="167">
        <f t="shared" si="133"/>
        <v>0</v>
      </c>
      <c r="K54" s="165"/>
      <c r="L54" s="166"/>
      <c r="M54" s="167">
        <f t="shared" si="134"/>
        <v>0</v>
      </c>
      <c r="N54" s="165"/>
      <c r="O54" s="166"/>
      <c r="P54" s="167">
        <f t="shared" si="135"/>
        <v>0</v>
      </c>
      <c r="Q54" s="165"/>
      <c r="R54" s="166"/>
      <c r="S54" s="167">
        <f t="shared" si="136"/>
        <v>0</v>
      </c>
      <c r="T54" s="165"/>
      <c r="U54" s="166"/>
      <c r="V54" s="167">
        <f t="shared" si="137"/>
        <v>0</v>
      </c>
      <c r="W54" s="168">
        <f t="shared" si="138"/>
        <v>0</v>
      </c>
      <c r="X54" s="157">
        <f t="shared" si="139"/>
        <v>0</v>
      </c>
      <c r="Y54" s="157">
        <f t="shared" si="130"/>
        <v>0</v>
      </c>
      <c r="Z54" s="158" t="str">
        <f t="shared" si="131"/>
        <v>#DIV/0!</v>
      </c>
      <c r="AA54" s="169"/>
      <c r="AB54" s="161"/>
      <c r="AC54" s="161"/>
      <c r="AD54" s="161"/>
      <c r="AE54" s="161"/>
      <c r="AF54" s="161"/>
      <c r="AG54" s="161"/>
    </row>
    <row r="55" ht="47.25" customHeight="1">
      <c r="A55" s="138" t="s">
        <v>77</v>
      </c>
      <c r="B55" s="193" t="s">
        <v>150</v>
      </c>
      <c r="C55" s="170" t="s">
        <v>151</v>
      </c>
      <c r="D55" s="171"/>
      <c r="E55" s="172"/>
      <c r="F55" s="173"/>
      <c r="G55" s="174"/>
      <c r="H55" s="172"/>
      <c r="I55" s="173"/>
      <c r="J55" s="174"/>
      <c r="K55" s="172">
        <f>SUM(K56:K57)</f>
        <v>0</v>
      </c>
      <c r="L55" s="173"/>
      <c r="M55" s="174">
        <f t="shared" ref="M55:N55" si="140">SUM(M56:M57)</f>
        <v>0</v>
      </c>
      <c r="N55" s="172">
        <f t="shared" si="140"/>
        <v>0</v>
      </c>
      <c r="O55" s="173"/>
      <c r="P55" s="174">
        <f t="shared" ref="P55:Q55" si="141">SUM(P56:P57)</f>
        <v>0</v>
      </c>
      <c r="Q55" s="172">
        <f t="shared" si="141"/>
        <v>0</v>
      </c>
      <c r="R55" s="173"/>
      <c r="S55" s="174">
        <f t="shared" ref="S55:T55" si="142">SUM(S56:S57)</f>
        <v>0</v>
      </c>
      <c r="T55" s="172">
        <f t="shared" si="142"/>
        <v>0</v>
      </c>
      <c r="U55" s="173"/>
      <c r="V55" s="174">
        <f t="shared" ref="V55:X55" si="143">SUM(V56:V57)</f>
        <v>0</v>
      </c>
      <c r="W55" s="174">
        <f t="shared" si="143"/>
        <v>0</v>
      </c>
      <c r="X55" s="174">
        <f t="shared" si="143"/>
        <v>0</v>
      </c>
      <c r="Y55" s="174">
        <f t="shared" si="130"/>
        <v>0</v>
      </c>
      <c r="Z55" s="174" t="str">
        <f t="shared" si="131"/>
        <v>#DIV/0!</v>
      </c>
      <c r="AA55" s="176"/>
      <c r="AB55" s="148"/>
      <c r="AC55" s="148"/>
      <c r="AD55" s="148"/>
      <c r="AE55" s="148"/>
      <c r="AF55" s="148"/>
      <c r="AG55" s="148"/>
    </row>
    <row r="56" ht="30.0" customHeight="1">
      <c r="A56" s="149" t="s">
        <v>80</v>
      </c>
      <c r="B56" s="150" t="s">
        <v>152</v>
      </c>
      <c r="C56" s="224" t="s">
        <v>153</v>
      </c>
      <c r="D56" s="152" t="s">
        <v>154</v>
      </c>
      <c r="E56" s="229" t="s">
        <v>155</v>
      </c>
      <c r="F56" s="230"/>
      <c r="G56" s="231"/>
      <c r="H56" s="229" t="s">
        <v>155</v>
      </c>
      <c r="I56" s="230"/>
      <c r="J56" s="231"/>
      <c r="K56" s="153"/>
      <c r="L56" s="154"/>
      <c r="M56" s="155">
        <f t="shared" ref="M56:M57" si="144">K56*L56</f>
        <v>0</v>
      </c>
      <c r="N56" s="153"/>
      <c r="O56" s="154"/>
      <c r="P56" s="155">
        <f t="shared" ref="P56:P57" si="145">N56*O56</f>
        <v>0</v>
      </c>
      <c r="Q56" s="153"/>
      <c r="R56" s="154"/>
      <c r="S56" s="155">
        <f t="shared" ref="S56:S57" si="146">Q56*R56</f>
        <v>0</v>
      </c>
      <c r="T56" s="153"/>
      <c r="U56" s="154"/>
      <c r="V56" s="155">
        <f t="shared" ref="V56:V57" si="147">T56*U56</f>
        <v>0</v>
      </c>
      <c r="W56" s="168">
        <f t="shared" ref="W56:W57" si="148">G56+M56+S56</f>
        <v>0</v>
      </c>
      <c r="X56" s="157">
        <f t="shared" ref="X56:X57" si="149">J56+P56+V56</f>
        <v>0</v>
      </c>
      <c r="Y56" s="157">
        <f t="shared" si="130"/>
        <v>0</v>
      </c>
      <c r="Z56" s="158" t="str">
        <f t="shared" si="131"/>
        <v>#DIV/0!</v>
      </c>
      <c r="AA56" s="159"/>
      <c r="AB56" s="161"/>
      <c r="AC56" s="161"/>
      <c r="AD56" s="161"/>
      <c r="AE56" s="161"/>
      <c r="AF56" s="161"/>
      <c r="AG56" s="161"/>
    </row>
    <row r="57" ht="30.0" customHeight="1">
      <c r="A57" s="162" t="s">
        <v>80</v>
      </c>
      <c r="B57" s="163" t="s">
        <v>156</v>
      </c>
      <c r="C57" s="201" t="s">
        <v>157</v>
      </c>
      <c r="D57" s="164" t="s">
        <v>154</v>
      </c>
      <c r="E57" s="26"/>
      <c r="F57" s="232"/>
      <c r="G57" s="27"/>
      <c r="H57" s="26"/>
      <c r="I57" s="232"/>
      <c r="J57" s="27"/>
      <c r="K57" s="179"/>
      <c r="L57" s="180"/>
      <c r="M57" s="181">
        <f t="shared" si="144"/>
        <v>0</v>
      </c>
      <c r="N57" s="179"/>
      <c r="O57" s="180"/>
      <c r="P57" s="181">
        <f t="shared" si="145"/>
        <v>0</v>
      </c>
      <c r="Q57" s="179"/>
      <c r="R57" s="180"/>
      <c r="S57" s="181">
        <f t="shared" si="146"/>
        <v>0</v>
      </c>
      <c r="T57" s="179"/>
      <c r="U57" s="180"/>
      <c r="V57" s="181">
        <f t="shared" si="147"/>
        <v>0</v>
      </c>
      <c r="W57" s="168">
        <f t="shared" si="148"/>
        <v>0</v>
      </c>
      <c r="X57" s="157">
        <f t="shared" si="149"/>
        <v>0</v>
      </c>
      <c r="Y57" s="185">
        <f t="shared" si="130"/>
        <v>0</v>
      </c>
      <c r="Z57" s="158" t="str">
        <f t="shared" si="131"/>
        <v>#DIV/0!</v>
      </c>
      <c r="AA57" s="182"/>
      <c r="AB57" s="161"/>
      <c r="AC57" s="161"/>
      <c r="AD57" s="161"/>
      <c r="AE57" s="161"/>
      <c r="AF57" s="161"/>
      <c r="AG57" s="161"/>
    </row>
    <row r="58" ht="30.0" customHeight="1">
      <c r="A58" s="203" t="s">
        <v>158</v>
      </c>
      <c r="B58" s="204"/>
      <c r="C58" s="205"/>
      <c r="D58" s="206"/>
      <c r="E58" s="210">
        <f>E51</f>
        <v>2</v>
      </c>
      <c r="F58" s="226"/>
      <c r="G58" s="209">
        <f t="shared" ref="G58:H58" si="150">G51</f>
        <v>22050</v>
      </c>
      <c r="H58" s="210">
        <f t="shared" si="150"/>
        <v>2</v>
      </c>
      <c r="I58" s="226"/>
      <c r="J58" s="209">
        <f>J51</f>
        <v>18232.97</v>
      </c>
      <c r="K58" s="227">
        <f>K55+K51</f>
        <v>0</v>
      </c>
      <c r="L58" s="226"/>
      <c r="M58" s="209">
        <f t="shared" ref="M58:N58" si="151">M55+M51</f>
        <v>0</v>
      </c>
      <c r="N58" s="227">
        <f t="shared" si="151"/>
        <v>0</v>
      </c>
      <c r="O58" s="226"/>
      <c r="P58" s="209">
        <f t="shared" ref="P58:Q58" si="152">P55+P51</f>
        <v>0</v>
      </c>
      <c r="Q58" s="227">
        <f t="shared" si="152"/>
        <v>0</v>
      </c>
      <c r="R58" s="226"/>
      <c r="S58" s="209">
        <f t="shared" ref="S58:T58" si="153">S55+S51</f>
        <v>0</v>
      </c>
      <c r="T58" s="227">
        <f t="shared" si="153"/>
        <v>0</v>
      </c>
      <c r="U58" s="226"/>
      <c r="V58" s="209">
        <f t="shared" ref="V58:X58" si="154">V55+V51</f>
        <v>0</v>
      </c>
      <c r="W58" s="228">
        <f t="shared" si="154"/>
        <v>22050</v>
      </c>
      <c r="X58" s="228">
        <f t="shared" si="154"/>
        <v>18232.97</v>
      </c>
      <c r="Y58" s="228">
        <f t="shared" si="130"/>
        <v>3817.03</v>
      </c>
      <c r="Z58" s="228">
        <f t="shared" si="131"/>
        <v>0.1731079365</v>
      </c>
      <c r="AA58" s="214"/>
      <c r="AB58" s="161"/>
      <c r="AC58" s="161"/>
      <c r="AD58" s="161"/>
      <c r="AE58" s="8"/>
      <c r="AF58" s="8"/>
      <c r="AG58" s="8"/>
    </row>
    <row r="59" ht="30.0" customHeight="1">
      <c r="A59" s="215" t="s">
        <v>75</v>
      </c>
      <c r="B59" s="216">
        <v>4.0</v>
      </c>
      <c r="C59" s="217" t="s">
        <v>159</v>
      </c>
      <c r="D59" s="218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6"/>
      <c r="X59" s="136"/>
      <c r="Y59" s="219"/>
      <c r="Z59" s="136"/>
      <c r="AA59" s="137"/>
      <c r="AB59" s="8"/>
      <c r="AC59" s="8"/>
      <c r="AD59" s="8"/>
      <c r="AE59" s="8"/>
      <c r="AF59" s="8"/>
      <c r="AG59" s="8"/>
    </row>
    <row r="60" ht="30.0" customHeight="1">
      <c r="A60" s="138" t="s">
        <v>77</v>
      </c>
      <c r="B60" s="193" t="s">
        <v>160</v>
      </c>
      <c r="C60" s="233" t="s">
        <v>161</v>
      </c>
      <c r="D60" s="141"/>
      <c r="E60" s="142">
        <f>SUM(E61:E63)</f>
        <v>0</v>
      </c>
      <c r="F60" s="143"/>
      <c r="G60" s="144">
        <f t="shared" ref="G60:H60" si="155">SUM(G61:G63)</f>
        <v>0</v>
      </c>
      <c r="H60" s="142">
        <f t="shared" si="155"/>
        <v>0</v>
      </c>
      <c r="I60" s="143"/>
      <c r="J60" s="144">
        <f t="shared" ref="J60:K60" si="156">SUM(J61:J63)</f>
        <v>0</v>
      </c>
      <c r="K60" s="142">
        <f t="shared" si="156"/>
        <v>0</v>
      </c>
      <c r="L60" s="143"/>
      <c r="M60" s="144">
        <f t="shared" ref="M60:N60" si="157">SUM(M61:M63)</f>
        <v>0</v>
      </c>
      <c r="N60" s="142">
        <f t="shared" si="157"/>
        <v>0</v>
      </c>
      <c r="O60" s="143"/>
      <c r="P60" s="144">
        <f t="shared" ref="P60:Q60" si="158">SUM(P61:P63)</f>
        <v>0</v>
      </c>
      <c r="Q60" s="142">
        <f t="shared" si="158"/>
        <v>0</v>
      </c>
      <c r="R60" s="143"/>
      <c r="S60" s="144">
        <f t="shared" ref="S60:T60" si="159">SUM(S61:S63)</f>
        <v>0</v>
      </c>
      <c r="T60" s="142">
        <f t="shared" si="159"/>
        <v>0</v>
      </c>
      <c r="U60" s="143"/>
      <c r="V60" s="144">
        <f t="shared" ref="V60:X60" si="160">SUM(V61:V63)</f>
        <v>0</v>
      </c>
      <c r="W60" s="144">
        <f t="shared" si="160"/>
        <v>0</v>
      </c>
      <c r="X60" s="144">
        <f t="shared" si="160"/>
        <v>0</v>
      </c>
      <c r="Y60" s="234">
        <f t="shared" ref="Y60:Y80" si="161">W60-X60</f>
        <v>0</v>
      </c>
      <c r="Z60" s="146" t="str">
        <f t="shared" ref="Z60:Z80" si="162">Y60/W60</f>
        <v>#DIV/0!</v>
      </c>
      <c r="AA60" s="147"/>
      <c r="AB60" s="148"/>
      <c r="AC60" s="148"/>
      <c r="AD60" s="148"/>
      <c r="AE60" s="148"/>
      <c r="AF60" s="148"/>
      <c r="AG60" s="148"/>
    </row>
    <row r="61" ht="30.0" customHeight="1">
      <c r="A61" s="149" t="s">
        <v>80</v>
      </c>
      <c r="B61" s="150" t="s">
        <v>162</v>
      </c>
      <c r="C61" s="224" t="s">
        <v>163</v>
      </c>
      <c r="D61" s="235" t="s">
        <v>164</v>
      </c>
      <c r="E61" s="236"/>
      <c r="F61" s="237"/>
      <c r="G61" s="238">
        <f t="shared" ref="G61:G63" si="163">E61*F61</f>
        <v>0</v>
      </c>
      <c r="H61" s="236"/>
      <c r="I61" s="237"/>
      <c r="J61" s="238">
        <f t="shared" ref="J61:J63" si="164">H61*I61</f>
        <v>0</v>
      </c>
      <c r="K61" s="153"/>
      <c r="L61" s="237"/>
      <c r="M61" s="155">
        <f t="shared" ref="M61:M63" si="165">K61*L61</f>
        <v>0</v>
      </c>
      <c r="N61" s="153"/>
      <c r="O61" s="237"/>
      <c r="P61" s="155">
        <f t="shared" ref="P61:P63" si="166">N61*O61</f>
        <v>0</v>
      </c>
      <c r="Q61" s="153"/>
      <c r="R61" s="237"/>
      <c r="S61" s="155">
        <f t="shared" ref="S61:S63" si="167">Q61*R61</f>
        <v>0</v>
      </c>
      <c r="T61" s="153"/>
      <c r="U61" s="237"/>
      <c r="V61" s="155">
        <f t="shared" ref="V61:V63" si="168">T61*U61</f>
        <v>0</v>
      </c>
      <c r="W61" s="156">
        <f t="shared" ref="W61:W63" si="169">G61+M61+S61</f>
        <v>0</v>
      </c>
      <c r="X61" s="157">
        <f t="shared" ref="X61:X63" si="170">J61+P61+V61</f>
        <v>0</v>
      </c>
      <c r="Y61" s="157">
        <f t="shared" si="161"/>
        <v>0</v>
      </c>
      <c r="Z61" s="158" t="str">
        <f t="shared" si="162"/>
        <v>#DIV/0!</v>
      </c>
      <c r="AA61" s="159"/>
      <c r="AB61" s="161"/>
      <c r="AC61" s="161"/>
      <c r="AD61" s="161"/>
      <c r="AE61" s="161"/>
      <c r="AF61" s="161"/>
      <c r="AG61" s="161"/>
    </row>
    <row r="62" ht="30.0" customHeight="1">
      <c r="A62" s="149" t="s">
        <v>80</v>
      </c>
      <c r="B62" s="150" t="s">
        <v>165</v>
      </c>
      <c r="C62" s="224" t="s">
        <v>163</v>
      </c>
      <c r="D62" s="235" t="s">
        <v>164</v>
      </c>
      <c r="E62" s="236"/>
      <c r="F62" s="237"/>
      <c r="G62" s="238">
        <f t="shared" si="163"/>
        <v>0</v>
      </c>
      <c r="H62" s="236"/>
      <c r="I62" s="237"/>
      <c r="J62" s="238">
        <f t="shared" si="164"/>
        <v>0</v>
      </c>
      <c r="K62" s="153"/>
      <c r="L62" s="237"/>
      <c r="M62" s="155">
        <f t="shared" si="165"/>
        <v>0</v>
      </c>
      <c r="N62" s="153"/>
      <c r="O62" s="237"/>
      <c r="P62" s="155">
        <f t="shared" si="166"/>
        <v>0</v>
      </c>
      <c r="Q62" s="153"/>
      <c r="R62" s="237"/>
      <c r="S62" s="155">
        <f t="shared" si="167"/>
        <v>0</v>
      </c>
      <c r="T62" s="153"/>
      <c r="U62" s="237"/>
      <c r="V62" s="155">
        <f t="shared" si="168"/>
        <v>0</v>
      </c>
      <c r="W62" s="156">
        <f t="shared" si="169"/>
        <v>0</v>
      </c>
      <c r="X62" s="157">
        <f t="shared" si="170"/>
        <v>0</v>
      </c>
      <c r="Y62" s="157">
        <f t="shared" si="161"/>
        <v>0</v>
      </c>
      <c r="Z62" s="158" t="str">
        <f t="shared" si="162"/>
        <v>#DIV/0!</v>
      </c>
      <c r="AA62" s="159"/>
      <c r="AB62" s="161"/>
      <c r="AC62" s="161"/>
      <c r="AD62" s="161"/>
      <c r="AE62" s="161"/>
      <c r="AF62" s="161"/>
      <c r="AG62" s="161"/>
    </row>
    <row r="63" ht="30.0" customHeight="1">
      <c r="A63" s="177" t="s">
        <v>80</v>
      </c>
      <c r="B63" s="163" t="s">
        <v>166</v>
      </c>
      <c r="C63" s="201" t="s">
        <v>163</v>
      </c>
      <c r="D63" s="235" t="s">
        <v>164</v>
      </c>
      <c r="E63" s="239"/>
      <c r="F63" s="240"/>
      <c r="G63" s="241">
        <f t="shared" si="163"/>
        <v>0</v>
      </c>
      <c r="H63" s="239"/>
      <c r="I63" s="240"/>
      <c r="J63" s="241">
        <f t="shared" si="164"/>
        <v>0</v>
      </c>
      <c r="K63" s="165"/>
      <c r="L63" s="240"/>
      <c r="M63" s="167">
        <f t="shared" si="165"/>
        <v>0</v>
      </c>
      <c r="N63" s="165"/>
      <c r="O63" s="240"/>
      <c r="P63" s="167">
        <f t="shared" si="166"/>
        <v>0</v>
      </c>
      <c r="Q63" s="165"/>
      <c r="R63" s="240"/>
      <c r="S63" s="167">
        <f t="shared" si="167"/>
        <v>0</v>
      </c>
      <c r="T63" s="165"/>
      <c r="U63" s="240"/>
      <c r="V63" s="167">
        <f t="shared" si="168"/>
        <v>0</v>
      </c>
      <c r="W63" s="168">
        <f t="shared" si="169"/>
        <v>0</v>
      </c>
      <c r="X63" s="157">
        <f t="shared" si="170"/>
        <v>0</v>
      </c>
      <c r="Y63" s="157">
        <f t="shared" si="161"/>
        <v>0</v>
      </c>
      <c r="Z63" s="158" t="str">
        <f t="shared" si="162"/>
        <v>#DIV/0!</v>
      </c>
      <c r="AA63" s="169"/>
      <c r="AB63" s="161"/>
      <c r="AC63" s="161"/>
      <c r="AD63" s="161"/>
      <c r="AE63" s="161"/>
      <c r="AF63" s="161"/>
      <c r="AG63" s="161"/>
    </row>
    <row r="64" ht="30.0" customHeight="1">
      <c r="A64" s="138" t="s">
        <v>77</v>
      </c>
      <c r="B64" s="193" t="s">
        <v>167</v>
      </c>
      <c r="C64" s="183" t="s">
        <v>168</v>
      </c>
      <c r="D64" s="171"/>
      <c r="E64" s="172">
        <f>SUM(E65:E67)</f>
        <v>0</v>
      </c>
      <c r="F64" s="173"/>
      <c r="G64" s="174">
        <f t="shared" ref="G64:H64" si="171">SUM(G65:G67)</f>
        <v>0</v>
      </c>
      <c r="H64" s="172">
        <f t="shared" si="171"/>
        <v>0</v>
      </c>
      <c r="I64" s="173"/>
      <c r="J64" s="174">
        <f t="shared" ref="J64:K64" si="172">SUM(J65:J67)</f>
        <v>0</v>
      </c>
      <c r="K64" s="172">
        <f t="shared" si="172"/>
        <v>0</v>
      </c>
      <c r="L64" s="173"/>
      <c r="M64" s="174">
        <f t="shared" ref="M64:N64" si="173">SUM(M65:M67)</f>
        <v>0</v>
      </c>
      <c r="N64" s="172">
        <f t="shared" si="173"/>
        <v>0</v>
      </c>
      <c r="O64" s="173"/>
      <c r="P64" s="174">
        <f t="shared" ref="P64:Q64" si="174">SUM(P65:P67)</f>
        <v>0</v>
      </c>
      <c r="Q64" s="172">
        <f t="shared" si="174"/>
        <v>0</v>
      </c>
      <c r="R64" s="173"/>
      <c r="S64" s="174">
        <f t="shared" ref="S64:T64" si="175">SUM(S65:S67)</f>
        <v>0</v>
      </c>
      <c r="T64" s="172">
        <f t="shared" si="175"/>
        <v>0</v>
      </c>
      <c r="U64" s="173"/>
      <c r="V64" s="174">
        <f t="shared" ref="V64:X64" si="176">SUM(V65:V67)</f>
        <v>0</v>
      </c>
      <c r="W64" s="174">
        <f t="shared" si="176"/>
        <v>0</v>
      </c>
      <c r="X64" s="174">
        <f t="shared" si="176"/>
        <v>0</v>
      </c>
      <c r="Y64" s="174">
        <f t="shared" si="161"/>
        <v>0</v>
      </c>
      <c r="Z64" s="174" t="str">
        <f t="shared" si="162"/>
        <v>#DIV/0!</v>
      </c>
      <c r="AA64" s="176"/>
      <c r="AB64" s="148"/>
      <c r="AC64" s="148"/>
      <c r="AD64" s="148"/>
      <c r="AE64" s="148"/>
      <c r="AF64" s="148"/>
      <c r="AG64" s="148"/>
    </row>
    <row r="65" ht="30.0" customHeight="1">
      <c r="A65" s="149" t="s">
        <v>80</v>
      </c>
      <c r="B65" s="150" t="s">
        <v>169</v>
      </c>
      <c r="C65" s="242" t="s">
        <v>170</v>
      </c>
      <c r="D65" s="243" t="s">
        <v>171</v>
      </c>
      <c r="E65" s="153"/>
      <c r="F65" s="154"/>
      <c r="G65" s="155">
        <f t="shared" ref="G65:G67" si="177">E65*F65</f>
        <v>0</v>
      </c>
      <c r="H65" s="153"/>
      <c r="I65" s="154"/>
      <c r="J65" s="155">
        <f t="shared" ref="J65:J67" si="178">H65*I65</f>
        <v>0</v>
      </c>
      <c r="K65" s="153"/>
      <c r="L65" s="154"/>
      <c r="M65" s="155">
        <f t="shared" ref="M65:M67" si="179">K65*L65</f>
        <v>0</v>
      </c>
      <c r="N65" s="153"/>
      <c r="O65" s="154"/>
      <c r="P65" s="155">
        <f t="shared" ref="P65:P67" si="180">N65*O65</f>
        <v>0</v>
      </c>
      <c r="Q65" s="153"/>
      <c r="R65" s="154"/>
      <c r="S65" s="155">
        <f t="shared" ref="S65:S67" si="181">Q65*R65</f>
        <v>0</v>
      </c>
      <c r="T65" s="153"/>
      <c r="U65" s="154"/>
      <c r="V65" s="155">
        <f t="shared" ref="V65:V67" si="182">T65*U65</f>
        <v>0</v>
      </c>
      <c r="W65" s="156">
        <f t="shared" ref="W65:W67" si="183">G65+M65+S65</f>
        <v>0</v>
      </c>
      <c r="X65" s="157">
        <f t="shared" ref="X65:X67" si="184">J65+P65+V65</f>
        <v>0</v>
      </c>
      <c r="Y65" s="157">
        <f t="shared" si="161"/>
        <v>0</v>
      </c>
      <c r="Z65" s="158" t="str">
        <f t="shared" si="162"/>
        <v>#DIV/0!</v>
      </c>
      <c r="AA65" s="159"/>
      <c r="AB65" s="161"/>
      <c r="AC65" s="161"/>
      <c r="AD65" s="161"/>
      <c r="AE65" s="161"/>
      <c r="AF65" s="161"/>
      <c r="AG65" s="161"/>
    </row>
    <row r="66" ht="30.0" customHeight="1">
      <c r="A66" s="149" t="s">
        <v>80</v>
      </c>
      <c r="B66" s="150" t="s">
        <v>172</v>
      </c>
      <c r="C66" s="242" t="s">
        <v>173</v>
      </c>
      <c r="D66" s="243" t="s">
        <v>171</v>
      </c>
      <c r="E66" s="153"/>
      <c r="F66" s="154"/>
      <c r="G66" s="155">
        <f t="shared" si="177"/>
        <v>0</v>
      </c>
      <c r="H66" s="153"/>
      <c r="I66" s="154"/>
      <c r="J66" s="155">
        <f t="shared" si="178"/>
        <v>0</v>
      </c>
      <c r="K66" s="153"/>
      <c r="L66" s="154"/>
      <c r="M66" s="155">
        <f t="shared" si="179"/>
        <v>0</v>
      </c>
      <c r="N66" s="153"/>
      <c r="O66" s="154"/>
      <c r="P66" s="155">
        <f t="shared" si="180"/>
        <v>0</v>
      </c>
      <c r="Q66" s="153"/>
      <c r="R66" s="154"/>
      <c r="S66" s="155">
        <f t="shared" si="181"/>
        <v>0</v>
      </c>
      <c r="T66" s="153"/>
      <c r="U66" s="154"/>
      <c r="V66" s="155">
        <f t="shared" si="182"/>
        <v>0</v>
      </c>
      <c r="W66" s="156">
        <f t="shared" si="183"/>
        <v>0</v>
      </c>
      <c r="X66" s="157">
        <f t="shared" si="184"/>
        <v>0</v>
      </c>
      <c r="Y66" s="157">
        <f t="shared" si="161"/>
        <v>0</v>
      </c>
      <c r="Z66" s="158" t="str">
        <f t="shared" si="162"/>
        <v>#DIV/0!</v>
      </c>
      <c r="AA66" s="159"/>
      <c r="AB66" s="161"/>
      <c r="AC66" s="161"/>
      <c r="AD66" s="161"/>
      <c r="AE66" s="161"/>
      <c r="AF66" s="161"/>
      <c r="AG66" s="161"/>
    </row>
    <row r="67" ht="30.0" customHeight="1">
      <c r="A67" s="162" t="s">
        <v>80</v>
      </c>
      <c r="B67" s="184" t="s">
        <v>174</v>
      </c>
      <c r="C67" s="244" t="s">
        <v>175</v>
      </c>
      <c r="D67" s="243" t="s">
        <v>171</v>
      </c>
      <c r="E67" s="165"/>
      <c r="F67" s="166"/>
      <c r="G67" s="167">
        <f t="shared" si="177"/>
        <v>0</v>
      </c>
      <c r="H67" s="165"/>
      <c r="I67" s="166"/>
      <c r="J67" s="167">
        <f t="shared" si="178"/>
        <v>0</v>
      </c>
      <c r="K67" s="165"/>
      <c r="L67" s="166"/>
      <c r="M67" s="167">
        <f t="shared" si="179"/>
        <v>0</v>
      </c>
      <c r="N67" s="165"/>
      <c r="O67" s="166"/>
      <c r="P67" s="167">
        <f t="shared" si="180"/>
        <v>0</v>
      </c>
      <c r="Q67" s="165"/>
      <c r="R67" s="166"/>
      <c r="S67" s="167">
        <f t="shared" si="181"/>
        <v>0</v>
      </c>
      <c r="T67" s="165"/>
      <c r="U67" s="166"/>
      <c r="V67" s="167">
        <f t="shared" si="182"/>
        <v>0</v>
      </c>
      <c r="W67" s="168">
        <f t="shared" si="183"/>
        <v>0</v>
      </c>
      <c r="X67" s="157">
        <f t="shared" si="184"/>
        <v>0</v>
      </c>
      <c r="Y67" s="157">
        <f t="shared" si="161"/>
        <v>0</v>
      </c>
      <c r="Z67" s="158" t="str">
        <f t="shared" si="162"/>
        <v>#DIV/0!</v>
      </c>
      <c r="AA67" s="169"/>
      <c r="AB67" s="161"/>
      <c r="AC67" s="161"/>
      <c r="AD67" s="161"/>
      <c r="AE67" s="161"/>
      <c r="AF67" s="161"/>
      <c r="AG67" s="161"/>
    </row>
    <row r="68" ht="30.0" customHeight="1">
      <c r="A68" s="138" t="s">
        <v>77</v>
      </c>
      <c r="B68" s="193" t="s">
        <v>176</v>
      </c>
      <c r="C68" s="183" t="s">
        <v>177</v>
      </c>
      <c r="D68" s="171"/>
      <c r="E68" s="172">
        <f>SUM(E69:E71)</f>
        <v>0</v>
      </c>
      <c r="F68" s="173"/>
      <c r="G68" s="174">
        <f t="shared" ref="G68:H68" si="185">SUM(G69:G71)</f>
        <v>0</v>
      </c>
      <c r="H68" s="172">
        <f t="shared" si="185"/>
        <v>0</v>
      </c>
      <c r="I68" s="173"/>
      <c r="J68" s="174">
        <f t="shared" ref="J68:K68" si="186">SUM(J69:J71)</f>
        <v>0</v>
      </c>
      <c r="K68" s="172">
        <f t="shared" si="186"/>
        <v>0</v>
      </c>
      <c r="L68" s="173"/>
      <c r="M68" s="174">
        <f t="shared" ref="M68:N68" si="187">SUM(M69:M71)</f>
        <v>0</v>
      </c>
      <c r="N68" s="172">
        <f t="shared" si="187"/>
        <v>0</v>
      </c>
      <c r="O68" s="173"/>
      <c r="P68" s="174">
        <f t="shared" ref="P68:Q68" si="188">SUM(P69:P71)</f>
        <v>0</v>
      </c>
      <c r="Q68" s="172">
        <f t="shared" si="188"/>
        <v>0</v>
      </c>
      <c r="R68" s="173"/>
      <c r="S68" s="174">
        <f t="shared" ref="S68:T68" si="189">SUM(S69:S71)</f>
        <v>0</v>
      </c>
      <c r="T68" s="172">
        <f t="shared" si="189"/>
        <v>0</v>
      </c>
      <c r="U68" s="173"/>
      <c r="V68" s="174">
        <f t="shared" ref="V68:X68" si="190">SUM(V69:V71)</f>
        <v>0</v>
      </c>
      <c r="W68" s="174">
        <f t="shared" si="190"/>
        <v>0</v>
      </c>
      <c r="X68" s="174">
        <f t="shared" si="190"/>
        <v>0</v>
      </c>
      <c r="Y68" s="174">
        <f t="shared" si="161"/>
        <v>0</v>
      </c>
      <c r="Z68" s="174" t="str">
        <f t="shared" si="162"/>
        <v>#DIV/0!</v>
      </c>
      <c r="AA68" s="176"/>
      <c r="AB68" s="148"/>
      <c r="AC68" s="148"/>
      <c r="AD68" s="148"/>
      <c r="AE68" s="148"/>
      <c r="AF68" s="148"/>
      <c r="AG68" s="148"/>
    </row>
    <row r="69" ht="30.0" customHeight="1">
      <c r="A69" s="149" t="s">
        <v>80</v>
      </c>
      <c r="B69" s="150" t="s">
        <v>178</v>
      </c>
      <c r="C69" s="242" t="s">
        <v>179</v>
      </c>
      <c r="D69" s="243" t="s">
        <v>180</v>
      </c>
      <c r="E69" s="153"/>
      <c r="F69" s="154"/>
      <c r="G69" s="155">
        <f t="shared" ref="G69:G71" si="191">E69*F69</f>
        <v>0</v>
      </c>
      <c r="H69" s="153"/>
      <c r="I69" s="154"/>
      <c r="J69" s="155">
        <f t="shared" ref="J69:J71" si="192">H69*I69</f>
        <v>0</v>
      </c>
      <c r="K69" s="153"/>
      <c r="L69" s="154"/>
      <c r="M69" s="155">
        <f t="shared" ref="M69:M71" si="193">K69*L69</f>
        <v>0</v>
      </c>
      <c r="N69" s="153"/>
      <c r="O69" s="154"/>
      <c r="P69" s="155">
        <f t="shared" ref="P69:P71" si="194">N69*O69</f>
        <v>0</v>
      </c>
      <c r="Q69" s="153"/>
      <c r="R69" s="154"/>
      <c r="S69" s="155">
        <f t="shared" ref="S69:S71" si="195">Q69*R69</f>
        <v>0</v>
      </c>
      <c r="T69" s="153"/>
      <c r="U69" s="154"/>
      <c r="V69" s="155">
        <f t="shared" ref="V69:V71" si="196">T69*U69</f>
        <v>0</v>
      </c>
      <c r="W69" s="156">
        <f t="shared" ref="W69:W71" si="197">G69+M69+S69</f>
        <v>0</v>
      </c>
      <c r="X69" s="157">
        <f t="shared" ref="X69:X71" si="198">J69+P69+V69</f>
        <v>0</v>
      </c>
      <c r="Y69" s="157">
        <f t="shared" si="161"/>
        <v>0</v>
      </c>
      <c r="Z69" s="158" t="str">
        <f t="shared" si="162"/>
        <v>#DIV/0!</v>
      </c>
      <c r="AA69" s="159"/>
      <c r="AB69" s="161"/>
      <c r="AC69" s="161"/>
      <c r="AD69" s="161"/>
      <c r="AE69" s="161"/>
      <c r="AF69" s="161"/>
      <c r="AG69" s="161"/>
    </row>
    <row r="70" ht="30.0" customHeight="1">
      <c r="A70" s="149" t="s">
        <v>80</v>
      </c>
      <c r="B70" s="150" t="s">
        <v>181</v>
      </c>
      <c r="C70" s="242" t="s">
        <v>182</v>
      </c>
      <c r="D70" s="243" t="s">
        <v>180</v>
      </c>
      <c r="E70" s="153"/>
      <c r="F70" s="154"/>
      <c r="G70" s="155">
        <f t="shared" si="191"/>
        <v>0</v>
      </c>
      <c r="H70" s="153"/>
      <c r="I70" s="154"/>
      <c r="J70" s="155">
        <f t="shared" si="192"/>
        <v>0</v>
      </c>
      <c r="K70" s="153"/>
      <c r="L70" s="154"/>
      <c r="M70" s="155">
        <f t="shared" si="193"/>
        <v>0</v>
      </c>
      <c r="N70" s="153"/>
      <c r="O70" s="154"/>
      <c r="P70" s="155">
        <f t="shared" si="194"/>
        <v>0</v>
      </c>
      <c r="Q70" s="153"/>
      <c r="R70" s="154"/>
      <c r="S70" s="155">
        <f t="shared" si="195"/>
        <v>0</v>
      </c>
      <c r="T70" s="153"/>
      <c r="U70" s="154"/>
      <c r="V70" s="155">
        <f t="shared" si="196"/>
        <v>0</v>
      </c>
      <c r="W70" s="156">
        <f t="shared" si="197"/>
        <v>0</v>
      </c>
      <c r="X70" s="157">
        <f t="shared" si="198"/>
        <v>0</v>
      </c>
      <c r="Y70" s="157">
        <f t="shared" si="161"/>
        <v>0</v>
      </c>
      <c r="Z70" s="158" t="str">
        <f t="shared" si="162"/>
        <v>#DIV/0!</v>
      </c>
      <c r="AA70" s="159"/>
      <c r="AB70" s="161"/>
      <c r="AC70" s="161"/>
      <c r="AD70" s="161"/>
      <c r="AE70" s="161"/>
      <c r="AF70" s="161"/>
      <c r="AG70" s="161"/>
    </row>
    <row r="71" ht="30.0" customHeight="1">
      <c r="A71" s="162" t="s">
        <v>80</v>
      </c>
      <c r="B71" s="184" t="s">
        <v>183</v>
      </c>
      <c r="C71" s="244" t="s">
        <v>184</v>
      </c>
      <c r="D71" s="245" t="s">
        <v>180</v>
      </c>
      <c r="E71" s="165"/>
      <c r="F71" s="166"/>
      <c r="G71" s="167">
        <f t="shared" si="191"/>
        <v>0</v>
      </c>
      <c r="H71" s="165"/>
      <c r="I71" s="166"/>
      <c r="J71" s="167">
        <f t="shared" si="192"/>
        <v>0</v>
      </c>
      <c r="K71" s="165"/>
      <c r="L71" s="166"/>
      <c r="M71" s="167">
        <f t="shared" si="193"/>
        <v>0</v>
      </c>
      <c r="N71" s="165"/>
      <c r="O71" s="166"/>
      <c r="P71" s="167">
        <f t="shared" si="194"/>
        <v>0</v>
      </c>
      <c r="Q71" s="165"/>
      <c r="R71" s="166"/>
      <c r="S71" s="167">
        <f t="shared" si="195"/>
        <v>0</v>
      </c>
      <c r="T71" s="165"/>
      <c r="U71" s="166"/>
      <c r="V71" s="167">
        <f t="shared" si="196"/>
        <v>0</v>
      </c>
      <c r="W71" s="168">
        <f t="shared" si="197"/>
        <v>0</v>
      </c>
      <c r="X71" s="157">
        <f t="shared" si="198"/>
        <v>0</v>
      </c>
      <c r="Y71" s="157">
        <f t="shared" si="161"/>
        <v>0</v>
      </c>
      <c r="Z71" s="158" t="str">
        <f t="shared" si="162"/>
        <v>#DIV/0!</v>
      </c>
      <c r="AA71" s="169"/>
      <c r="AB71" s="161"/>
      <c r="AC71" s="161"/>
      <c r="AD71" s="161"/>
      <c r="AE71" s="161"/>
      <c r="AF71" s="161"/>
      <c r="AG71" s="161"/>
    </row>
    <row r="72" ht="30.0" customHeight="1">
      <c r="A72" s="138" t="s">
        <v>77</v>
      </c>
      <c r="B72" s="193" t="s">
        <v>185</v>
      </c>
      <c r="C72" s="183" t="s">
        <v>186</v>
      </c>
      <c r="D72" s="171"/>
      <c r="E72" s="172">
        <f>SUM(E73:E75)</f>
        <v>0</v>
      </c>
      <c r="F72" s="173"/>
      <c r="G72" s="174">
        <f t="shared" ref="G72:H72" si="199">SUM(G73:G75)</f>
        <v>0</v>
      </c>
      <c r="H72" s="172">
        <f t="shared" si="199"/>
        <v>0</v>
      </c>
      <c r="I72" s="173"/>
      <c r="J72" s="174">
        <f t="shared" ref="J72:K72" si="200">SUM(J73:J75)</f>
        <v>0</v>
      </c>
      <c r="K72" s="172">
        <f t="shared" si="200"/>
        <v>0</v>
      </c>
      <c r="L72" s="173"/>
      <c r="M72" s="174">
        <f t="shared" ref="M72:N72" si="201">SUM(M73:M75)</f>
        <v>0</v>
      </c>
      <c r="N72" s="172">
        <f t="shared" si="201"/>
        <v>0</v>
      </c>
      <c r="O72" s="173"/>
      <c r="P72" s="174">
        <f t="shared" ref="P72:Q72" si="202">SUM(P73:P75)</f>
        <v>0</v>
      </c>
      <c r="Q72" s="172">
        <f t="shared" si="202"/>
        <v>0</v>
      </c>
      <c r="R72" s="173"/>
      <c r="S72" s="174">
        <f t="shared" ref="S72:T72" si="203">SUM(S73:S75)</f>
        <v>0</v>
      </c>
      <c r="T72" s="172">
        <f t="shared" si="203"/>
        <v>0</v>
      </c>
      <c r="U72" s="173"/>
      <c r="V72" s="174">
        <f t="shared" ref="V72:X72" si="204">SUM(V73:V75)</f>
        <v>0</v>
      </c>
      <c r="W72" s="174">
        <f t="shared" si="204"/>
        <v>0</v>
      </c>
      <c r="X72" s="174">
        <f t="shared" si="204"/>
        <v>0</v>
      </c>
      <c r="Y72" s="174">
        <f t="shared" si="161"/>
        <v>0</v>
      </c>
      <c r="Z72" s="174" t="str">
        <f t="shared" si="162"/>
        <v>#DIV/0!</v>
      </c>
      <c r="AA72" s="176"/>
      <c r="AB72" s="148"/>
      <c r="AC72" s="148"/>
      <c r="AD72" s="148"/>
      <c r="AE72" s="148"/>
      <c r="AF72" s="148"/>
      <c r="AG72" s="148"/>
    </row>
    <row r="73" ht="30.0" customHeight="1">
      <c r="A73" s="149" t="s">
        <v>80</v>
      </c>
      <c r="B73" s="150" t="s">
        <v>187</v>
      </c>
      <c r="C73" s="224" t="s">
        <v>188</v>
      </c>
      <c r="D73" s="243" t="s">
        <v>123</v>
      </c>
      <c r="E73" s="153"/>
      <c r="F73" s="154"/>
      <c r="G73" s="155">
        <f t="shared" ref="G73:G75" si="205">E73*F73</f>
        <v>0</v>
      </c>
      <c r="H73" s="153"/>
      <c r="I73" s="154"/>
      <c r="J73" s="155">
        <f t="shared" ref="J73:J75" si="206">H73*I73</f>
        <v>0</v>
      </c>
      <c r="K73" s="153"/>
      <c r="L73" s="154"/>
      <c r="M73" s="155">
        <f t="shared" ref="M73:M75" si="207">K73*L73</f>
        <v>0</v>
      </c>
      <c r="N73" s="153"/>
      <c r="O73" s="154"/>
      <c r="P73" s="155">
        <f t="shared" ref="P73:P75" si="208">N73*O73</f>
        <v>0</v>
      </c>
      <c r="Q73" s="153"/>
      <c r="R73" s="154"/>
      <c r="S73" s="155">
        <f t="shared" ref="S73:S75" si="209">Q73*R73</f>
        <v>0</v>
      </c>
      <c r="T73" s="153"/>
      <c r="U73" s="154"/>
      <c r="V73" s="155">
        <f t="shared" ref="V73:V75" si="210">T73*U73</f>
        <v>0</v>
      </c>
      <c r="W73" s="156">
        <f t="shared" ref="W73:W75" si="211">G73+M73+S73</f>
        <v>0</v>
      </c>
      <c r="X73" s="157">
        <f t="shared" ref="X73:X75" si="212">J73+P73+V73</f>
        <v>0</v>
      </c>
      <c r="Y73" s="157">
        <f t="shared" si="161"/>
        <v>0</v>
      </c>
      <c r="Z73" s="158" t="str">
        <f t="shared" si="162"/>
        <v>#DIV/0!</v>
      </c>
      <c r="AA73" s="159"/>
      <c r="AB73" s="161"/>
      <c r="AC73" s="161"/>
      <c r="AD73" s="161"/>
      <c r="AE73" s="161"/>
      <c r="AF73" s="161"/>
      <c r="AG73" s="161"/>
    </row>
    <row r="74" ht="30.0" customHeight="1">
      <c r="A74" s="149" t="s">
        <v>80</v>
      </c>
      <c r="B74" s="150" t="s">
        <v>189</v>
      </c>
      <c r="C74" s="224" t="s">
        <v>188</v>
      </c>
      <c r="D74" s="243" t="s">
        <v>123</v>
      </c>
      <c r="E74" s="153"/>
      <c r="F74" s="154"/>
      <c r="G74" s="155">
        <f t="shared" si="205"/>
        <v>0</v>
      </c>
      <c r="H74" s="153"/>
      <c r="I74" s="154"/>
      <c r="J74" s="155">
        <f t="shared" si="206"/>
        <v>0</v>
      </c>
      <c r="K74" s="153"/>
      <c r="L74" s="154"/>
      <c r="M74" s="155">
        <f t="shared" si="207"/>
        <v>0</v>
      </c>
      <c r="N74" s="153"/>
      <c r="O74" s="154"/>
      <c r="P74" s="155">
        <f t="shared" si="208"/>
        <v>0</v>
      </c>
      <c r="Q74" s="153"/>
      <c r="R74" s="154"/>
      <c r="S74" s="155">
        <f t="shared" si="209"/>
        <v>0</v>
      </c>
      <c r="T74" s="153"/>
      <c r="U74" s="154"/>
      <c r="V74" s="155">
        <f t="shared" si="210"/>
        <v>0</v>
      </c>
      <c r="W74" s="156">
        <f t="shared" si="211"/>
        <v>0</v>
      </c>
      <c r="X74" s="157">
        <f t="shared" si="212"/>
        <v>0</v>
      </c>
      <c r="Y74" s="157">
        <f t="shared" si="161"/>
        <v>0</v>
      </c>
      <c r="Z74" s="158" t="str">
        <f t="shared" si="162"/>
        <v>#DIV/0!</v>
      </c>
      <c r="AA74" s="159"/>
      <c r="AB74" s="161"/>
      <c r="AC74" s="161"/>
      <c r="AD74" s="161"/>
      <c r="AE74" s="161"/>
      <c r="AF74" s="161"/>
      <c r="AG74" s="161"/>
    </row>
    <row r="75" ht="30.0" customHeight="1">
      <c r="A75" s="162" t="s">
        <v>80</v>
      </c>
      <c r="B75" s="163" t="s">
        <v>190</v>
      </c>
      <c r="C75" s="201" t="s">
        <v>188</v>
      </c>
      <c r="D75" s="245" t="s">
        <v>123</v>
      </c>
      <c r="E75" s="165"/>
      <c r="F75" s="166"/>
      <c r="G75" s="167">
        <f t="shared" si="205"/>
        <v>0</v>
      </c>
      <c r="H75" s="165"/>
      <c r="I75" s="166"/>
      <c r="J75" s="167">
        <f t="shared" si="206"/>
        <v>0</v>
      </c>
      <c r="K75" s="165"/>
      <c r="L75" s="166"/>
      <c r="M75" s="167">
        <f t="shared" si="207"/>
        <v>0</v>
      </c>
      <c r="N75" s="165"/>
      <c r="O75" s="166"/>
      <c r="P75" s="167">
        <f t="shared" si="208"/>
        <v>0</v>
      </c>
      <c r="Q75" s="165"/>
      <c r="R75" s="166"/>
      <c r="S75" s="167">
        <f t="shared" si="209"/>
        <v>0</v>
      </c>
      <c r="T75" s="165"/>
      <c r="U75" s="166"/>
      <c r="V75" s="167">
        <f t="shared" si="210"/>
        <v>0</v>
      </c>
      <c r="W75" s="168">
        <f t="shared" si="211"/>
        <v>0</v>
      </c>
      <c r="X75" s="157">
        <f t="shared" si="212"/>
        <v>0</v>
      </c>
      <c r="Y75" s="157">
        <f t="shared" si="161"/>
        <v>0</v>
      </c>
      <c r="Z75" s="158" t="str">
        <f t="shared" si="162"/>
        <v>#DIV/0!</v>
      </c>
      <c r="AA75" s="169"/>
      <c r="AB75" s="161"/>
      <c r="AC75" s="161"/>
      <c r="AD75" s="161"/>
      <c r="AE75" s="161"/>
      <c r="AF75" s="161"/>
      <c r="AG75" s="161"/>
    </row>
    <row r="76" ht="30.0" customHeight="1">
      <c r="A76" s="138" t="s">
        <v>77</v>
      </c>
      <c r="B76" s="193" t="s">
        <v>191</v>
      </c>
      <c r="C76" s="183" t="s">
        <v>192</v>
      </c>
      <c r="D76" s="171"/>
      <c r="E76" s="172">
        <f>SUM(E77:E79)</f>
        <v>0</v>
      </c>
      <c r="F76" s="173"/>
      <c r="G76" s="174">
        <f t="shared" ref="G76:H76" si="213">SUM(G77:G79)</f>
        <v>0</v>
      </c>
      <c r="H76" s="172">
        <f t="shared" si="213"/>
        <v>0</v>
      </c>
      <c r="I76" s="173"/>
      <c r="J76" s="174">
        <f t="shared" ref="J76:K76" si="214">SUM(J77:J79)</f>
        <v>0</v>
      </c>
      <c r="K76" s="172">
        <f t="shared" si="214"/>
        <v>0</v>
      </c>
      <c r="L76" s="173"/>
      <c r="M76" s="174">
        <f t="shared" ref="M76:N76" si="215">SUM(M77:M79)</f>
        <v>0</v>
      </c>
      <c r="N76" s="172">
        <f t="shared" si="215"/>
        <v>0</v>
      </c>
      <c r="O76" s="173"/>
      <c r="P76" s="174">
        <f t="shared" ref="P76:Q76" si="216">SUM(P77:P79)</f>
        <v>0</v>
      </c>
      <c r="Q76" s="172">
        <f t="shared" si="216"/>
        <v>0</v>
      </c>
      <c r="R76" s="173"/>
      <c r="S76" s="174">
        <f t="shared" ref="S76:T76" si="217">SUM(S77:S79)</f>
        <v>0</v>
      </c>
      <c r="T76" s="172">
        <f t="shared" si="217"/>
        <v>0</v>
      </c>
      <c r="U76" s="173"/>
      <c r="V76" s="174">
        <f t="shared" ref="V76:X76" si="218">SUM(V77:V79)</f>
        <v>0</v>
      </c>
      <c r="W76" s="174">
        <f t="shared" si="218"/>
        <v>0</v>
      </c>
      <c r="X76" s="174">
        <f t="shared" si="218"/>
        <v>0</v>
      </c>
      <c r="Y76" s="174">
        <f t="shared" si="161"/>
        <v>0</v>
      </c>
      <c r="Z76" s="174" t="str">
        <f t="shared" si="162"/>
        <v>#DIV/0!</v>
      </c>
      <c r="AA76" s="176"/>
      <c r="AB76" s="148"/>
      <c r="AC76" s="148"/>
      <c r="AD76" s="148"/>
      <c r="AE76" s="148"/>
      <c r="AF76" s="148"/>
      <c r="AG76" s="148"/>
    </row>
    <row r="77" ht="30.0" customHeight="1">
      <c r="A77" s="149" t="s">
        <v>80</v>
      </c>
      <c r="B77" s="150" t="s">
        <v>193</v>
      </c>
      <c r="C77" s="224" t="s">
        <v>188</v>
      </c>
      <c r="D77" s="243" t="s">
        <v>123</v>
      </c>
      <c r="E77" s="153"/>
      <c r="F77" s="154"/>
      <c r="G77" s="155">
        <f t="shared" ref="G77:G79" si="219">E77*F77</f>
        <v>0</v>
      </c>
      <c r="H77" s="153"/>
      <c r="I77" s="154"/>
      <c r="J77" s="155">
        <f t="shared" ref="J77:J79" si="220">H77*I77</f>
        <v>0</v>
      </c>
      <c r="K77" s="153"/>
      <c r="L77" s="154"/>
      <c r="M77" s="155">
        <f t="shared" ref="M77:M79" si="221">K77*L77</f>
        <v>0</v>
      </c>
      <c r="N77" s="153"/>
      <c r="O77" s="154"/>
      <c r="P77" s="155">
        <f t="shared" ref="P77:P79" si="222">N77*O77</f>
        <v>0</v>
      </c>
      <c r="Q77" s="153"/>
      <c r="R77" s="154"/>
      <c r="S77" s="155">
        <f t="shared" ref="S77:S79" si="223">Q77*R77</f>
        <v>0</v>
      </c>
      <c r="T77" s="153"/>
      <c r="U77" s="154"/>
      <c r="V77" s="155">
        <f t="shared" ref="V77:V79" si="224">T77*U77</f>
        <v>0</v>
      </c>
      <c r="W77" s="156">
        <f t="shared" ref="W77:W79" si="225">G77+M77+S77</f>
        <v>0</v>
      </c>
      <c r="X77" s="157">
        <f t="shared" ref="X77:X79" si="226">J77+P77+V77</f>
        <v>0</v>
      </c>
      <c r="Y77" s="157">
        <f t="shared" si="161"/>
        <v>0</v>
      </c>
      <c r="Z77" s="158" t="str">
        <f t="shared" si="162"/>
        <v>#DIV/0!</v>
      </c>
      <c r="AA77" s="159"/>
      <c r="AB77" s="161"/>
      <c r="AC77" s="161"/>
      <c r="AD77" s="161"/>
      <c r="AE77" s="161"/>
      <c r="AF77" s="161"/>
      <c r="AG77" s="161"/>
    </row>
    <row r="78" ht="30.0" customHeight="1">
      <c r="A78" s="149" t="s">
        <v>80</v>
      </c>
      <c r="B78" s="150" t="s">
        <v>194</v>
      </c>
      <c r="C78" s="224" t="s">
        <v>188</v>
      </c>
      <c r="D78" s="243" t="s">
        <v>123</v>
      </c>
      <c r="E78" s="153"/>
      <c r="F78" s="154"/>
      <c r="G78" s="155">
        <f t="shared" si="219"/>
        <v>0</v>
      </c>
      <c r="H78" s="153"/>
      <c r="I78" s="154"/>
      <c r="J78" s="155">
        <f t="shared" si="220"/>
        <v>0</v>
      </c>
      <c r="K78" s="153"/>
      <c r="L78" s="154"/>
      <c r="M78" s="155">
        <f t="shared" si="221"/>
        <v>0</v>
      </c>
      <c r="N78" s="153"/>
      <c r="O78" s="154"/>
      <c r="P78" s="155">
        <f t="shared" si="222"/>
        <v>0</v>
      </c>
      <c r="Q78" s="153"/>
      <c r="R78" s="154"/>
      <c r="S78" s="155">
        <f t="shared" si="223"/>
        <v>0</v>
      </c>
      <c r="T78" s="153"/>
      <c r="U78" s="154"/>
      <c r="V78" s="155">
        <f t="shared" si="224"/>
        <v>0</v>
      </c>
      <c r="W78" s="156">
        <f t="shared" si="225"/>
        <v>0</v>
      </c>
      <c r="X78" s="157">
        <f t="shared" si="226"/>
        <v>0</v>
      </c>
      <c r="Y78" s="157">
        <f t="shared" si="161"/>
        <v>0</v>
      </c>
      <c r="Z78" s="158" t="str">
        <f t="shared" si="162"/>
        <v>#DIV/0!</v>
      </c>
      <c r="AA78" s="159"/>
      <c r="AB78" s="161"/>
      <c r="AC78" s="161"/>
      <c r="AD78" s="161"/>
      <c r="AE78" s="161"/>
      <c r="AF78" s="161"/>
      <c r="AG78" s="161"/>
    </row>
    <row r="79" ht="30.0" customHeight="1">
      <c r="A79" s="162" t="s">
        <v>80</v>
      </c>
      <c r="B79" s="184" t="s">
        <v>195</v>
      </c>
      <c r="C79" s="201" t="s">
        <v>188</v>
      </c>
      <c r="D79" s="245" t="s">
        <v>123</v>
      </c>
      <c r="E79" s="165"/>
      <c r="F79" s="166"/>
      <c r="G79" s="167">
        <f t="shared" si="219"/>
        <v>0</v>
      </c>
      <c r="H79" s="165"/>
      <c r="I79" s="166"/>
      <c r="J79" s="167">
        <f t="shared" si="220"/>
        <v>0</v>
      </c>
      <c r="K79" s="165"/>
      <c r="L79" s="166"/>
      <c r="M79" s="167">
        <f t="shared" si="221"/>
        <v>0</v>
      </c>
      <c r="N79" s="165"/>
      <c r="O79" s="166"/>
      <c r="P79" s="167">
        <f t="shared" si="222"/>
        <v>0</v>
      </c>
      <c r="Q79" s="165"/>
      <c r="R79" s="166"/>
      <c r="S79" s="167">
        <f t="shared" si="223"/>
        <v>0</v>
      </c>
      <c r="T79" s="165"/>
      <c r="U79" s="166"/>
      <c r="V79" s="167">
        <f t="shared" si="224"/>
        <v>0</v>
      </c>
      <c r="W79" s="168">
        <f t="shared" si="225"/>
        <v>0</v>
      </c>
      <c r="X79" s="157">
        <f t="shared" si="226"/>
        <v>0</v>
      </c>
      <c r="Y79" s="185">
        <f t="shared" si="161"/>
        <v>0</v>
      </c>
      <c r="Z79" s="158" t="str">
        <f t="shared" si="162"/>
        <v>#DIV/0!</v>
      </c>
      <c r="AA79" s="169"/>
      <c r="AB79" s="161"/>
      <c r="AC79" s="161"/>
      <c r="AD79" s="161"/>
      <c r="AE79" s="161"/>
      <c r="AF79" s="161"/>
      <c r="AG79" s="161"/>
    </row>
    <row r="80" ht="30.0" customHeight="1">
      <c r="A80" s="203" t="s">
        <v>196</v>
      </c>
      <c r="B80" s="204"/>
      <c r="C80" s="205"/>
      <c r="D80" s="206"/>
      <c r="E80" s="210">
        <f>E76+E72+E68+E64+E60</f>
        <v>0</v>
      </c>
      <c r="F80" s="226"/>
      <c r="G80" s="209">
        <f t="shared" ref="G80:H80" si="227">G76+G72+G68+G64+G60</f>
        <v>0</v>
      </c>
      <c r="H80" s="210">
        <f t="shared" si="227"/>
        <v>0</v>
      </c>
      <c r="I80" s="226"/>
      <c r="J80" s="209">
        <f t="shared" ref="J80:K80" si="228">J76+J72+J68+J64+J60</f>
        <v>0</v>
      </c>
      <c r="K80" s="227">
        <f t="shared" si="228"/>
        <v>0</v>
      </c>
      <c r="L80" s="226"/>
      <c r="M80" s="209">
        <f t="shared" ref="M80:N80" si="229">M76+M72+M68+M64+M60</f>
        <v>0</v>
      </c>
      <c r="N80" s="227">
        <f t="shared" si="229"/>
        <v>0</v>
      </c>
      <c r="O80" s="226"/>
      <c r="P80" s="209">
        <f t="shared" ref="P80:Q80" si="230">P76+P72+P68+P64+P60</f>
        <v>0</v>
      </c>
      <c r="Q80" s="227">
        <f t="shared" si="230"/>
        <v>0</v>
      </c>
      <c r="R80" s="226"/>
      <c r="S80" s="209">
        <f t="shared" ref="S80:T80" si="231">S76+S72+S68+S64+S60</f>
        <v>0</v>
      </c>
      <c r="T80" s="227">
        <f t="shared" si="231"/>
        <v>0</v>
      </c>
      <c r="U80" s="226"/>
      <c r="V80" s="209">
        <f t="shared" ref="V80:X80" si="232">V76+V72+V68+V64+V60</f>
        <v>0</v>
      </c>
      <c r="W80" s="228">
        <f t="shared" si="232"/>
        <v>0</v>
      </c>
      <c r="X80" s="246">
        <f t="shared" si="232"/>
        <v>0</v>
      </c>
      <c r="Y80" s="247">
        <f t="shared" si="161"/>
        <v>0</v>
      </c>
      <c r="Z80" s="247" t="str">
        <f t="shared" si="162"/>
        <v>#DIV/0!</v>
      </c>
      <c r="AA80" s="214"/>
      <c r="AB80" s="8"/>
      <c r="AC80" s="8"/>
      <c r="AD80" s="8"/>
      <c r="AE80" s="8"/>
      <c r="AF80" s="8"/>
      <c r="AG80" s="8"/>
    </row>
    <row r="81" ht="30.0" customHeight="1">
      <c r="A81" s="248" t="s">
        <v>75</v>
      </c>
      <c r="B81" s="249">
        <v>5.0</v>
      </c>
      <c r="C81" s="250" t="s">
        <v>197</v>
      </c>
      <c r="D81" s="134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6"/>
      <c r="X81" s="136"/>
      <c r="Y81" s="251"/>
      <c r="Z81" s="136"/>
      <c r="AA81" s="137"/>
      <c r="AB81" s="8"/>
      <c r="AC81" s="8"/>
      <c r="AD81" s="8"/>
      <c r="AE81" s="8"/>
      <c r="AF81" s="8"/>
      <c r="AG81" s="8"/>
    </row>
    <row r="82" ht="30.0" customHeight="1">
      <c r="A82" s="138" t="s">
        <v>77</v>
      </c>
      <c r="B82" s="193" t="s">
        <v>198</v>
      </c>
      <c r="C82" s="170" t="s">
        <v>199</v>
      </c>
      <c r="D82" s="171"/>
      <c r="E82" s="172">
        <f>SUM(E83:E85)</f>
        <v>0</v>
      </c>
      <c r="F82" s="173"/>
      <c r="G82" s="174">
        <f t="shared" ref="G82:H82" si="233">SUM(G83:G85)</f>
        <v>0</v>
      </c>
      <c r="H82" s="172">
        <f t="shared" si="233"/>
        <v>0</v>
      </c>
      <c r="I82" s="173"/>
      <c r="J82" s="174">
        <f t="shared" ref="J82:K82" si="234">SUM(J83:J85)</f>
        <v>0</v>
      </c>
      <c r="K82" s="172">
        <f t="shared" si="234"/>
        <v>0</v>
      </c>
      <c r="L82" s="173"/>
      <c r="M82" s="174">
        <f t="shared" ref="M82:N82" si="235">SUM(M83:M85)</f>
        <v>0</v>
      </c>
      <c r="N82" s="172">
        <f t="shared" si="235"/>
        <v>0</v>
      </c>
      <c r="O82" s="173"/>
      <c r="P82" s="174">
        <f t="shared" ref="P82:Q82" si="236">SUM(P83:P85)</f>
        <v>0</v>
      </c>
      <c r="Q82" s="172">
        <f t="shared" si="236"/>
        <v>0</v>
      </c>
      <c r="R82" s="173"/>
      <c r="S82" s="174">
        <f t="shared" ref="S82:T82" si="237">SUM(S83:S85)</f>
        <v>0</v>
      </c>
      <c r="T82" s="172">
        <f t="shared" si="237"/>
        <v>0</v>
      </c>
      <c r="U82" s="173"/>
      <c r="V82" s="174">
        <f t="shared" ref="V82:X82" si="238">SUM(V83:V85)</f>
        <v>0</v>
      </c>
      <c r="W82" s="252">
        <f t="shared" si="238"/>
        <v>0</v>
      </c>
      <c r="X82" s="252">
        <f t="shared" si="238"/>
        <v>0</v>
      </c>
      <c r="Y82" s="252">
        <f t="shared" ref="Y82:Y94" si="239">W82-X82</f>
        <v>0</v>
      </c>
      <c r="Z82" s="146" t="str">
        <f t="shared" ref="Z82:Z94" si="240">Y82/W82</f>
        <v>#DIV/0!</v>
      </c>
      <c r="AA82" s="176"/>
      <c r="AB82" s="161"/>
      <c r="AC82" s="161"/>
      <c r="AD82" s="161"/>
      <c r="AE82" s="161"/>
      <c r="AF82" s="161"/>
      <c r="AG82" s="161"/>
    </row>
    <row r="83" ht="30.0" customHeight="1">
      <c r="A83" s="149" t="s">
        <v>80</v>
      </c>
      <c r="B83" s="150" t="s">
        <v>200</v>
      </c>
      <c r="C83" s="253" t="s">
        <v>201</v>
      </c>
      <c r="D83" s="243" t="s">
        <v>202</v>
      </c>
      <c r="E83" s="153"/>
      <c r="F83" s="154"/>
      <c r="G83" s="155">
        <f t="shared" ref="G83:G85" si="241">E83*F83</f>
        <v>0</v>
      </c>
      <c r="H83" s="153"/>
      <c r="I83" s="154"/>
      <c r="J83" s="155">
        <f t="shared" ref="J83:J85" si="242">H83*I83</f>
        <v>0</v>
      </c>
      <c r="K83" s="153"/>
      <c r="L83" s="154"/>
      <c r="M83" s="155">
        <f t="shared" ref="M83:M85" si="243">K83*L83</f>
        <v>0</v>
      </c>
      <c r="N83" s="153"/>
      <c r="O83" s="154"/>
      <c r="P83" s="155">
        <f t="shared" ref="P83:P85" si="244">N83*O83</f>
        <v>0</v>
      </c>
      <c r="Q83" s="153"/>
      <c r="R83" s="154"/>
      <c r="S83" s="155">
        <f t="shared" ref="S83:S85" si="245">Q83*R83</f>
        <v>0</v>
      </c>
      <c r="T83" s="153"/>
      <c r="U83" s="154"/>
      <c r="V83" s="155">
        <f t="shared" ref="V83:V85" si="246">T83*U83</f>
        <v>0</v>
      </c>
      <c r="W83" s="156">
        <f t="shared" ref="W83:W85" si="247">G83+M83+S83</f>
        <v>0</v>
      </c>
      <c r="X83" s="157">
        <f t="shared" ref="X83:X85" si="248">J83+P83+V83</f>
        <v>0</v>
      </c>
      <c r="Y83" s="157">
        <f t="shared" si="239"/>
        <v>0</v>
      </c>
      <c r="Z83" s="158" t="str">
        <f t="shared" si="240"/>
        <v>#DIV/0!</v>
      </c>
      <c r="AA83" s="159"/>
      <c r="AB83" s="161"/>
      <c r="AC83" s="161"/>
      <c r="AD83" s="161"/>
      <c r="AE83" s="161"/>
      <c r="AF83" s="161"/>
      <c r="AG83" s="161"/>
    </row>
    <row r="84" ht="30.0" customHeight="1">
      <c r="A84" s="149" t="s">
        <v>80</v>
      </c>
      <c r="B84" s="150" t="s">
        <v>203</v>
      </c>
      <c r="C84" s="253" t="s">
        <v>201</v>
      </c>
      <c r="D84" s="243" t="s">
        <v>202</v>
      </c>
      <c r="E84" s="153"/>
      <c r="F84" s="154"/>
      <c r="G84" s="155">
        <f t="shared" si="241"/>
        <v>0</v>
      </c>
      <c r="H84" s="153"/>
      <c r="I84" s="154"/>
      <c r="J84" s="155">
        <f t="shared" si="242"/>
        <v>0</v>
      </c>
      <c r="K84" s="153"/>
      <c r="L84" s="154"/>
      <c r="M84" s="155">
        <f t="shared" si="243"/>
        <v>0</v>
      </c>
      <c r="N84" s="153"/>
      <c r="O84" s="154"/>
      <c r="P84" s="155">
        <f t="shared" si="244"/>
        <v>0</v>
      </c>
      <c r="Q84" s="153"/>
      <c r="R84" s="154"/>
      <c r="S84" s="155">
        <f t="shared" si="245"/>
        <v>0</v>
      </c>
      <c r="T84" s="153"/>
      <c r="U84" s="154"/>
      <c r="V84" s="155">
        <f t="shared" si="246"/>
        <v>0</v>
      </c>
      <c r="W84" s="156">
        <f t="shared" si="247"/>
        <v>0</v>
      </c>
      <c r="X84" s="157">
        <f t="shared" si="248"/>
        <v>0</v>
      </c>
      <c r="Y84" s="157">
        <f t="shared" si="239"/>
        <v>0</v>
      </c>
      <c r="Z84" s="158" t="str">
        <f t="shared" si="240"/>
        <v>#DIV/0!</v>
      </c>
      <c r="AA84" s="159"/>
      <c r="AB84" s="161"/>
      <c r="AC84" s="161"/>
      <c r="AD84" s="161"/>
      <c r="AE84" s="161"/>
      <c r="AF84" s="161"/>
      <c r="AG84" s="161"/>
    </row>
    <row r="85" ht="30.0" customHeight="1">
      <c r="A85" s="162" t="s">
        <v>80</v>
      </c>
      <c r="B85" s="163" t="s">
        <v>204</v>
      </c>
      <c r="C85" s="253" t="s">
        <v>201</v>
      </c>
      <c r="D85" s="245" t="s">
        <v>202</v>
      </c>
      <c r="E85" s="165"/>
      <c r="F85" s="166"/>
      <c r="G85" s="167">
        <f t="shared" si="241"/>
        <v>0</v>
      </c>
      <c r="H85" s="165"/>
      <c r="I85" s="166"/>
      <c r="J85" s="167">
        <f t="shared" si="242"/>
        <v>0</v>
      </c>
      <c r="K85" s="165"/>
      <c r="L85" s="166"/>
      <c r="M85" s="167">
        <f t="shared" si="243"/>
        <v>0</v>
      </c>
      <c r="N85" s="165"/>
      <c r="O85" s="166"/>
      <c r="P85" s="167">
        <f t="shared" si="244"/>
        <v>0</v>
      </c>
      <c r="Q85" s="165"/>
      <c r="R85" s="166"/>
      <c r="S85" s="167">
        <f t="shared" si="245"/>
        <v>0</v>
      </c>
      <c r="T85" s="165"/>
      <c r="U85" s="166"/>
      <c r="V85" s="167">
        <f t="shared" si="246"/>
        <v>0</v>
      </c>
      <c r="W85" s="168">
        <f t="shared" si="247"/>
        <v>0</v>
      </c>
      <c r="X85" s="157">
        <f t="shared" si="248"/>
        <v>0</v>
      </c>
      <c r="Y85" s="157">
        <f t="shared" si="239"/>
        <v>0</v>
      </c>
      <c r="Z85" s="158" t="str">
        <f t="shared" si="240"/>
        <v>#DIV/0!</v>
      </c>
      <c r="AA85" s="169"/>
      <c r="AB85" s="161"/>
      <c r="AC85" s="161"/>
      <c r="AD85" s="161"/>
      <c r="AE85" s="161"/>
      <c r="AF85" s="161"/>
      <c r="AG85" s="161"/>
    </row>
    <row r="86" ht="30.0" customHeight="1">
      <c r="A86" s="138" t="s">
        <v>77</v>
      </c>
      <c r="B86" s="193" t="s">
        <v>205</v>
      </c>
      <c r="C86" s="170" t="s">
        <v>206</v>
      </c>
      <c r="D86" s="254"/>
      <c r="E86" s="255">
        <f>SUM(E87:E89)</f>
        <v>0</v>
      </c>
      <c r="F86" s="173"/>
      <c r="G86" s="174">
        <f t="shared" ref="G86:H86" si="249">SUM(G87:G89)</f>
        <v>0</v>
      </c>
      <c r="H86" s="255">
        <f t="shared" si="249"/>
        <v>0</v>
      </c>
      <c r="I86" s="173"/>
      <c r="J86" s="174">
        <f t="shared" ref="J86:K86" si="250">SUM(J87:J89)</f>
        <v>0</v>
      </c>
      <c r="K86" s="255">
        <f t="shared" si="250"/>
        <v>0</v>
      </c>
      <c r="L86" s="173"/>
      <c r="M86" s="174">
        <f t="shared" ref="M86:N86" si="251">SUM(M87:M89)</f>
        <v>0</v>
      </c>
      <c r="N86" s="255">
        <f t="shared" si="251"/>
        <v>0</v>
      </c>
      <c r="O86" s="173"/>
      <c r="P86" s="174">
        <f t="shared" ref="P86:Q86" si="252">SUM(P87:P89)</f>
        <v>0</v>
      </c>
      <c r="Q86" s="255">
        <f t="shared" si="252"/>
        <v>0</v>
      </c>
      <c r="R86" s="173"/>
      <c r="S86" s="174">
        <f t="shared" ref="S86:T86" si="253">SUM(S87:S89)</f>
        <v>0</v>
      </c>
      <c r="T86" s="255">
        <f t="shared" si="253"/>
        <v>0</v>
      </c>
      <c r="U86" s="173"/>
      <c r="V86" s="174">
        <f t="shared" ref="V86:X86" si="254">SUM(V87:V89)</f>
        <v>0</v>
      </c>
      <c r="W86" s="252">
        <f t="shared" si="254"/>
        <v>0</v>
      </c>
      <c r="X86" s="252">
        <f t="shared" si="254"/>
        <v>0</v>
      </c>
      <c r="Y86" s="252">
        <f t="shared" si="239"/>
        <v>0</v>
      </c>
      <c r="Z86" s="252" t="str">
        <f t="shared" si="240"/>
        <v>#DIV/0!</v>
      </c>
      <c r="AA86" s="176"/>
      <c r="AB86" s="161"/>
      <c r="AC86" s="161"/>
      <c r="AD86" s="161"/>
      <c r="AE86" s="161"/>
      <c r="AF86" s="161"/>
      <c r="AG86" s="161"/>
    </row>
    <row r="87" ht="30.0" customHeight="1">
      <c r="A87" s="149" t="s">
        <v>80</v>
      </c>
      <c r="B87" s="150" t="s">
        <v>207</v>
      </c>
      <c r="C87" s="253" t="s">
        <v>208</v>
      </c>
      <c r="D87" s="256" t="s">
        <v>123</v>
      </c>
      <c r="E87" s="153"/>
      <c r="F87" s="154"/>
      <c r="G87" s="155">
        <f t="shared" ref="G87:G89" si="255">E87*F87</f>
        <v>0</v>
      </c>
      <c r="H87" s="153"/>
      <c r="I87" s="154"/>
      <c r="J87" s="155">
        <f t="shared" ref="J87:J89" si="256">H87*I87</f>
        <v>0</v>
      </c>
      <c r="K87" s="153"/>
      <c r="L87" s="154"/>
      <c r="M87" s="155">
        <f t="shared" ref="M87:M89" si="257">K87*L87</f>
        <v>0</v>
      </c>
      <c r="N87" s="153"/>
      <c r="O87" s="154"/>
      <c r="P87" s="155">
        <f t="shared" ref="P87:P89" si="258">N87*O87</f>
        <v>0</v>
      </c>
      <c r="Q87" s="153"/>
      <c r="R87" s="154"/>
      <c r="S87" s="155">
        <f t="shared" ref="S87:S89" si="259">Q87*R87</f>
        <v>0</v>
      </c>
      <c r="T87" s="153"/>
      <c r="U87" s="154"/>
      <c r="V87" s="155">
        <f t="shared" ref="V87:V89" si="260">T87*U87</f>
        <v>0</v>
      </c>
      <c r="W87" s="156">
        <f t="shared" ref="W87:W89" si="261">G87+M87+S87</f>
        <v>0</v>
      </c>
      <c r="X87" s="157">
        <f t="shared" ref="X87:X89" si="262">J87+P87+V87</f>
        <v>0</v>
      </c>
      <c r="Y87" s="157">
        <f t="shared" si="239"/>
        <v>0</v>
      </c>
      <c r="Z87" s="158" t="str">
        <f t="shared" si="240"/>
        <v>#DIV/0!</v>
      </c>
      <c r="AA87" s="159"/>
      <c r="AB87" s="161"/>
      <c r="AC87" s="161"/>
      <c r="AD87" s="161"/>
      <c r="AE87" s="161"/>
      <c r="AF87" s="161"/>
      <c r="AG87" s="161"/>
    </row>
    <row r="88" ht="30.0" customHeight="1">
      <c r="A88" s="149" t="s">
        <v>80</v>
      </c>
      <c r="B88" s="150" t="s">
        <v>209</v>
      </c>
      <c r="C88" s="224" t="s">
        <v>208</v>
      </c>
      <c r="D88" s="243" t="s">
        <v>123</v>
      </c>
      <c r="E88" s="153"/>
      <c r="F88" s="154"/>
      <c r="G88" s="155">
        <f t="shared" si="255"/>
        <v>0</v>
      </c>
      <c r="H88" s="153"/>
      <c r="I88" s="154"/>
      <c r="J88" s="155">
        <f t="shared" si="256"/>
        <v>0</v>
      </c>
      <c r="K88" s="153"/>
      <c r="L88" s="154"/>
      <c r="M88" s="155">
        <f t="shared" si="257"/>
        <v>0</v>
      </c>
      <c r="N88" s="153"/>
      <c r="O88" s="154"/>
      <c r="P88" s="155">
        <f t="shared" si="258"/>
        <v>0</v>
      </c>
      <c r="Q88" s="153"/>
      <c r="R88" s="154"/>
      <c r="S88" s="155">
        <f t="shared" si="259"/>
        <v>0</v>
      </c>
      <c r="T88" s="153"/>
      <c r="U88" s="154"/>
      <c r="V88" s="155">
        <f t="shared" si="260"/>
        <v>0</v>
      </c>
      <c r="W88" s="156">
        <f t="shared" si="261"/>
        <v>0</v>
      </c>
      <c r="X88" s="157">
        <f t="shared" si="262"/>
        <v>0</v>
      </c>
      <c r="Y88" s="157">
        <f t="shared" si="239"/>
        <v>0</v>
      </c>
      <c r="Z88" s="158" t="str">
        <f t="shared" si="240"/>
        <v>#DIV/0!</v>
      </c>
      <c r="AA88" s="159"/>
      <c r="AB88" s="161"/>
      <c r="AC88" s="161"/>
      <c r="AD88" s="161"/>
      <c r="AE88" s="161"/>
      <c r="AF88" s="161"/>
      <c r="AG88" s="161"/>
    </row>
    <row r="89" ht="30.0" customHeight="1">
      <c r="A89" s="162" t="s">
        <v>80</v>
      </c>
      <c r="B89" s="163" t="s">
        <v>210</v>
      </c>
      <c r="C89" s="201" t="s">
        <v>208</v>
      </c>
      <c r="D89" s="245" t="s">
        <v>123</v>
      </c>
      <c r="E89" s="165"/>
      <c r="F89" s="166"/>
      <c r="G89" s="167">
        <f t="shared" si="255"/>
        <v>0</v>
      </c>
      <c r="H89" s="165"/>
      <c r="I89" s="166"/>
      <c r="J89" s="167">
        <f t="shared" si="256"/>
        <v>0</v>
      </c>
      <c r="K89" s="165"/>
      <c r="L89" s="166"/>
      <c r="M89" s="167">
        <f t="shared" si="257"/>
        <v>0</v>
      </c>
      <c r="N89" s="165"/>
      <c r="O89" s="166"/>
      <c r="P89" s="167">
        <f t="shared" si="258"/>
        <v>0</v>
      </c>
      <c r="Q89" s="165"/>
      <c r="R89" s="166"/>
      <c r="S89" s="167">
        <f t="shared" si="259"/>
        <v>0</v>
      </c>
      <c r="T89" s="165"/>
      <c r="U89" s="166"/>
      <c r="V89" s="167">
        <f t="shared" si="260"/>
        <v>0</v>
      </c>
      <c r="W89" s="168">
        <f t="shared" si="261"/>
        <v>0</v>
      </c>
      <c r="X89" s="157">
        <f t="shared" si="262"/>
        <v>0</v>
      </c>
      <c r="Y89" s="157">
        <f t="shared" si="239"/>
        <v>0</v>
      </c>
      <c r="Z89" s="158" t="str">
        <f t="shared" si="240"/>
        <v>#DIV/0!</v>
      </c>
      <c r="AA89" s="169"/>
      <c r="AB89" s="161"/>
      <c r="AC89" s="161"/>
      <c r="AD89" s="161"/>
      <c r="AE89" s="161"/>
      <c r="AF89" s="161"/>
      <c r="AG89" s="161"/>
    </row>
    <row r="90" ht="30.0" customHeight="1">
      <c r="A90" s="138" t="s">
        <v>77</v>
      </c>
      <c r="B90" s="193" t="s">
        <v>211</v>
      </c>
      <c r="C90" s="257" t="s">
        <v>212</v>
      </c>
      <c r="D90" s="258"/>
      <c r="E90" s="255">
        <f>SUM(E91:E93)</f>
        <v>0</v>
      </c>
      <c r="F90" s="173"/>
      <c r="G90" s="174">
        <f t="shared" ref="G90:H90" si="263">SUM(G91:G93)</f>
        <v>0</v>
      </c>
      <c r="H90" s="255">
        <f t="shared" si="263"/>
        <v>0</v>
      </c>
      <c r="I90" s="173"/>
      <c r="J90" s="174">
        <f t="shared" ref="J90:K90" si="264">SUM(J91:J93)</f>
        <v>0</v>
      </c>
      <c r="K90" s="255">
        <f t="shared" si="264"/>
        <v>0</v>
      </c>
      <c r="L90" s="173"/>
      <c r="M90" s="174">
        <f t="shared" ref="M90:N90" si="265">SUM(M91:M93)</f>
        <v>0</v>
      </c>
      <c r="N90" s="255">
        <f t="shared" si="265"/>
        <v>0</v>
      </c>
      <c r="O90" s="173"/>
      <c r="P90" s="174">
        <f t="shared" ref="P90:Q90" si="266">SUM(P91:P93)</f>
        <v>0</v>
      </c>
      <c r="Q90" s="255">
        <f t="shared" si="266"/>
        <v>0</v>
      </c>
      <c r="R90" s="173"/>
      <c r="S90" s="174">
        <f t="shared" ref="S90:T90" si="267">SUM(S91:S93)</f>
        <v>0</v>
      </c>
      <c r="T90" s="255">
        <f t="shared" si="267"/>
        <v>0</v>
      </c>
      <c r="U90" s="173"/>
      <c r="V90" s="174">
        <f t="shared" ref="V90:X90" si="268">SUM(V91:V93)</f>
        <v>0</v>
      </c>
      <c r="W90" s="252">
        <f t="shared" si="268"/>
        <v>0</v>
      </c>
      <c r="X90" s="252">
        <f t="shared" si="268"/>
        <v>0</v>
      </c>
      <c r="Y90" s="252">
        <f t="shared" si="239"/>
        <v>0</v>
      </c>
      <c r="Z90" s="252" t="str">
        <f t="shared" si="240"/>
        <v>#DIV/0!</v>
      </c>
      <c r="AA90" s="176"/>
      <c r="AB90" s="161"/>
      <c r="AC90" s="161"/>
      <c r="AD90" s="161"/>
      <c r="AE90" s="161"/>
      <c r="AF90" s="161"/>
      <c r="AG90" s="161"/>
    </row>
    <row r="91" ht="30.0" customHeight="1">
      <c r="A91" s="149" t="s">
        <v>80</v>
      </c>
      <c r="B91" s="150" t="s">
        <v>213</v>
      </c>
      <c r="C91" s="259" t="s">
        <v>129</v>
      </c>
      <c r="D91" s="260" t="s">
        <v>130</v>
      </c>
      <c r="E91" s="153"/>
      <c r="F91" s="154"/>
      <c r="G91" s="155">
        <f t="shared" ref="G91:G93" si="269">E91*F91</f>
        <v>0</v>
      </c>
      <c r="H91" s="153"/>
      <c r="I91" s="154"/>
      <c r="J91" s="155">
        <f t="shared" ref="J91:J93" si="270">H91*I91</f>
        <v>0</v>
      </c>
      <c r="K91" s="153"/>
      <c r="L91" s="154"/>
      <c r="M91" s="155">
        <f t="shared" ref="M91:M93" si="271">K91*L91</f>
        <v>0</v>
      </c>
      <c r="N91" s="153"/>
      <c r="O91" s="154"/>
      <c r="P91" s="155">
        <f t="shared" ref="P91:P93" si="272">N91*O91</f>
        <v>0</v>
      </c>
      <c r="Q91" s="153"/>
      <c r="R91" s="154"/>
      <c r="S91" s="155">
        <f t="shared" ref="S91:S93" si="273">Q91*R91</f>
        <v>0</v>
      </c>
      <c r="T91" s="153"/>
      <c r="U91" s="154"/>
      <c r="V91" s="155">
        <f t="shared" ref="V91:V93" si="274">T91*U91</f>
        <v>0</v>
      </c>
      <c r="W91" s="156">
        <f t="shared" ref="W91:W93" si="275">G91+M91+S91</f>
        <v>0</v>
      </c>
      <c r="X91" s="157">
        <f t="shared" ref="X91:X93" si="276">J91+P91+V91</f>
        <v>0</v>
      </c>
      <c r="Y91" s="157">
        <f t="shared" si="239"/>
        <v>0</v>
      </c>
      <c r="Z91" s="158" t="str">
        <f t="shared" si="240"/>
        <v>#DIV/0!</v>
      </c>
      <c r="AA91" s="159"/>
      <c r="AB91" s="160"/>
      <c r="AC91" s="161"/>
      <c r="AD91" s="161"/>
      <c r="AE91" s="161"/>
      <c r="AF91" s="161"/>
      <c r="AG91" s="161"/>
    </row>
    <row r="92" ht="30.0" customHeight="1">
      <c r="A92" s="149" t="s">
        <v>80</v>
      </c>
      <c r="B92" s="150" t="s">
        <v>214</v>
      </c>
      <c r="C92" s="259" t="s">
        <v>129</v>
      </c>
      <c r="D92" s="260" t="s">
        <v>130</v>
      </c>
      <c r="E92" s="153"/>
      <c r="F92" s="154"/>
      <c r="G92" s="155">
        <f t="shared" si="269"/>
        <v>0</v>
      </c>
      <c r="H92" s="153"/>
      <c r="I92" s="154"/>
      <c r="J92" s="155">
        <f t="shared" si="270"/>
        <v>0</v>
      </c>
      <c r="K92" s="153"/>
      <c r="L92" s="154"/>
      <c r="M92" s="155">
        <f t="shared" si="271"/>
        <v>0</v>
      </c>
      <c r="N92" s="153"/>
      <c r="O92" s="154"/>
      <c r="P92" s="155">
        <f t="shared" si="272"/>
        <v>0</v>
      </c>
      <c r="Q92" s="153"/>
      <c r="R92" s="154"/>
      <c r="S92" s="155">
        <f t="shared" si="273"/>
        <v>0</v>
      </c>
      <c r="T92" s="153"/>
      <c r="U92" s="154"/>
      <c r="V92" s="155">
        <f t="shared" si="274"/>
        <v>0</v>
      </c>
      <c r="W92" s="156">
        <f t="shared" si="275"/>
        <v>0</v>
      </c>
      <c r="X92" s="157">
        <f t="shared" si="276"/>
        <v>0</v>
      </c>
      <c r="Y92" s="157">
        <f t="shared" si="239"/>
        <v>0</v>
      </c>
      <c r="Z92" s="158" t="str">
        <f t="shared" si="240"/>
        <v>#DIV/0!</v>
      </c>
      <c r="AA92" s="159"/>
      <c r="AB92" s="161"/>
      <c r="AC92" s="161"/>
      <c r="AD92" s="161"/>
      <c r="AE92" s="161"/>
      <c r="AF92" s="161"/>
      <c r="AG92" s="161"/>
    </row>
    <row r="93" ht="30.0" customHeight="1">
      <c r="A93" s="162" t="s">
        <v>80</v>
      </c>
      <c r="B93" s="163" t="s">
        <v>215</v>
      </c>
      <c r="C93" s="261" t="s">
        <v>129</v>
      </c>
      <c r="D93" s="260" t="s">
        <v>130</v>
      </c>
      <c r="E93" s="179"/>
      <c r="F93" s="180"/>
      <c r="G93" s="181">
        <f t="shared" si="269"/>
        <v>0</v>
      </c>
      <c r="H93" s="179"/>
      <c r="I93" s="180"/>
      <c r="J93" s="181">
        <f t="shared" si="270"/>
        <v>0</v>
      </c>
      <c r="K93" s="179"/>
      <c r="L93" s="180"/>
      <c r="M93" s="181">
        <f t="shared" si="271"/>
        <v>0</v>
      </c>
      <c r="N93" s="179"/>
      <c r="O93" s="180"/>
      <c r="P93" s="181">
        <f t="shared" si="272"/>
        <v>0</v>
      </c>
      <c r="Q93" s="179"/>
      <c r="R93" s="180"/>
      <c r="S93" s="181">
        <f t="shared" si="273"/>
        <v>0</v>
      </c>
      <c r="T93" s="179"/>
      <c r="U93" s="180"/>
      <c r="V93" s="181">
        <f t="shared" si="274"/>
        <v>0</v>
      </c>
      <c r="W93" s="168">
        <f t="shared" si="275"/>
        <v>0</v>
      </c>
      <c r="X93" s="157">
        <f t="shared" si="276"/>
        <v>0</v>
      </c>
      <c r="Y93" s="157">
        <f t="shared" si="239"/>
        <v>0</v>
      </c>
      <c r="Z93" s="158" t="str">
        <f t="shared" si="240"/>
        <v>#DIV/0!</v>
      </c>
      <c r="AA93" s="182"/>
      <c r="AB93" s="161"/>
      <c r="AC93" s="161"/>
      <c r="AD93" s="161"/>
      <c r="AE93" s="161"/>
      <c r="AF93" s="161"/>
      <c r="AG93" s="161"/>
    </row>
    <row r="94" ht="39.75" customHeight="1">
      <c r="A94" s="262" t="s">
        <v>216</v>
      </c>
      <c r="B94" s="22"/>
      <c r="C94" s="22"/>
      <c r="D94" s="23"/>
      <c r="E94" s="226"/>
      <c r="F94" s="226"/>
      <c r="G94" s="209">
        <f>G82+G86+G90</f>
        <v>0</v>
      </c>
      <c r="H94" s="226"/>
      <c r="I94" s="226"/>
      <c r="J94" s="209">
        <f>J82+J86+J90</f>
        <v>0</v>
      </c>
      <c r="K94" s="226"/>
      <c r="L94" s="226"/>
      <c r="M94" s="209">
        <f>M82+M86+M90</f>
        <v>0</v>
      </c>
      <c r="N94" s="226"/>
      <c r="O94" s="226"/>
      <c r="P94" s="209">
        <f>P82+P86+P90</f>
        <v>0</v>
      </c>
      <c r="Q94" s="226"/>
      <c r="R94" s="226"/>
      <c r="S94" s="209">
        <f>S82+S86+S90</f>
        <v>0</v>
      </c>
      <c r="T94" s="226"/>
      <c r="U94" s="226"/>
      <c r="V94" s="209">
        <f t="shared" ref="V94:X94" si="277">V82+V86+V90</f>
        <v>0</v>
      </c>
      <c r="W94" s="228">
        <f t="shared" si="277"/>
        <v>0</v>
      </c>
      <c r="X94" s="228">
        <f t="shared" si="277"/>
        <v>0</v>
      </c>
      <c r="Y94" s="228">
        <f t="shared" si="239"/>
        <v>0</v>
      </c>
      <c r="Z94" s="228" t="str">
        <f t="shared" si="240"/>
        <v>#DIV/0!</v>
      </c>
      <c r="AA94" s="214"/>
      <c r="AB94" s="6"/>
      <c r="AC94" s="8"/>
      <c r="AD94" s="8"/>
      <c r="AE94" s="8"/>
      <c r="AF94" s="8"/>
      <c r="AG94" s="8"/>
    </row>
    <row r="95" ht="30.0" customHeight="1">
      <c r="A95" s="215" t="s">
        <v>75</v>
      </c>
      <c r="B95" s="216">
        <v>6.0</v>
      </c>
      <c r="C95" s="217" t="s">
        <v>217</v>
      </c>
      <c r="D95" s="218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6"/>
      <c r="X95" s="136"/>
      <c r="Y95" s="251"/>
      <c r="Z95" s="136"/>
      <c r="AA95" s="137"/>
      <c r="AB95" s="8"/>
      <c r="AC95" s="8"/>
      <c r="AD95" s="8"/>
      <c r="AE95" s="8"/>
      <c r="AF95" s="8"/>
      <c r="AG95" s="8"/>
    </row>
    <row r="96" ht="30.0" customHeight="1">
      <c r="A96" s="138" t="s">
        <v>77</v>
      </c>
      <c r="B96" s="193" t="s">
        <v>218</v>
      </c>
      <c r="C96" s="263" t="s">
        <v>219</v>
      </c>
      <c r="D96" s="141"/>
      <c r="E96" s="142">
        <f>SUM(E97:E102)</f>
        <v>875</v>
      </c>
      <c r="F96" s="143"/>
      <c r="G96" s="144">
        <f t="shared" ref="G96:H96" si="278">SUM(G97:G102)</f>
        <v>50750</v>
      </c>
      <c r="H96" s="142">
        <f t="shared" si="278"/>
        <v>1020</v>
      </c>
      <c r="I96" s="143"/>
      <c r="J96" s="144">
        <f t="shared" ref="J96:K96" si="279">SUM(J97:J102)</f>
        <v>50745</v>
      </c>
      <c r="K96" s="142">
        <f t="shared" si="279"/>
        <v>0</v>
      </c>
      <c r="L96" s="143"/>
      <c r="M96" s="144">
        <f t="shared" ref="M96:N96" si="280">SUM(M97:M102)</f>
        <v>0</v>
      </c>
      <c r="N96" s="142">
        <f t="shared" si="280"/>
        <v>0</v>
      </c>
      <c r="O96" s="143"/>
      <c r="P96" s="144">
        <f t="shared" ref="P96:Q96" si="281">SUM(P97:P102)</f>
        <v>0</v>
      </c>
      <c r="Q96" s="142">
        <f t="shared" si="281"/>
        <v>0</v>
      </c>
      <c r="R96" s="143"/>
      <c r="S96" s="144">
        <f t="shared" ref="S96:T96" si="282">SUM(S97:S102)</f>
        <v>0</v>
      </c>
      <c r="T96" s="142">
        <f t="shared" si="282"/>
        <v>0</v>
      </c>
      <c r="U96" s="143"/>
      <c r="V96" s="144">
        <f t="shared" ref="V96:X96" si="283">SUM(V97:V102)</f>
        <v>0</v>
      </c>
      <c r="W96" s="144">
        <f t="shared" si="283"/>
        <v>50750</v>
      </c>
      <c r="X96" s="144">
        <f t="shared" si="283"/>
        <v>50745</v>
      </c>
      <c r="Y96" s="144">
        <f t="shared" ref="Y96:Y111" si="284">W96-X96</f>
        <v>5</v>
      </c>
      <c r="Z96" s="146">
        <f t="shared" ref="Z96:Z111" si="285">Y96/W96</f>
        <v>0.00009852216749</v>
      </c>
      <c r="AA96" s="147"/>
      <c r="AB96" s="148"/>
      <c r="AC96" s="148"/>
      <c r="AD96" s="148"/>
      <c r="AE96" s="148"/>
      <c r="AF96" s="148"/>
      <c r="AG96" s="148"/>
    </row>
    <row r="97" ht="30.0" customHeight="1">
      <c r="A97" s="149" t="s">
        <v>80</v>
      </c>
      <c r="B97" s="150" t="s">
        <v>220</v>
      </c>
      <c r="C97" s="151" t="s">
        <v>221</v>
      </c>
      <c r="D97" s="152" t="s">
        <v>123</v>
      </c>
      <c r="E97" s="153">
        <v>260.0</v>
      </c>
      <c r="F97" s="154">
        <v>58.0</v>
      </c>
      <c r="G97" s="155">
        <f t="shared" ref="G97:G102" si="286">E97*F97</f>
        <v>15080</v>
      </c>
      <c r="H97" s="153">
        <v>400.0</v>
      </c>
      <c r="I97" s="154">
        <v>49.75</v>
      </c>
      <c r="J97" s="155">
        <f t="shared" ref="J97:J102" si="287">H97*I97</f>
        <v>19900</v>
      </c>
      <c r="K97" s="153"/>
      <c r="L97" s="154"/>
      <c r="M97" s="155">
        <f t="shared" ref="M97:M102" si="288">K97*L97</f>
        <v>0</v>
      </c>
      <c r="N97" s="153"/>
      <c r="O97" s="154"/>
      <c r="P97" s="155">
        <f t="shared" ref="P97:P102" si="289">N97*O97</f>
        <v>0</v>
      </c>
      <c r="Q97" s="153"/>
      <c r="R97" s="154"/>
      <c r="S97" s="155">
        <f t="shared" ref="S97:S102" si="290">Q97*R97</f>
        <v>0</v>
      </c>
      <c r="T97" s="153"/>
      <c r="U97" s="154"/>
      <c r="V97" s="155">
        <f t="shared" ref="V97:V102" si="291">T97*U97</f>
        <v>0</v>
      </c>
      <c r="W97" s="156">
        <f t="shared" ref="W97:W102" si="292">G97+M97+S97</f>
        <v>15080</v>
      </c>
      <c r="X97" s="157">
        <f t="shared" ref="X97:X102" si="293">J97+P97+V97</f>
        <v>19900</v>
      </c>
      <c r="Y97" s="157">
        <f t="shared" si="284"/>
        <v>-4820</v>
      </c>
      <c r="Z97" s="158">
        <f t="shared" si="285"/>
        <v>-0.3196286472</v>
      </c>
      <c r="AA97" s="159"/>
      <c r="AB97" s="161"/>
      <c r="AC97" s="161"/>
      <c r="AD97" s="161"/>
      <c r="AE97" s="161"/>
      <c r="AF97" s="161"/>
      <c r="AG97" s="161"/>
    </row>
    <row r="98" ht="30.0" customHeight="1">
      <c r="A98" s="149" t="s">
        <v>80</v>
      </c>
      <c r="B98" s="150" t="s">
        <v>222</v>
      </c>
      <c r="C98" s="151" t="s">
        <v>223</v>
      </c>
      <c r="D98" s="152" t="s">
        <v>123</v>
      </c>
      <c r="E98" s="153">
        <v>120.0</v>
      </c>
      <c r="F98" s="154">
        <v>58.0</v>
      </c>
      <c r="G98" s="155">
        <f t="shared" si="286"/>
        <v>6960</v>
      </c>
      <c r="H98" s="153">
        <v>120.0</v>
      </c>
      <c r="I98" s="154">
        <v>49.75</v>
      </c>
      <c r="J98" s="155">
        <f t="shared" si="287"/>
        <v>5970</v>
      </c>
      <c r="K98" s="153"/>
      <c r="L98" s="154"/>
      <c r="M98" s="155">
        <f t="shared" si="288"/>
        <v>0</v>
      </c>
      <c r="N98" s="153"/>
      <c r="O98" s="154"/>
      <c r="P98" s="155">
        <f t="shared" si="289"/>
        <v>0</v>
      </c>
      <c r="Q98" s="153"/>
      <c r="R98" s="154"/>
      <c r="S98" s="155">
        <f t="shared" si="290"/>
        <v>0</v>
      </c>
      <c r="T98" s="153"/>
      <c r="U98" s="154"/>
      <c r="V98" s="155">
        <f t="shared" si="291"/>
        <v>0</v>
      </c>
      <c r="W98" s="156">
        <f t="shared" si="292"/>
        <v>6960</v>
      </c>
      <c r="X98" s="157">
        <f t="shared" si="293"/>
        <v>5970</v>
      </c>
      <c r="Y98" s="157">
        <f t="shared" si="284"/>
        <v>990</v>
      </c>
      <c r="Z98" s="158">
        <f t="shared" si="285"/>
        <v>0.1422413793</v>
      </c>
      <c r="AA98" s="159"/>
      <c r="AB98" s="161"/>
      <c r="AC98" s="161"/>
      <c r="AD98" s="161"/>
      <c r="AE98" s="161"/>
      <c r="AF98" s="161"/>
      <c r="AG98" s="161"/>
    </row>
    <row r="99" ht="30.0" customHeight="1">
      <c r="A99" s="162" t="s">
        <v>80</v>
      </c>
      <c r="B99" s="163" t="s">
        <v>224</v>
      </c>
      <c r="C99" s="151" t="s">
        <v>225</v>
      </c>
      <c r="D99" s="164" t="s">
        <v>123</v>
      </c>
      <c r="E99" s="165">
        <v>120.0</v>
      </c>
      <c r="F99" s="154">
        <v>58.0</v>
      </c>
      <c r="G99" s="167">
        <f t="shared" si="286"/>
        <v>6960</v>
      </c>
      <c r="H99" s="165">
        <v>120.0</v>
      </c>
      <c r="I99" s="154">
        <v>49.75</v>
      </c>
      <c r="J99" s="167">
        <f t="shared" si="287"/>
        <v>5970</v>
      </c>
      <c r="K99" s="165"/>
      <c r="L99" s="166"/>
      <c r="M99" s="167">
        <f t="shared" si="288"/>
        <v>0</v>
      </c>
      <c r="N99" s="165"/>
      <c r="O99" s="166"/>
      <c r="P99" s="167">
        <f t="shared" si="289"/>
        <v>0</v>
      </c>
      <c r="Q99" s="165"/>
      <c r="R99" s="166"/>
      <c r="S99" s="167">
        <f t="shared" si="290"/>
        <v>0</v>
      </c>
      <c r="T99" s="165"/>
      <c r="U99" s="166"/>
      <c r="V99" s="167">
        <f t="shared" si="291"/>
        <v>0</v>
      </c>
      <c r="W99" s="168">
        <f t="shared" si="292"/>
        <v>6960</v>
      </c>
      <c r="X99" s="157">
        <f t="shared" si="293"/>
        <v>5970</v>
      </c>
      <c r="Y99" s="157">
        <f t="shared" si="284"/>
        <v>990</v>
      </c>
      <c r="Z99" s="158">
        <f t="shared" si="285"/>
        <v>0.1422413793</v>
      </c>
      <c r="AA99" s="169"/>
      <c r="AB99" s="161"/>
      <c r="AC99" s="161"/>
      <c r="AD99" s="161"/>
      <c r="AE99" s="161"/>
      <c r="AF99" s="161"/>
      <c r="AG99" s="161"/>
    </row>
    <row r="100" ht="30.0" customHeight="1">
      <c r="A100" s="162" t="s">
        <v>80</v>
      </c>
      <c r="B100" s="163" t="s">
        <v>226</v>
      </c>
      <c r="C100" s="151" t="s">
        <v>227</v>
      </c>
      <c r="D100" s="164" t="s">
        <v>123</v>
      </c>
      <c r="E100" s="165">
        <v>140.0</v>
      </c>
      <c r="F100" s="154">
        <v>58.0</v>
      </c>
      <c r="G100" s="167">
        <f t="shared" si="286"/>
        <v>8120</v>
      </c>
      <c r="H100" s="165">
        <v>140.0</v>
      </c>
      <c r="I100" s="154">
        <v>49.75</v>
      </c>
      <c r="J100" s="167">
        <f t="shared" si="287"/>
        <v>6965</v>
      </c>
      <c r="K100" s="165"/>
      <c r="L100" s="166"/>
      <c r="M100" s="167">
        <f t="shared" si="288"/>
        <v>0</v>
      </c>
      <c r="N100" s="165"/>
      <c r="O100" s="166"/>
      <c r="P100" s="167">
        <f t="shared" si="289"/>
        <v>0</v>
      </c>
      <c r="Q100" s="165"/>
      <c r="R100" s="166"/>
      <c r="S100" s="167">
        <f t="shared" si="290"/>
        <v>0</v>
      </c>
      <c r="T100" s="165"/>
      <c r="U100" s="166"/>
      <c r="V100" s="167">
        <f t="shared" si="291"/>
        <v>0</v>
      </c>
      <c r="W100" s="168">
        <f t="shared" si="292"/>
        <v>8120</v>
      </c>
      <c r="X100" s="157">
        <f t="shared" si="293"/>
        <v>6965</v>
      </c>
      <c r="Y100" s="157">
        <f t="shared" si="284"/>
        <v>1155</v>
      </c>
      <c r="Z100" s="158">
        <f t="shared" si="285"/>
        <v>0.1422413793</v>
      </c>
      <c r="AA100" s="169"/>
      <c r="AB100" s="161"/>
      <c r="AC100" s="161"/>
      <c r="AD100" s="161"/>
      <c r="AE100" s="161"/>
      <c r="AF100" s="161"/>
      <c r="AG100" s="161"/>
    </row>
    <row r="101" ht="30.0" customHeight="1">
      <c r="A101" s="162" t="s">
        <v>80</v>
      </c>
      <c r="B101" s="163" t="s">
        <v>228</v>
      </c>
      <c r="C101" s="151" t="s">
        <v>229</v>
      </c>
      <c r="D101" s="164" t="s">
        <v>123</v>
      </c>
      <c r="E101" s="165">
        <v>180.0</v>
      </c>
      <c r="F101" s="154">
        <v>58.0</v>
      </c>
      <c r="G101" s="167">
        <f t="shared" si="286"/>
        <v>10440</v>
      </c>
      <c r="H101" s="165">
        <v>180.0</v>
      </c>
      <c r="I101" s="154">
        <v>49.75</v>
      </c>
      <c r="J101" s="167">
        <f t="shared" si="287"/>
        <v>8955</v>
      </c>
      <c r="K101" s="165"/>
      <c r="L101" s="166"/>
      <c r="M101" s="167">
        <f t="shared" si="288"/>
        <v>0</v>
      </c>
      <c r="N101" s="165"/>
      <c r="O101" s="166"/>
      <c r="P101" s="167">
        <f t="shared" si="289"/>
        <v>0</v>
      </c>
      <c r="Q101" s="165"/>
      <c r="R101" s="166"/>
      <c r="S101" s="167">
        <f t="shared" si="290"/>
        <v>0</v>
      </c>
      <c r="T101" s="165"/>
      <c r="U101" s="166"/>
      <c r="V101" s="167">
        <f t="shared" si="291"/>
        <v>0</v>
      </c>
      <c r="W101" s="168">
        <f t="shared" si="292"/>
        <v>10440</v>
      </c>
      <c r="X101" s="157">
        <f t="shared" si="293"/>
        <v>8955</v>
      </c>
      <c r="Y101" s="157">
        <f t="shared" si="284"/>
        <v>1485</v>
      </c>
      <c r="Z101" s="158">
        <f t="shared" si="285"/>
        <v>0.1422413793</v>
      </c>
      <c r="AA101" s="169"/>
      <c r="AB101" s="161"/>
      <c r="AC101" s="161"/>
      <c r="AD101" s="161"/>
      <c r="AE101" s="161"/>
      <c r="AF101" s="161"/>
      <c r="AG101" s="161"/>
    </row>
    <row r="102" ht="30.0" customHeight="1">
      <c r="A102" s="162" t="s">
        <v>80</v>
      </c>
      <c r="B102" s="163" t="s">
        <v>230</v>
      </c>
      <c r="C102" s="151" t="s">
        <v>231</v>
      </c>
      <c r="D102" s="164" t="s">
        <v>123</v>
      </c>
      <c r="E102" s="165">
        <v>55.0</v>
      </c>
      <c r="F102" s="154">
        <v>58.0</v>
      </c>
      <c r="G102" s="167">
        <f t="shared" si="286"/>
        <v>3190</v>
      </c>
      <c r="H102" s="165">
        <v>60.0</v>
      </c>
      <c r="I102" s="154">
        <v>49.75</v>
      </c>
      <c r="J102" s="167">
        <f t="shared" si="287"/>
        <v>2985</v>
      </c>
      <c r="K102" s="165"/>
      <c r="L102" s="166"/>
      <c r="M102" s="167">
        <f t="shared" si="288"/>
        <v>0</v>
      </c>
      <c r="N102" s="165"/>
      <c r="O102" s="166"/>
      <c r="P102" s="167">
        <f t="shared" si="289"/>
        <v>0</v>
      </c>
      <c r="Q102" s="165"/>
      <c r="R102" s="166"/>
      <c r="S102" s="167">
        <f t="shared" si="290"/>
        <v>0</v>
      </c>
      <c r="T102" s="165"/>
      <c r="U102" s="166"/>
      <c r="V102" s="167">
        <f t="shared" si="291"/>
        <v>0</v>
      </c>
      <c r="W102" s="168">
        <f t="shared" si="292"/>
        <v>3190</v>
      </c>
      <c r="X102" s="157">
        <f t="shared" si="293"/>
        <v>2985</v>
      </c>
      <c r="Y102" s="157">
        <f t="shared" si="284"/>
        <v>205</v>
      </c>
      <c r="Z102" s="158">
        <f t="shared" si="285"/>
        <v>0.06426332288</v>
      </c>
      <c r="AA102" s="169"/>
      <c r="AB102" s="161"/>
      <c r="AC102" s="161"/>
      <c r="AD102" s="161"/>
      <c r="AE102" s="161"/>
      <c r="AF102" s="161"/>
      <c r="AG102" s="161"/>
    </row>
    <row r="103" ht="30.0" customHeight="1">
      <c r="A103" s="138" t="s">
        <v>75</v>
      </c>
      <c r="B103" s="193" t="s">
        <v>232</v>
      </c>
      <c r="C103" s="264" t="s">
        <v>233</v>
      </c>
      <c r="D103" s="171"/>
      <c r="E103" s="172">
        <f>SUM(E104:E106)</f>
        <v>4</v>
      </c>
      <c r="F103" s="173"/>
      <c r="G103" s="174">
        <f t="shared" ref="G103:H103" si="294">SUM(G104:G106)</f>
        <v>21600</v>
      </c>
      <c r="H103" s="172">
        <f t="shared" si="294"/>
        <v>4</v>
      </c>
      <c r="I103" s="173"/>
      <c r="J103" s="174">
        <f t="shared" ref="J103:K103" si="295">SUM(J104:J106)</f>
        <v>23040</v>
      </c>
      <c r="K103" s="172">
        <f t="shared" si="295"/>
        <v>0</v>
      </c>
      <c r="L103" s="173"/>
      <c r="M103" s="174">
        <f t="shared" ref="M103:N103" si="296">SUM(M104:M106)</f>
        <v>0</v>
      </c>
      <c r="N103" s="172">
        <f t="shared" si="296"/>
        <v>0</v>
      </c>
      <c r="O103" s="173"/>
      <c r="P103" s="174">
        <f t="shared" ref="P103:Q103" si="297">SUM(P104:P106)</f>
        <v>0</v>
      </c>
      <c r="Q103" s="172">
        <f t="shared" si="297"/>
        <v>0</v>
      </c>
      <c r="R103" s="173"/>
      <c r="S103" s="174">
        <f t="shared" ref="S103:T103" si="298">SUM(S104:S106)</f>
        <v>0</v>
      </c>
      <c r="T103" s="172">
        <f t="shared" si="298"/>
        <v>0</v>
      </c>
      <c r="U103" s="173"/>
      <c r="V103" s="174">
        <f t="shared" ref="V103:X103" si="299">SUM(V104:V106)</f>
        <v>0</v>
      </c>
      <c r="W103" s="174">
        <f t="shared" si="299"/>
        <v>21600</v>
      </c>
      <c r="X103" s="174">
        <f t="shared" si="299"/>
        <v>23040</v>
      </c>
      <c r="Y103" s="174">
        <f t="shared" si="284"/>
        <v>-1440</v>
      </c>
      <c r="Z103" s="174">
        <f t="shared" si="285"/>
        <v>-0.06666666667</v>
      </c>
      <c r="AA103" s="176"/>
      <c r="AB103" s="148"/>
      <c r="AC103" s="148"/>
      <c r="AD103" s="148"/>
      <c r="AE103" s="148"/>
      <c r="AF103" s="148"/>
      <c r="AG103" s="148"/>
    </row>
    <row r="104" ht="30.0" customHeight="1">
      <c r="A104" s="149" t="s">
        <v>80</v>
      </c>
      <c r="B104" s="150" t="s">
        <v>234</v>
      </c>
      <c r="C104" s="265" t="s">
        <v>235</v>
      </c>
      <c r="D104" s="152" t="s">
        <v>123</v>
      </c>
      <c r="E104" s="266">
        <v>2.0</v>
      </c>
      <c r="F104" s="267">
        <v>8500.0</v>
      </c>
      <c r="G104" s="155">
        <f t="shared" ref="G104:G106" si="300">E104*F104</f>
        <v>17000</v>
      </c>
      <c r="H104" s="153">
        <v>2.0</v>
      </c>
      <c r="I104" s="154">
        <v>9120.0</v>
      </c>
      <c r="J104" s="155">
        <f t="shared" ref="J104:J106" si="301">H104*I104</f>
        <v>18240</v>
      </c>
      <c r="K104" s="153"/>
      <c r="L104" s="154"/>
      <c r="M104" s="155">
        <f t="shared" ref="M104:M106" si="302">K104*L104</f>
        <v>0</v>
      </c>
      <c r="N104" s="153"/>
      <c r="O104" s="154"/>
      <c r="P104" s="155">
        <f t="shared" ref="P104:P106" si="303">N104*O104</f>
        <v>0</v>
      </c>
      <c r="Q104" s="153"/>
      <c r="R104" s="154"/>
      <c r="S104" s="155">
        <f t="shared" ref="S104:S106" si="304">Q104*R104</f>
        <v>0</v>
      </c>
      <c r="T104" s="153"/>
      <c r="U104" s="154"/>
      <c r="V104" s="155">
        <f t="shared" ref="V104:V106" si="305">T104*U104</f>
        <v>0</v>
      </c>
      <c r="W104" s="156">
        <f t="shared" ref="W104:W106" si="306">G104+M104+S104</f>
        <v>17000</v>
      </c>
      <c r="X104" s="157">
        <f t="shared" ref="X104:X106" si="307">J104+P104+V104</f>
        <v>18240</v>
      </c>
      <c r="Y104" s="157">
        <f t="shared" si="284"/>
        <v>-1240</v>
      </c>
      <c r="Z104" s="158">
        <f t="shared" si="285"/>
        <v>-0.07294117647</v>
      </c>
      <c r="AA104" s="159"/>
      <c r="AB104" s="161"/>
      <c r="AC104" s="161"/>
      <c r="AD104" s="161"/>
      <c r="AE104" s="161"/>
      <c r="AF104" s="161"/>
      <c r="AG104" s="161"/>
    </row>
    <row r="105" ht="30.0" customHeight="1">
      <c r="A105" s="149" t="s">
        <v>80</v>
      </c>
      <c r="B105" s="150" t="s">
        <v>236</v>
      </c>
      <c r="C105" s="268" t="s">
        <v>237</v>
      </c>
      <c r="D105" s="152" t="s">
        <v>123</v>
      </c>
      <c r="E105" s="266">
        <v>2.0</v>
      </c>
      <c r="F105" s="267">
        <v>2300.0</v>
      </c>
      <c r="G105" s="155">
        <f t="shared" si="300"/>
        <v>4600</v>
      </c>
      <c r="H105" s="153">
        <v>2.0</v>
      </c>
      <c r="I105" s="154">
        <v>2400.0</v>
      </c>
      <c r="J105" s="155">
        <f t="shared" si="301"/>
        <v>4800</v>
      </c>
      <c r="K105" s="153"/>
      <c r="L105" s="154"/>
      <c r="M105" s="155">
        <f t="shared" si="302"/>
        <v>0</v>
      </c>
      <c r="N105" s="153"/>
      <c r="O105" s="154"/>
      <c r="P105" s="155">
        <f t="shared" si="303"/>
        <v>0</v>
      </c>
      <c r="Q105" s="153"/>
      <c r="R105" s="154"/>
      <c r="S105" s="155">
        <f t="shared" si="304"/>
        <v>0</v>
      </c>
      <c r="T105" s="153"/>
      <c r="U105" s="154"/>
      <c r="V105" s="155">
        <f t="shared" si="305"/>
        <v>0</v>
      </c>
      <c r="W105" s="156">
        <f t="shared" si="306"/>
        <v>4600</v>
      </c>
      <c r="X105" s="157">
        <f t="shared" si="307"/>
        <v>4800</v>
      </c>
      <c r="Y105" s="157">
        <f t="shared" si="284"/>
        <v>-200</v>
      </c>
      <c r="Z105" s="158">
        <f t="shared" si="285"/>
        <v>-0.04347826087</v>
      </c>
      <c r="AA105" s="159"/>
      <c r="AB105" s="161"/>
      <c r="AC105" s="161"/>
      <c r="AD105" s="161"/>
      <c r="AE105" s="161"/>
      <c r="AF105" s="161"/>
      <c r="AG105" s="161"/>
    </row>
    <row r="106" ht="30.0" customHeight="1">
      <c r="A106" s="162" t="s">
        <v>80</v>
      </c>
      <c r="B106" s="163" t="s">
        <v>238</v>
      </c>
      <c r="C106" s="201" t="s">
        <v>239</v>
      </c>
      <c r="D106" s="164" t="s">
        <v>123</v>
      </c>
      <c r="E106" s="165"/>
      <c r="F106" s="166"/>
      <c r="G106" s="167">
        <f t="shared" si="300"/>
        <v>0</v>
      </c>
      <c r="H106" s="165"/>
      <c r="I106" s="166"/>
      <c r="J106" s="167">
        <f t="shared" si="301"/>
        <v>0</v>
      </c>
      <c r="K106" s="165"/>
      <c r="L106" s="166"/>
      <c r="M106" s="167">
        <f t="shared" si="302"/>
        <v>0</v>
      </c>
      <c r="N106" s="165"/>
      <c r="O106" s="166"/>
      <c r="P106" s="167">
        <f t="shared" si="303"/>
        <v>0</v>
      </c>
      <c r="Q106" s="165"/>
      <c r="R106" s="166"/>
      <c r="S106" s="167">
        <f t="shared" si="304"/>
        <v>0</v>
      </c>
      <c r="T106" s="165"/>
      <c r="U106" s="166"/>
      <c r="V106" s="167">
        <f t="shared" si="305"/>
        <v>0</v>
      </c>
      <c r="W106" s="168">
        <f t="shared" si="306"/>
        <v>0</v>
      </c>
      <c r="X106" s="157">
        <f t="shared" si="307"/>
        <v>0</v>
      </c>
      <c r="Y106" s="157">
        <f t="shared" si="284"/>
        <v>0</v>
      </c>
      <c r="Z106" s="158" t="str">
        <f t="shared" si="285"/>
        <v>#DIV/0!</v>
      </c>
      <c r="AA106" s="169"/>
      <c r="AB106" s="161"/>
      <c r="AC106" s="161"/>
      <c r="AD106" s="161"/>
      <c r="AE106" s="161"/>
      <c r="AF106" s="161"/>
      <c r="AG106" s="161"/>
    </row>
    <row r="107" ht="30.0" customHeight="1">
      <c r="A107" s="138" t="s">
        <v>75</v>
      </c>
      <c r="B107" s="193" t="s">
        <v>240</v>
      </c>
      <c r="C107" s="264" t="s">
        <v>241</v>
      </c>
      <c r="D107" s="171"/>
      <c r="E107" s="172">
        <f>SUM(E108:E110)</f>
        <v>2</v>
      </c>
      <c r="F107" s="173"/>
      <c r="G107" s="174">
        <f t="shared" ref="G107:H107" si="308">SUM(G108:G110)</f>
        <v>4600</v>
      </c>
      <c r="H107" s="172">
        <f t="shared" si="308"/>
        <v>0</v>
      </c>
      <c r="I107" s="173"/>
      <c r="J107" s="174">
        <f t="shared" ref="J107:K107" si="309">SUM(J108:J110)</f>
        <v>0</v>
      </c>
      <c r="K107" s="172">
        <f t="shared" si="309"/>
        <v>0</v>
      </c>
      <c r="L107" s="173"/>
      <c r="M107" s="174">
        <f t="shared" ref="M107:N107" si="310">SUM(M108:M110)</f>
        <v>0</v>
      </c>
      <c r="N107" s="172">
        <f t="shared" si="310"/>
        <v>0</v>
      </c>
      <c r="O107" s="173"/>
      <c r="P107" s="174">
        <f t="shared" ref="P107:Q107" si="311">SUM(P108:P110)</f>
        <v>0</v>
      </c>
      <c r="Q107" s="172">
        <f t="shared" si="311"/>
        <v>0</v>
      </c>
      <c r="R107" s="173"/>
      <c r="S107" s="174">
        <f t="shared" ref="S107:T107" si="312">SUM(S108:S110)</f>
        <v>0</v>
      </c>
      <c r="T107" s="172">
        <f t="shared" si="312"/>
        <v>0</v>
      </c>
      <c r="U107" s="173"/>
      <c r="V107" s="174">
        <f t="shared" ref="V107:X107" si="313">SUM(V108:V110)</f>
        <v>0</v>
      </c>
      <c r="W107" s="174">
        <f t="shared" si="313"/>
        <v>4600</v>
      </c>
      <c r="X107" s="174">
        <f t="shared" si="313"/>
        <v>0</v>
      </c>
      <c r="Y107" s="174">
        <f t="shared" si="284"/>
        <v>4600</v>
      </c>
      <c r="Z107" s="174">
        <f t="shared" si="285"/>
        <v>1</v>
      </c>
      <c r="AA107" s="176"/>
      <c r="AB107" s="148"/>
      <c r="AC107" s="148"/>
      <c r="AD107" s="148"/>
      <c r="AE107" s="148"/>
      <c r="AF107" s="148"/>
      <c r="AG107" s="148"/>
    </row>
    <row r="108" ht="30.0" customHeight="1">
      <c r="A108" s="149" t="s">
        <v>80</v>
      </c>
      <c r="B108" s="150" t="s">
        <v>242</v>
      </c>
      <c r="C108" s="224" t="s">
        <v>243</v>
      </c>
      <c r="D108" s="152" t="s">
        <v>123</v>
      </c>
      <c r="E108" s="153">
        <v>2.0</v>
      </c>
      <c r="F108" s="154">
        <v>2300.0</v>
      </c>
      <c r="G108" s="155">
        <f t="shared" ref="G108:G110" si="314">E108*F108</f>
        <v>4600</v>
      </c>
      <c r="H108" s="153"/>
      <c r="I108" s="154"/>
      <c r="J108" s="155">
        <f t="shared" ref="J108:J110" si="315">H108*I108</f>
        <v>0</v>
      </c>
      <c r="K108" s="153"/>
      <c r="L108" s="154"/>
      <c r="M108" s="155">
        <f t="shared" ref="M108:M110" si="316">K108*L108</f>
        <v>0</v>
      </c>
      <c r="N108" s="153"/>
      <c r="O108" s="154"/>
      <c r="P108" s="155">
        <f t="shared" ref="P108:P110" si="317">N108*O108</f>
        <v>0</v>
      </c>
      <c r="Q108" s="153"/>
      <c r="R108" s="154"/>
      <c r="S108" s="155">
        <f t="shared" ref="S108:S110" si="318">Q108*R108</f>
        <v>0</v>
      </c>
      <c r="T108" s="153"/>
      <c r="U108" s="154"/>
      <c r="V108" s="155">
        <f t="shared" ref="V108:V110" si="319">T108*U108</f>
        <v>0</v>
      </c>
      <c r="W108" s="156">
        <f t="shared" ref="W108:W110" si="320">G108+M108+S108</f>
        <v>4600</v>
      </c>
      <c r="X108" s="157">
        <f t="shared" ref="X108:X110" si="321">J108+P108+V108</f>
        <v>0</v>
      </c>
      <c r="Y108" s="157">
        <f t="shared" si="284"/>
        <v>4600</v>
      </c>
      <c r="Z108" s="158">
        <f t="shared" si="285"/>
        <v>1</v>
      </c>
      <c r="AA108" s="159"/>
      <c r="AB108" s="161"/>
      <c r="AC108" s="161"/>
      <c r="AD108" s="161"/>
      <c r="AE108" s="161"/>
      <c r="AF108" s="161"/>
      <c r="AG108" s="161"/>
    </row>
    <row r="109" ht="30.0" customHeight="1">
      <c r="A109" s="149" t="s">
        <v>80</v>
      </c>
      <c r="B109" s="150" t="s">
        <v>244</v>
      </c>
      <c r="C109" s="224" t="s">
        <v>239</v>
      </c>
      <c r="D109" s="152" t="s">
        <v>123</v>
      </c>
      <c r="E109" s="153"/>
      <c r="F109" s="154"/>
      <c r="G109" s="155">
        <f t="shared" si="314"/>
        <v>0</v>
      </c>
      <c r="H109" s="153"/>
      <c r="I109" s="154"/>
      <c r="J109" s="155">
        <f t="shared" si="315"/>
        <v>0</v>
      </c>
      <c r="K109" s="153"/>
      <c r="L109" s="154"/>
      <c r="M109" s="155">
        <f t="shared" si="316"/>
        <v>0</v>
      </c>
      <c r="N109" s="153"/>
      <c r="O109" s="154"/>
      <c r="P109" s="155">
        <f t="shared" si="317"/>
        <v>0</v>
      </c>
      <c r="Q109" s="153"/>
      <c r="R109" s="154"/>
      <c r="S109" s="155">
        <f t="shared" si="318"/>
        <v>0</v>
      </c>
      <c r="T109" s="153"/>
      <c r="U109" s="154"/>
      <c r="V109" s="155">
        <f t="shared" si="319"/>
        <v>0</v>
      </c>
      <c r="W109" s="156">
        <f t="shared" si="320"/>
        <v>0</v>
      </c>
      <c r="X109" s="157">
        <f t="shared" si="321"/>
        <v>0</v>
      </c>
      <c r="Y109" s="157">
        <f t="shared" si="284"/>
        <v>0</v>
      </c>
      <c r="Z109" s="158" t="str">
        <f t="shared" si="285"/>
        <v>#DIV/0!</v>
      </c>
      <c r="AA109" s="159"/>
      <c r="AB109" s="161"/>
      <c r="AC109" s="161"/>
      <c r="AD109" s="161"/>
      <c r="AE109" s="161"/>
      <c r="AF109" s="161"/>
      <c r="AG109" s="161"/>
    </row>
    <row r="110" ht="30.0" customHeight="1">
      <c r="A110" s="162" t="s">
        <v>80</v>
      </c>
      <c r="B110" s="163" t="s">
        <v>245</v>
      </c>
      <c r="C110" s="201" t="s">
        <v>239</v>
      </c>
      <c r="D110" s="164" t="s">
        <v>123</v>
      </c>
      <c r="E110" s="179"/>
      <c r="F110" s="180"/>
      <c r="G110" s="181">
        <f t="shared" si="314"/>
        <v>0</v>
      </c>
      <c r="H110" s="179"/>
      <c r="I110" s="180"/>
      <c r="J110" s="181">
        <f t="shared" si="315"/>
        <v>0</v>
      </c>
      <c r="K110" s="179"/>
      <c r="L110" s="180"/>
      <c r="M110" s="181">
        <f t="shared" si="316"/>
        <v>0</v>
      </c>
      <c r="N110" s="179"/>
      <c r="O110" s="180"/>
      <c r="P110" s="181">
        <f t="shared" si="317"/>
        <v>0</v>
      </c>
      <c r="Q110" s="179"/>
      <c r="R110" s="180"/>
      <c r="S110" s="181">
        <f t="shared" si="318"/>
        <v>0</v>
      </c>
      <c r="T110" s="179"/>
      <c r="U110" s="180"/>
      <c r="V110" s="181">
        <f t="shared" si="319"/>
        <v>0</v>
      </c>
      <c r="W110" s="168">
        <f t="shared" si="320"/>
        <v>0</v>
      </c>
      <c r="X110" s="185">
        <f t="shared" si="321"/>
        <v>0</v>
      </c>
      <c r="Y110" s="185">
        <f t="shared" si="284"/>
        <v>0</v>
      </c>
      <c r="Z110" s="186" t="str">
        <f t="shared" si="285"/>
        <v>#DIV/0!</v>
      </c>
      <c r="AA110" s="169"/>
      <c r="AB110" s="161"/>
      <c r="AC110" s="161"/>
      <c r="AD110" s="161"/>
      <c r="AE110" s="161"/>
      <c r="AF110" s="161"/>
      <c r="AG110" s="161"/>
    </row>
    <row r="111" ht="30.0" customHeight="1">
      <c r="A111" s="203" t="s">
        <v>246</v>
      </c>
      <c r="B111" s="204"/>
      <c r="C111" s="205"/>
      <c r="D111" s="206"/>
      <c r="E111" s="210">
        <f>E107+E103+E96</f>
        <v>881</v>
      </c>
      <c r="F111" s="226"/>
      <c r="G111" s="209">
        <f t="shared" ref="G111:H111" si="322">G107+G103+G96</f>
        <v>76950</v>
      </c>
      <c r="H111" s="210">
        <f t="shared" si="322"/>
        <v>1024</v>
      </c>
      <c r="I111" s="226"/>
      <c r="J111" s="209">
        <f t="shared" ref="J111:K111" si="323">J107+J103+J96</f>
        <v>73785</v>
      </c>
      <c r="K111" s="227">
        <f t="shared" si="323"/>
        <v>0</v>
      </c>
      <c r="L111" s="226"/>
      <c r="M111" s="209">
        <f t="shared" ref="M111:N111" si="324">M107+M103+M96</f>
        <v>0</v>
      </c>
      <c r="N111" s="227">
        <f t="shared" si="324"/>
        <v>0</v>
      </c>
      <c r="O111" s="226"/>
      <c r="P111" s="209">
        <f t="shared" ref="P111:Q111" si="325">P107+P103+P96</f>
        <v>0</v>
      </c>
      <c r="Q111" s="227">
        <f t="shared" si="325"/>
        <v>0</v>
      </c>
      <c r="R111" s="226"/>
      <c r="S111" s="209">
        <f t="shared" ref="S111:T111" si="326">S107+S103+S96</f>
        <v>0</v>
      </c>
      <c r="T111" s="227">
        <f t="shared" si="326"/>
        <v>0</v>
      </c>
      <c r="U111" s="226"/>
      <c r="V111" s="211">
        <f t="shared" ref="V111:X111" si="327">V107+V103+V96</f>
        <v>0</v>
      </c>
      <c r="W111" s="269">
        <f t="shared" si="327"/>
        <v>76950</v>
      </c>
      <c r="X111" s="270">
        <f t="shared" si="327"/>
        <v>73785</v>
      </c>
      <c r="Y111" s="270">
        <f t="shared" si="284"/>
        <v>3165</v>
      </c>
      <c r="Z111" s="270">
        <f t="shared" si="285"/>
        <v>0.04113060429</v>
      </c>
      <c r="AA111" s="271"/>
      <c r="AB111" s="8"/>
      <c r="AC111" s="8"/>
      <c r="AD111" s="8"/>
      <c r="AE111" s="8"/>
      <c r="AF111" s="8"/>
      <c r="AG111" s="8"/>
    </row>
    <row r="112" ht="30.0" customHeight="1">
      <c r="A112" s="215" t="s">
        <v>75</v>
      </c>
      <c r="B112" s="249">
        <v>7.0</v>
      </c>
      <c r="C112" s="217" t="s">
        <v>247</v>
      </c>
      <c r="D112" s="218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272"/>
      <c r="X112" s="272"/>
      <c r="Y112" s="219"/>
      <c r="Z112" s="272"/>
      <c r="AA112" s="273"/>
      <c r="AB112" s="8"/>
      <c r="AC112" s="8"/>
      <c r="AD112" s="8"/>
      <c r="AE112" s="8"/>
      <c r="AF112" s="8"/>
      <c r="AG112" s="8"/>
    </row>
    <row r="113" ht="30.0" customHeight="1">
      <c r="A113" s="149" t="s">
        <v>80</v>
      </c>
      <c r="B113" s="150" t="s">
        <v>248</v>
      </c>
      <c r="C113" s="224" t="s">
        <v>249</v>
      </c>
      <c r="D113" s="152" t="s">
        <v>123</v>
      </c>
      <c r="E113" s="153"/>
      <c r="F113" s="154"/>
      <c r="G113" s="155">
        <f t="shared" ref="G113:G123" si="328">E113*F113</f>
        <v>0</v>
      </c>
      <c r="H113" s="153"/>
      <c r="I113" s="154"/>
      <c r="J113" s="155">
        <f t="shared" ref="J113:J123" si="329">H113*I113</f>
        <v>0</v>
      </c>
      <c r="K113" s="153"/>
      <c r="L113" s="154"/>
      <c r="M113" s="155">
        <f t="shared" ref="M113:M123" si="330">K113*L113</f>
        <v>0</v>
      </c>
      <c r="N113" s="153"/>
      <c r="O113" s="154"/>
      <c r="P113" s="155">
        <f t="shared" ref="P113:P123" si="331">N113*O113</f>
        <v>0</v>
      </c>
      <c r="Q113" s="153"/>
      <c r="R113" s="154"/>
      <c r="S113" s="155">
        <f t="shared" ref="S113:S123" si="332">Q113*R113</f>
        <v>0</v>
      </c>
      <c r="T113" s="153"/>
      <c r="U113" s="154"/>
      <c r="V113" s="274">
        <f t="shared" ref="V113:V123" si="333">T113*U113</f>
        <v>0</v>
      </c>
      <c r="W113" s="275">
        <f t="shared" ref="W113:W123" si="334">G113+M113+S113</f>
        <v>0</v>
      </c>
      <c r="X113" s="276">
        <f t="shared" ref="X113:X123" si="335">J113+P113+V113</f>
        <v>0</v>
      </c>
      <c r="Y113" s="276">
        <f t="shared" ref="Y113:Y124" si="336">W113-X113</f>
        <v>0</v>
      </c>
      <c r="Z113" s="277" t="str">
        <f t="shared" ref="Z113:Z124" si="337">Y113/W113</f>
        <v>#DIV/0!</v>
      </c>
      <c r="AA113" s="278"/>
      <c r="AB113" s="161"/>
      <c r="AC113" s="161"/>
      <c r="AD113" s="161"/>
      <c r="AE113" s="161"/>
      <c r="AF113" s="161"/>
      <c r="AG113" s="161"/>
    </row>
    <row r="114" ht="30.0" customHeight="1">
      <c r="A114" s="149" t="s">
        <v>80</v>
      </c>
      <c r="B114" s="150" t="s">
        <v>250</v>
      </c>
      <c r="C114" s="224" t="s">
        <v>251</v>
      </c>
      <c r="D114" s="152" t="s">
        <v>123</v>
      </c>
      <c r="E114" s="153"/>
      <c r="F114" s="154"/>
      <c r="G114" s="155">
        <f t="shared" si="328"/>
        <v>0</v>
      </c>
      <c r="H114" s="153"/>
      <c r="I114" s="154"/>
      <c r="J114" s="155">
        <f t="shared" si="329"/>
        <v>0</v>
      </c>
      <c r="K114" s="153"/>
      <c r="L114" s="154"/>
      <c r="M114" s="155">
        <f t="shared" si="330"/>
        <v>0</v>
      </c>
      <c r="N114" s="153"/>
      <c r="O114" s="154"/>
      <c r="P114" s="155">
        <f t="shared" si="331"/>
        <v>0</v>
      </c>
      <c r="Q114" s="153"/>
      <c r="R114" s="154"/>
      <c r="S114" s="155">
        <f t="shared" si="332"/>
        <v>0</v>
      </c>
      <c r="T114" s="153"/>
      <c r="U114" s="154"/>
      <c r="V114" s="274">
        <f t="shared" si="333"/>
        <v>0</v>
      </c>
      <c r="W114" s="279">
        <f t="shared" si="334"/>
        <v>0</v>
      </c>
      <c r="X114" s="157">
        <f t="shared" si="335"/>
        <v>0</v>
      </c>
      <c r="Y114" s="157">
        <f t="shared" si="336"/>
        <v>0</v>
      </c>
      <c r="Z114" s="158" t="str">
        <f t="shared" si="337"/>
        <v>#DIV/0!</v>
      </c>
      <c r="AA114" s="159"/>
      <c r="AB114" s="161"/>
      <c r="AC114" s="161"/>
      <c r="AD114" s="161"/>
      <c r="AE114" s="161"/>
      <c r="AF114" s="161"/>
      <c r="AG114" s="161"/>
    </row>
    <row r="115" ht="30.0" customHeight="1">
      <c r="A115" s="149" t="s">
        <v>80</v>
      </c>
      <c r="B115" s="150" t="s">
        <v>252</v>
      </c>
      <c r="C115" s="224" t="s">
        <v>253</v>
      </c>
      <c r="D115" s="152" t="s">
        <v>123</v>
      </c>
      <c r="E115" s="153"/>
      <c r="F115" s="154"/>
      <c r="G115" s="155">
        <f t="shared" si="328"/>
        <v>0</v>
      </c>
      <c r="H115" s="153"/>
      <c r="I115" s="154"/>
      <c r="J115" s="155">
        <f t="shared" si="329"/>
        <v>0</v>
      </c>
      <c r="K115" s="153"/>
      <c r="L115" s="154"/>
      <c r="M115" s="155">
        <f t="shared" si="330"/>
        <v>0</v>
      </c>
      <c r="N115" s="153"/>
      <c r="O115" s="154"/>
      <c r="P115" s="155">
        <f t="shared" si="331"/>
        <v>0</v>
      </c>
      <c r="Q115" s="153"/>
      <c r="R115" s="154"/>
      <c r="S115" s="155">
        <f t="shared" si="332"/>
        <v>0</v>
      </c>
      <c r="T115" s="153"/>
      <c r="U115" s="154"/>
      <c r="V115" s="274">
        <f t="shared" si="333"/>
        <v>0</v>
      </c>
      <c r="W115" s="279">
        <f t="shared" si="334"/>
        <v>0</v>
      </c>
      <c r="X115" s="157">
        <f t="shared" si="335"/>
        <v>0</v>
      </c>
      <c r="Y115" s="157">
        <f t="shared" si="336"/>
        <v>0</v>
      </c>
      <c r="Z115" s="158" t="str">
        <f t="shared" si="337"/>
        <v>#DIV/0!</v>
      </c>
      <c r="AA115" s="159"/>
      <c r="AB115" s="161"/>
      <c r="AC115" s="161"/>
      <c r="AD115" s="161"/>
      <c r="AE115" s="161"/>
      <c r="AF115" s="161"/>
      <c r="AG115" s="161"/>
    </row>
    <row r="116" ht="30.0" customHeight="1">
      <c r="A116" s="149" t="s">
        <v>80</v>
      </c>
      <c r="B116" s="150" t="s">
        <v>254</v>
      </c>
      <c r="C116" s="224" t="s">
        <v>255</v>
      </c>
      <c r="D116" s="152" t="s">
        <v>123</v>
      </c>
      <c r="E116" s="153"/>
      <c r="F116" s="154"/>
      <c r="G116" s="155">
        <f t="shared" si="328"/>
        <v>0</v>
      </c>
      <c r="H116" s="153"/>
      <c r="I116" s="154"/>
      <c r="J116" s="155">
        <f t="shared" si="329"/>
        <v>0</v>
      </c>
      <c r="K116" s="153"/>
      <c r="L116" s="154"/>
      <c r="M116" s="155">
        <f t="shared" si="330"/>
        <v>0</v>
      </c>
      <c r="N116" s="153"/>
      <c r="O116" s="154"/>
      <c r="P116" s="155">
        <f t="shared" si="331"/>
        <v>0</v>
      </c>
      <c r="Q116" s="153"/>
      <c r="R116" s="154"/>
      <c r="S116" s="155">
        <f t="shared" si="332"/>
        <v>0</v>
      </c>
      <c r="T116" s="153"/>
      <c r="U116" s="154"/>
      <c r="V116" s="274">
        <f t="shared" si="333"/>
        <v>0</v>
      </c>
      <c r="W116" s="279">
        <f t="shared" si="334"/>
        <v>0</v>
      </c>
      <c r="X116" s="157">
        <f t="shared" si="335"/>
        <v>0</v>
      </c>
      <c r="Y116" s="157">
        <f t="shared" si="336"/>
        <v>0</v>
      </c>
      <c r="Z116" s="158" t="str">
        <f t="shared" si="337"/>
        <v>#DIV/0!</v>
      </c>
      <c r="AA116" s="159"/>
      <c r="AB116" s="161"/>
      <c r="AC116" s="161"/>
      <c r="AD116" s="161"/>
      <c r="AE116" s="161"/>
      <c r="AF116" s="161"/>
      <c r="AG116" s="161"/>
    </row>
    <row r="117" ht="30.0" customHeight="1">
      <c r="A117" s="149" t="s">
        <v>80</v>
      </c>
      <c r="B117" s="150" t="s">
        <v>256</v>
      </c>
      <c r="C117" s="224" t="s">
        <v>257</v>
      </c>
      <c r="D117" s="152" t="s">
        <v>123</v>
      </c>
      <c r="E117" s="153"/>
      <c r="F117" s="154"/>
      <c r="G117" s="155">
        <f t="shared" si="328"/>
        <v>0</v>
      </c>
      <c r="H117" s="153"/>
      <c r="I117" s="154"/>
      <c r="J117" s="155">
        <f t="shared" si="329"/>
        <v>0</v>
      </c>
      <c r="K117" s="153"/>
      <c r="L117" s="154"/>
      <c r="M117" s="155">
        <f t="shared" si="330"/>
        <v>0</v>
      </c>
      <c r="N117" s="153"/>
      <c r="O117" s="154"/>
      <c r="P117" s="155">
        <f t="shared" si="331"/>
        <v>0</v>
      </c>
      <c r="Q117" s="153"/>
      <c r="R117" s="154"/>
      <c r="S117" s="155">
        <f t="shared" si="332"/>
        <v>0</v>
      </c>
      <c r="T117" s="153"/>
      <c r="U117" s="154"/>
      <c r="V117" s="274">
        <f t="shared" si="333"/>
        <v>0</v>
      </c>
      <c r="W117" s="279">
        <f t="shared" si="334"/>
        <v>0</v>
      </c>
      <c r="X117" s="157">
        <f t="shared" si="335"/>
        <v>0</v>
      </c>
      <c r="Y117" s="157">
        <f t="shared" si="336"/>
        <v>0</v>
      </c>
      <c r="Z117" s="158" t="str">
        <f t="shared" si="337"/>
        <v>#DIV/0!</v>
      </c>
      <c r="AA117" s="159"/>
      <c r="AB117" s="161"/>
      <c r="AC117" s="161"/>
      <c r="AD117" s="161"/>
      <c r="AE117" s="161"/>
      <c r="AF117" s="161"/>
      <c r="AG117" s="161"/>
    </row>
    <row r="118" ht="30.0" customHeight="1">
      <c r="A118" s="149" t="s">
        <v>80</v>
      </c>
      <c r="B118" s="150" t="s">
        <v>258</v>
      </c>
      <c r="C118" s="224" t="s">
        <v>259</v>
      </c>
      <c r="D118" s="152" t="s">
        <v>123</v>
      </c>
      <c r="E118" s="153"/>
      <c r="F118" s="154"/>
      <c r="G118" s="155">
        <f t="shared" si="328"/>
        <v>0</v>
      </c>
      <c r="H118" s="153"/>
      <c r="I118" s="154"/>
      <c r="J118" s="155">
        <f t="shared" si="329"/>
        <v>0</v>
      </c>
      <c r="K118" s="153"/>
      <c r="L118" s="154"/>
      <c r="M118" s="155">
        <f t="shared" si="330"/>
        <v>0</v>
      </c>
      <c r="N118" s="153"/>
      <c r="O118" s="154"/>
      <c r="P118" s="155">
        <f t="shared" si="331"/>
        <v>0</v>
      </c>
      <c r="Q118" s="153"/>
      <c r="R118" s="154"/>
      <c r="S118" s="155">
        <f t="shared" si="332"/>
        <v>0</v>
      </c>
      <c r="T118" s="153"/>
      <c r="U118" s="154"/>
      <c r="V118" s="274">
        <f t="shared" si="333"/>
        <v>0</v>
      </c>
      <c r="W118" s="279">
        <f t="shared" si="334"/>
        <v>0</v>
      </c>
      <c r="X118" s="157">
        <f t="shared" si="335"/>
        <v>0</v>
      </c>
      <c r="Y118" s="157">
        <f t="shared" si="336"/>
        <v>0</v>
      </c>
      <c r="Z118" s="158" t="str">
        <f t="shared" si="337"/>
        <v>#DIV/0!</v>
      </c>
      <c r="AA118" s="159"/>
      <c r="AB118" s="161"/>
      <c r="AC118" s="161"/>
      <c r="AD118" s="161"/>
      <c r="AE118" s="161"/>
      <c r="AF118" s="161"/>
      <c r="AG118" s="161"/>
    </row>
    <row r="119" ht="30.0" customHeight="1">
      <c r="A119" s="149" t="s">
        <v>80</v>
      </c>
      <c r="B119" s="150" t="s">
        <v>260</v>
      </c>
      <c r="C119" s="224" t="s">
        <v>261</v>
      </c>
      <c r="D119" s="152" t="s">
        <v>123</v>
      </c>
      <c r="E119" s="153"/>
      <c r="F119" s="154"/>
      <c r="G119" s="155">
        <f t="shared" si="328"/>
        <v>0</v>
      </c>
      <c r="H119" s="153"/>
      <c r="I119" s="154"/>
      <c r="J119" s="155">
        <f t="shared" si="329"/>
        <v>0</v>
      </c>
      <c r="K119" s="153"/>
      <c r="L119" s="154"/>
      <c r="M119" s="155">
        <f t="shared" si="330"/>
        <v>0</v>
      </c>
      <c r="N119" s="153"/>
      <c r="O119" s="154"/>
      <c r="P119" s="155">
        <f t="shared" si="331"/>
        <v>0</v>
      </c>
      <c r="Q119" s="153"/>
      <c r="R119" s="154"/>
      <c r="S119" s="155">
        <f t="shared" si="332"/>
        <v>0</v>
      </c>
      <c r="T119" s="153"/>
      <c r="U119" s="154"/>
      <c r="V119" s="274">
        <f t="shared" si="333"/>
        <v>0</v>
      </c>
      <c r="W119" s="279">
        <f t="shared" si="334"/>
        <v>0</v>
      </c>
      <c r="X119" s="157">
        <f t="shared" si="335"/>
        <v>0</v>
      </c>
      <c r="Y119" s="157">
        <f t="shared" si="336"/>
        <v>0</v>
      </c>
      <c r="Z119" s="158" t="str">
        <f t="shared" si="337"/>
        <v>#DIV/0!</v>
      </c>
      <c r="AA119" s="159"/>
      <c r="AB119" s="161"/>
      <c r="AC119" s="161"/>
      <c r="AD119" s="161"/>
      <c r="AE119" s="161"/>
      <c r="AF119" s="161"/>
      <c r="AG119" s="161"/>
    </row>
    <row r="120" ht="30.0" customHeight="1">
      <c r="A120" s="149" t="s">
        <v>80</v>
      </c>
      <c r="B120" s="150" t="s">
        <v>262</v>
      </c>
      <c r="C120" s="224" t="s">
        <v>263</v>
      </c>
      <c r="D120" s="152" t="s">
        <v>123</v>
      </c>
      <c r="E120" s="153">
        <v>1000.0</v>
      </c>
      <c r="F120" s="154">
        <v>70.0</v>
      </c>
      <c r="G120" s="155">
        <f t="shared" si="328"/>
        <v>70000</v>
      </c>
      <c r="H120" s="153">
        <v>1000.0</v>
      </c>
      <c r="I120" s="154">
        <v>70.0</v>
      </c>
      <c r="J120" s="155">
        <f t="shared" si="329"/>
        <v>70000</v>
      </c>
      <c r="K120" s="153"/>
      <c r="L120" s="154"/>
      <c r="M120" s="155">
        <f t="shared" si="330"/>
        <v>0</v>
      </c>
      <c r="N120" s="153"/>
      <c r="O120" s="154"/>
      <c r="P120" s="155">
        <f t="shared" si="331"/>
        <v>0</v>
      </c>
      <c r="Q120" s="153"/>
      <c r="R120" s="154"/>
      <c r="S120" s="155">
        <f t="shared" si="332"/>
        <v>0</v>
      </c>
      <c r="T120" s="153"/>
      <c r="U120" s="154"/>
      <c r="V120" s="274">
        <f t="shared" si="333"/>
        <v>0</v>
      </c>
      <c r="W120" s="279">
        <f t="shared" si="334"/>
        <v>70000</v>
      </c>
      <c r="X120" s="157">
        <f t="shared" si="335"/>
        <v>70000</v>
      </c>
      <c r="Y120" s="157">
        <f t="shared" si="336"/>
        <v>0</v>
      </c>
      <c r="Z120" s="158">
        <f t="shared" si="337"/>
        <v>0</v>
      </c>
      <c r="AA120" s="159"/>
      <c r="AB120" s="161"/>
      <c r="AC120" s="161"/>
      <c r="AD120" s="161"/>
      <c r="AE120" s="161"/>
      <c r="AF120" s="161"/>
      <c r="AG120" s="161"/>
    </row>
    <row r="121" ht="30.0" customHeight="1">
      <c r="A121" s="162" t="s">
        <v>80</v>
      </c>
      <c r="B121" s="150" t="s">
        <v>264</v>
      </c>
      <c r="C121" s="201" t="s">
        <v>265</v>
      </c>
      <c r="D121" s="152" t="s">
        <v>123</v>
      </c>
      <c r="E121" s="165"/>
      <c r="F121" s="166"/>
      <c r="G121" s="155">
        <f t="shared" si="328"/>
        <v>0</v>
      </c>
      <c r="H121" s="165"/>
      <c r="I121" s="166"/>
      <c r="J121" s="155">
        <f t="shared" si="329"/>
        <v>0</v>
      </c>
      <c r="K121" s="153"/>
      <c r="L121" s="154"/>
      <c r="M121" s="155">
        <f t="shared" si="330"/>
        <v>0</v>
      </c>
      <c r="N121" s="153"/>
      <c r="O121" s="154"/>
      <c r="P121" s="155">
        <f t="shared" si="331"/>
        <v>0</v>
      </c>
      <c r="Q121" s="153"/>
      <c r="R121" s="154"/>
      <c r="S121" s="155">
        <f t="shared" si="332"/>
        <v>0</v>
      </c>
      <c r="T121" s="153"/>
      <c r="U121" s="154"/>
      <c r="V121" s="274">
        <f t="shared" si="333"/>
        <v>0</v>
      </c>
      <c r="W121" s="279">
        <f t="shared" si="334"/>
        <v>0</v>
      </c>
      <c r="X121" s="157">
        <f t="shared" si="335"/>
        <v>0</v>
      </c>
      <c r="Y121" s="157">
        <f t="shared" si="336"/>
        <v>0</v>
      </c>
      <c r="Z121" s="158" t="str">
        <f t="shared" si="337"/>
        <v>#DIV/0!</v>
      </c>
      <c r="AA121" s="169"/>
      <c r="AB121" s="161"/>
      <c r="AC121" s="161"/>
      <c r="AD121" s="161"/>
      <c r="AE121" s="161"/>
      <c r="AF121" s="161"/>
      <c r="AG121" s="161"/>
    </row>
    <row r="122" ht="30.0" customHeight="1">
      <c r="A122" s="162" t="s">
        <v>80</v>
      </c>
      <c r="B122" s="150" t="s">
        <v>266</v>
      </c>
      <c r="C122" s="201" t="s">
        <v>267</v>
      </c>
      <c r="D122" s="164" t="s">
        <v>123</v>
      </c>
      <c r="E122" s="153"/>
      <c r="F122" s="154"/>
      <c r="G122" s="155">
        <f t="shared" si="328"/>
        <v>0</v>
      </c>
      <c r="H122" s="153"/>
      <c r="I122" s="154"/>
      <c r="J122" s="155">
        <f t="shared" si="329"/>
        <v>0</v>
      </c>
      <c r="K122" s="153"/>
      <c r="L122" s="154"/>
      <c r="M122" s="155">
        <f t="shared" si="330"/>
        <v>0</v>
      </c>
      <c r="N122" s="153"/>
      <c r="O122" s="154"/>
      <c r="P122" s="155">
        <f t="shared" si="331"/>
        <v>0</v>
      </c>
      <c r="Q122" s="153"/>
      <c r="R122" s="154"/>
      <c r="S122" s="155">
        <f t="shared" si="332"/>
        <v>0</v>
      </c>
      <c r="T122" s="153"/>
      <c r="U122" s="154"/>
      <c r="V122" s="274">
        <f t="shared" si="333"/>
        <v>0</v>
      </c>
      <c r="W122" s="279">
        <f t="shared" si="334"/>
        <v>0</v>
      </c>
      <c r="X122" s="157">
        <f t="shared" si="335"/>
        <v>0</v>
      </c>
      <c r="Y122" s="157">
        <f t="shared" si="336"/>
        <v>0</v>
      </c>
      <c r="Z122" s="158" t="str">
        <f t="shared" si="337"/>
        <v>#DIV/0!</v>
      </c>
      <c r="AA122" s="159"/>
      <c r="AB122" s="161"/>
      <c r="AC122" s="161"/>
      <c r="AD122" s="161"/>
      <c r="AE122" s="161"/>
      <c r="AF122" s="161"/>
      <c r="AG122" s="161"/>
    </row>
    <row r="123" ht="30.0" customHeight="1">
      <c r="A123" s="162" t="s">
        <v>80</v>
      </c>
      <c r="B123" s="150" t="s">
        <v>268</v>
      </c>
      <c r="C123" s="280" t="s">
        <v>269</v>
      </c>
      <c r="D123" s="164"/>
      <c r="E123" s="165"/>
      <c r="F123" s="166">
        <v>0.22</v>
      </c>
      <c r="G123" s="167">
        <f t="shared" si="328"/>
        <v>0</v>
      </c>
      <c r="H123" s="165"/>
      <c r="I123" s="166">
        <v>0.22</v>
      </c>
      <c r="J123" s="167">
        <f t="shared" si="329"/>
        <v>0</v>
      </c>
      <c r="K123" s="165"/>
      <c r="L123" s="166">
        <v>0.22</v>
      </c>
      <c r="M123" s="167">
        <f t="shared" si="330"/>
        <v>0</v>
      </c>
      <c r="N123" s="165"/>
      <c r="O123" s="166">
        <v>0.22</v>
      </c>
      <c r="P123" s="167">
        <f t="shared" si="331"/>
        <v>0</v>
      </c>
      <c r="Q123" s="165"/>
      <c r="R123" s="166">
        <v>0.22</v>
      </c>
      <c r="S123" s="167">
        <f t="shared" si="332"/>
        <v>0</v>
      </c>
      <c r="T123" s="165"/>
      <c r="U123" s="166">
        <v>0.22</v>
      </c>
      <c r="V123" s="281">
        <f t="shared" si="333"/>
        <v>0</v>
      </c>
      <c r="W123" s="282">
        <f t="shared" si="334"/>
        <v>0</v>
      </c>
      <c r="X123" s="283">
        <f t="shared" si="335"/>
        <v>0</v>
      </c>
      <c r="Y123" s="283">
        <f t="shared" si="336"/>
        <v>0</v>
      </c>
      <c r="Z123" s="284" t="str">
        <f t="shared" si="337"/>
        <v>#DIV/0!</v>
      </c>
      <c r="AA123" s="182"/>
      <c r="AB123" s="8"/>
      <c r="AC123" s="8"/>
      <c r="AD123" s="8"/>
      <c r="AE123" s="8"/>
      <c r="AF123" s="8"/>
      <c r="AG123" s="8"/>
    </row>
    <row r="124" ht="30.0" customHeight="1">
      <c r="A124" s="203" t="s">
        <v>270</v>
      </c>
      <c r="B124" s="285"/>
      <c r="C124" s="205"/>
      <c r="D124" s="206"/>
      <c r="E124" s="210">
        <f>SUM(E113:E122)</f>
        <v>1000</v>
      </c>
      <c r="F124" s="226"/>
      <c r="G124" s="209">
        <f>SUM(G113:G123)</f>
        <v>70000</v>
      </c>
      <c r="H124" s="210">
        <f>SUM(H113:H122)</f>
        <v>1000</v>
      </c>
      <c r="I124" s="226"/>
      <c r="J124" s="209">
        <f>SUM(J113:J123)</f>
        <v>70000</v>
      </c>
      <c r="K124" s="227">
        <f>SUM(K113:K122)</f>
        <v>0</v>
      </c>
      <c r="L124" s="226"/>
      <c r="M124" s="209">
        <f>SUM(M113:M123)</f>
        <v>0</v>
      </c>
      <c r="N124" s="227">
        <f>SUM(N113:N122)</f>
        <v>0</v>
      </c>
      <c r="O124" s="226"/>
      <c r="P124" s="209">
        <f>SUM(P113:P123)</f>
        <v>0</v>
      </c>
      <c r="Q124" s="227">
        <f>SUM(Q113:Q122)</f>
        <v>0</v>
      </c>
      <c r="R124" s="226"/>
      <c r="S124" s="209">
        <f>SUM(S113:S123)</f>
        <v>0</v>
      </c>
      <c r="T124" s="227">
        <f>SUM(T113:T122)</f>
        <v>0</v>
      </c>
      <c r="U124" s="226"/>
      <c r="V124" s="211">
        <f t="shared" ref="V124:X124" si="338">SUM(V113:V123)</f>
        <v>0</v>
      </c>
      <c r="W124" s="269">
        <f t="shared" si="338"/>
        <v>70000</v>
      </c>
      <c r="X124" s="270">
        <f t="shared" si="338"/>
        <v>70000</v>
      </c>
      <c r="Y124" s="270">
        <f t="shared" si="336"/>
        <v>0</v>
      </c>
      <c r="Z124" s="270">
        <f t="shared" si="337"/>
        <v>0</v>
      </c>
      <c r="AA124" s="271"/>
      <c r="AB124" s="8"/>
      <c r="AC124" s="8"/>
      <c r="AD124" s="8"/>
      <c r="AE124" s="8"/>
      <c r="AF124" s="8"/>
      <c r="AG124" s="8"/>
    </row>
    <row r="125" ht="30.0" customHeight="1">
      <c r="A125" s="215" t="s">
        <v>75</v>
      </c>
      <c r="B125" s="249">
        <v>8.0</v>
      </c>
      <c r="C125" s="286" t="s">
        <v>271</v>
      </c>
      <c r="D125" s="218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272"/>
      <c r="X125" s="272"/>
      <c r="Y125" s="219"/>
      <c r="Z125" s="272"/>
      <c r="AA125" s="273"/>
      <c r="AB125" s="148"/>
      <c r="AC125" s="148"/>
      <c r="AD125" s="148"/>
      <c r="AE125" s="148"/>
      <c r="AF125" s="148"/>
      <c r="AG125" s="148"/>
    </row>
    <row r="126" ht="30.0" customHeight="1">
      <c r="A126" s="149" t="s">
        <v>80</v>
      </c>
      <c r="B126" s="150" t="s">
        <v>272</v>
      </c>
      <c r="C126" s="224" t="s">
        <v>273</v>
      </c>
      <c r="D126" s="152" t="s">
        <v>274</v>
      </c>
      <c r="E126" s="153"/>
      <c r="F126" s="154"/>
      <c r="G126" s="155">
        <f t="shared" ref="G126:G132" si="339">E126*F126</f>
        <v>0</v>
      </c>
      <c r="H126" s="153"/>
      <c r="I126" s="154"/>
      <c r="J126" s="155">
        <f t="shared" ref="J126:J132" si="340">H126*I126</f>
        <v>0</v>
      </c>
      <c r="K126" s="153"/>
      <c r="L126" s="154"/>
      <c r="M126" s="155">
        <f t="shared" ref="M126:M132" si="341">K126*L126</f>
        <v>0</v>
      </c>
      <c r="N126" s="153"/>
      <c r="O126" s="154"/>
      <c r="P126" s="155">
        <f t="shared" ref="P126:P132" si="342">N126*O126</f>
        <v>0</v>
      </c>
      <c r="Q126" s="153"/>
      <c r="R126" s="154"/>
      <c r="S126" s="155">
        <f t="shared" ref="S126:S132" si="343">Q126*R126</f>
        <v>0</v>
      </c>
      <c r="T126" s="153"/>
      <c r="U126" s="154"/>
      <c r="V126" s="274">
        <f t="shared" ref="V126:V132" si="344">T126*U126</f>
        <v>0</v>
      </c>
      <c r="W126" s="275">
        <f t="shared" ref="W126:W132" si="345">G126+M126+S126</f>
        <v>0</v>
      </c>
      <c r="X126" s="276">
        <f t="shared" ref="X126:X132" si="346">J126+P126+V126</f>
        <v>0</v>
      </c>
      <c r="Y126" s="276">
        <f t="shared" ref="Y126:Y133" si="347">W126-X126</f>
        <v>0</v>
      </c>
      <c r="Z126" s="277" t="str">
        <f t="shared" ref="Z126:Z133" si="348">Y126/W126</f>
        <v>#DIV/0!</v>
      </c>
      <c r="AA126" s="278"/>
      <c r="AB126" s="161"/>
      <c r="AC126" s="161"/>
      <c r="AD126" s="161"/>
      <c r="AE126" s="161"/>
      <c r="AF126" s="161"/>
      <c r="AG126" s="161"/>
    </row>
    <row r="127" ht="30.0" customHeight="1">
      <c r="A127" s="149" t="s">
        <v>80</v>
      </c>
      <c r="B127" s="150" t="s">
        <v>275</v>
      </c>
      <c r="C127" s="224" t="s">
        <v>276</v>
      </c>
      <c r="D127" s="152" t="s">
        <v>274</v>
      </c>
      <c r="E127" s="153"/>
      <c r="F127" s="154"/>
      <c r="G127" s="155">
        <f t="shared" si="339"/>
        <v>0</v>
      </c>
      <c r="H127" s="153"/>
      <c r="I127" s="154"/>
      <c r="J127" s="155">
        <f t="shared" si="340"/>
        <v>0</v>
      </c>
      <c r="K127" s="153"/>
      <c r="L127" s="154"/>
      <c r="M127" s="155">
        <f t="shared" si="341"/>
        <v>0</v>
      </c>
      <c r="N127" s="153"/>
      <c r="O127" s="154"/>
      <c r="P127" s="155">
        <f t="shared" si="342"/>
        <v>0</v>
      </c>
      <c r="Q127" s="153"/>
      <c r="R127" s="154"/>
      <c r="S127" s="155">
        <f t="shared" si="343"/>
        <v>0</v>
      </c>
      <c r="T127" s="153"/>
      <c r="U127" s="154"/>
      <c r="V127" s="274">
        <f t="shared" si="344"/>
        <v>0</v>
      </c>
      <c r="W127" s="279">
        <f t="shared" si="345"/>
        <v>0</v>
      </c>
      <c r="X127" s="157">
        <f t="shared" si="346"/>
        <v>0</v>
      </c>
      <c r="Y127" s="157">
        <f t="shared" si="347"/>
        <v>0</v>
      </c>
      <c r="Z127" s="158" t="str">
        <f t="shared" si="348"/>
        <v>#DIV/0!</v>
      </c>
      <c r="AA127" s="159"/>
      <c r="AB127" s="161"/>
      <c r="AC127" s="161"/>
      <c r="AD127" s="161"/>
      <c r="AE127" s="161"/>
      <c r="AF127" s="161"/>
      <c r="AG127" s="161"/>
    </row>
    <row r="128" ht="30.0" customHeight="1">
      <c r="A128" s="149" t="s">
        <v>80</v>
      </c>
      <c r="B128" s="150" t="s">
        <v>277</v>
      </c>
      <c r="C128" s="224" t="s">
        <v>278</v>
      </c>
      <c r="D128" s="152" t="s">
        <v>279</v>
      </c>
      <c r="E128" s="266"/>
      <c r="F128" s="267"/>
      <c r="G128" s="155">
        <f t="shared" si="339"/>
        <v>0</v>
      </c>
      <c r="H128" s="266"/>
      <c r="I128" s="267"/>
      <c r="J128" s="155">
        <f t="shared" si="340"/>
        <v>0</v>
      </c>
      <c r="K128" s="153"/>
      <c r="L128" s="154"/>
      <c r="M128" s="155">
        <f t="shared" si="341"/>
        <v>0</v>
      </c>
      <c r="N128" s="153"/>
      <c r="O128" s="154"/>
      <c r="P128" s="155">
        <f t="shared" si="342"/>
        <v>0</v>
      </c>
      <c r="Q128" s="153"/>
      <c r="R128" s="154"/>
      <c r="S128" s="155">
        <f t="shared" si="343"/>
        <v>0</v>
      </c>
      <c r="T128" s="153"/>
      <c r="U128" s="154"/>
      <c r="V128" s="274">
        <f t="shared" si="344"/>
        <v>0</v>
      </c>
      <c r="W128" s="287">
        <f t="shared" si="345"/>
        <v>0</v>
      </c>
      <c r="X128" s="157">
        <f t="shared" si="346"/>
        <v>0</v>
      </c>
      <c r="Y128" s="157">
        <f t="shared" si="347"/>
        <v>0</v>
      </c>
      <c r="Z128" s="158" t="str">
        <f t="shared" si="348"/>
        <v>#DIV/0!</v>
      </c>
      <c r="AA128" s="159"/>
      <c r="AB128" s="161"/>
      <c r="AC128" s="161"/>
      <c r="AD128" s="161"/>
      <c r="AE128" s="161"/>
      <c r="AF128" s="161"/>
      <c r="AG128" s="161"/>
    </row>
    <row r="129" ht="30.0" customHeight="1">
      <c r="A129" s="149" t="s">
        <v>80</v>
      </c>
      <c r="B129" s="150" t="s">
        <v>280</v>
      </c>
      <c r="C129" s="224" t="s">
        <v>281</v>
      </c>
      <c r="D129" s="152" t="s">
        <v>279</v>
      </c>
      <c r="E129" s="153"/>
      <c r="F129" s="154"/>
      <c r="G129" s="155">
        <f t="shared" si="339"/>
        <v>0</v>
      </c>
      <c r="H129" s="153"/>
      <c r="I129" s="154"/>
      <c r="J129" s="155">
        <f t="shared" si="340"/>
        <v>0</v>
      </c>
      <c r="K129" s="266"/>
      <c r="L129" s="267"/>
      <c r="M129" s="155">
        <f t="shared" si="341"/>
        <v>0</v>
      </c>
      <c r="N129" s="266"/>
      <c r="O129" s="267"/>
      <c r="P129" s="155">
        <f t="shared" si="342"/>
        <v>0</v>
      </c>
      <c r="Q129" s="266"/>
      <c r="R129" s="267"/>
      <c r="S129" s="155">
        <f t="shared" si="343"/>
        <v>0</v>
      </c>
      <c r="T129" s="266"/>
      <c r="U129" s="267"/>
      <c r="V129" s="274">
        <f t="shared" si="344"/>
        <v>0</v>
      </c>
      <c r="W129" s="287">
        <f t="shared" si="345"/>
        <v>0</v>
      </c>
      <c r="X129" s="157">
        <f t="shared" si="346"/>
        <v>0</v>
      </c>
      <c r="Y129" s="157">
        <f t="shared" si="347"/>
        <v>0</v>
      </c>
      <c r="Z129" s="158" t="str">
        <f t="shared" si="348"/>
        <v>#DIV/0!</v>
      </c>
      <c r="AA129" s="159"/>
      <c r="AB129" s="161"/>
      <c r="AC129" s="161"/>
      <c r="AD129" s="161"/>
      <c r="AE129" s="161"/>
      <c r="AF129" s="161"/>
      <c r="AG129" s="161"/>
    </row>
    <row r="130" ht="30.0" customHeight="1">
      <c r="A130" s="149" t="s">
        <v>80</v>
      </c>
      <c r="B130" s="150" t="s">
        <v>282</v>
      </c>
      <c r="C130" s="253" t="s">
        <v>283</v>
      </c>
      <c r="D130" s="243" t="s">
        <v>123</v>
      </c>
      <c r="E130" s="266">
        <v>10.0</v>
      </c>
      <c r="F130" s="267">
        <v>1300.0</v>
      </c>
      <c r="G130" s="155">
        <f t="shared" si="339"/>
        <v>13000</v>
      </c>
      <c r="H130" s="266">
        <v>10.0</v>
      </c>
      <c r="I130" s="267">
        <v>1300.0</v>
      </c>
      <c r="J130" s="155">
        <f t="shared" si="340"/>
        <v>13000</v>
      </c>
      <c r="K130" s="153"/>
      <c r="L130" s="154"/>
      <c r="M130" s="155">
        <f t="shared" si="341"/>
        <v>0</v>
      </c>
      <c r="N130" s="153"/>
      <c r="O130" s="154"/>
      <c r="P130" s="155">
        <f t="shared" si="342"/>
        <v>0</v>
      </c>
      <c r="Q130" s="153"/>
      <c r="R130" s="154"/>
      <c r="S130" s="155">
        <f t="shared" si="343"/>
        <v>0</v>
      </c>
      <c r="T130" s="153"/>
      <c r="U130" s="154"/>
      <c r="V130" s="274">
        <f t="shared" si="344"/>
        <v>0</v>
      </c>
      <c r="W130" s="279">
        <f t="shared" si="345"/>
        <v>13000</v>
      </c>
      <c r="X130" s="157">
        <f t="shared" si="346"/>
        <v>13000</v>
      </c>
      <c r="Y130" s="157">
        <f t="shared" si="347"/>
        <v>0</v>
      </c>
      <c r="Z130" s="158">
        <f t="shared" si="348"/>
        <v>0</v>
      </c>
      <c r="AA130" s="159"/>
      <c r="AB130" s="161"/>
      <c r="AC130" s="161"/>
      <c r="AD130" s="161"/>
      <c r="AE130" s="161"/>
      <c r="AF130" s="161"/>
      <c r="AG130" s="161"/>
    </row>
    <row r="131" ht="30.0" customHeight="1">
      <c r="A131" s="149" t="s">
        <v>80</v>
      </c>
      <c r="B131" s="150" t="s">
        <v>284</v>
      </c>
      <c r="C131" s="253" t="s">
        <v>285</v>
      </c>
      <c r="D131" s="243" t="s">
        <v>123</v>
      </c>
      <c r="E131" s="266">
        <v>30.0</v>
      </c>
      <c r="F131" s="267">
        <v>600.0</v>
      </c>
      <c r="G131" s="155">
        <f t="shared" si="339"/>
        <v>18000</v>
      </c>
      <c r="H131" s="266">
        <v>30.0</v>
      </c>
      <c r="I131" s="267">
        <v>600.0</v>
      </c>
      <c r="J131" s="155">
        <f t="shared" si="340"/>
        <v>18000</v>
      </c>
      <c r="K131" s="153"/>
      <c r="L131" s="154"/>
      <c r="M131" s="155">
        <f t="shared" si="341"/>
        <v>0</v>
      </c>
      <c r="N131" s="153"/>
      <c r="O131" s="154"/>
      <c r="P131" s="155">
        <f t="shared" si="342"/>
        <v>0</v>
      </c>
      <c r="Q131" s="153"/>
      <c r="R131" s="154"/>
      <c r="S131" s="155">
        <f t="shared" si="343"/>
        <v>0</v>
      </c>
      <c r="T131" s="153"/>
      <c r="U131" s="154"/>
      <c r="V131" s="274">
        <f t="shared" si="344"/>
        <v>0</v>
      </c>
      <c r="W131" s="279">
        <f t="shared" si="345"/>
        <v>18000</v>
      </c>
      <c r="X131" s="157">
        <f t="shared" si="346"/>
        <v>18000</v>
      </c>
      <c r="Y131" s="157">
        <f t="shared" si="347"/>
        <v>0</v>
      </c>
      <c r="Z131" s="158">
        <f t="shared" si="348"/>
        <v>0</v>
      </c>
      <c r="AA131" s="159"/>
      <c r="AB131" s="161"/>
      <c r="AC131" s="161"/>
      <c r="AD131" s="161"/>
      <c r="AE131" s="161"/>
      <c r="AF131" s="161"/>
      <c r="AG131" s="161"/>
    </row>
    <row r="132" ht="30.0" customHeight="1">
      <c r="A132" s="162" t="s">
        <v>80</v>
      </c>
      <c r="B132" s="150" t="s">
        <v>286</v>
      </c>
      <c r="C132" s="202" t="s">
        <v>287</v>
      </c>
      <c r="D132" s="164"/>
      <c r="E132" s="165"/>
      <c r="F132" s="166">
        <v>0.22</v>
      </c>
      <c r="G132" s="167">
        <f t="shared" si="339"/>
        <v>0</v>
      </c>
      <c r="H132" s="165"/>
      <c r="I132" s="166">
        <v>0.22</v>
      </c>
      <c r="J132" s="167">
        <f t="shared" si="340"/>
        <v>0</v>
      </c>
      <c r="K132" s="165"/>
      <c r="L132" s="166">
        <v>0.22</v>
      </c>
      <c r="M132" s="167">
        <f t="shared" si="341"/>
        <v>0</v>
      </c>
      <c r="N132" s="165"/>
      <c r="O132" s="166">
        <v>0.22</v>
      </c>
      <c r="P132" s="167">
        <f t="shared" si="342"/>
        <v>0</v>
      </c>
      <c r="Q132" s="165"/>
      <c r="R132" s="166">
        <v>0.22</v>
      </c>
      <c r="S132" s="167">
        <f t="shared" si="343"/>
        <v>0</v>
      </c>
      <c r="T132" s="165"/>
      <c r="U132" s="166">
        <v>0.22</v>
      </c>
      <c r="V132" s="281">
        <f t="shared" si="344"/>
        <v>0</v>
      </c>
      <c r="W132" s="282">
        <f t="shared" si="345"/>
        <v>0</v>
      </c>
      <c r="X132" s="283">
        <f t="shared" si="346"/>
        <v>0</v>
      </c>
      <c r="Y132" s="283">
        <f t="shared" si="347"/>
        <v>0</v>
      </c>
      <c r="Z132" s="284" t="str">
        <f t="shared" si="348"/>
        <v>#DIV/0!</v>
      </c>
      <c r="AA132" s="182"/>
      <c r="AB132" s="8"/>
      <c r="AC132" s="8"/>
      <c r="AD132" s="8"/>
      <c r="AE132" s="8"/>
      <c r="AF132" s="8"/>
      <c r="AG132" s="8"/>
    </row>
    <row r="133" ht="30.0" customHeight="1">
      <c r="A133" s="203" t="s">
        <v>288</v>
      </c>
      <c r="B133" s="288"/>
      <c r="C133" s="205"/>
      <c r="D133" s="206"/>
      <c r="E133" s="210">
        <f>SUM(E126:E131)</f>
        <v>40</v>
      </c>
      <c r="F133" s="226"/>
      <c r="G133" s="210">
        <f>SUM(G126:G132)</f>
        <v>31000</v>
      </c>
      <c r="H133" s="210">
        <f>SUM(H126:H131)</f>
        <v>40</v>
      </c>
      <c r="I133" s="226"/>
      <c r="J133" s="210">
        <f>SUM(J126:J132)</f>
        <v>31000</v>
      </c>
      <c r="K133" s="210">
        <f>SUM(K126:K131)</f>
        <v>0</v>
      </c>
      <c r="L133" s="226"/>
      <c r="M133" s="210">
        <f>SUM(M126:M132)</f>
        <v>0</v>
      </c>
      <c r="N133" s="210">
        <f>SUM(N126:N131)</f>
        <v>0</v>
      </c>
      <c r="O133" s="226"/>
      <c r="P133" s="210">
        <f>SUM(P126:P132)</f>
        <v>0</v>
      </c>
      <c r="Q133" s="210">
        <f>SUM(Q126:Q131)</f>
        <v>0</v>
      </c>
      <c r="R133" s="226"/>
      <c r="S133" s="210">
        <f>SUM(S126:S132)</f>
        <v>0</v>
      </c>
      <c r="T133" s="210">
        <f>SUM(T126:T131)</f>
        <v>0</v>
      </c>
      <c r="U133" s="226"/>
      <c r="V133" s="289">
        <f t="shared" ref="V133:X133" si="349">SUM(V126:V132)</f>
        <v>0</v>
      </c>
      <c r="W133" s="269">
        <f t="shared" si="349"/>
        <v>31000</v>
      </c>
      <c r="X133" s="270">
        <f t="shared" si="349"/>
        <v>31000</v>
      </c>
      <c r="Y133" s="270">
        <f t="shared" si="347"/>
        <v>0</v>
      </c>
      <c r="Z133" s="270">
        <f t="shared" si="348"/>
        <v>0</v>
      </c>
      <c r="AA133" s="271"/>
      <c r="AB133" s="8"/>
      <c r="AC133" s="8"/>
      <c r="AD133" s="8"/>
      <c r="AE133" s="8"/>
      <c r="AF133" s="8"/>
      <c r="AG133" s="8"/>
    </row>
    <row r="134" ht="30.0" customHeight="1">
      <c r="A134" s="215" t="s">
        <v>75</v>
      </c>
      <c r="B134" s="216">
        <v>9.0</v>
      </c>
      <c r="C134" s="217" t="s">
        <v>289</v>
      </c>
      <c r="D134" s="218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290"/>
      <c r="X134" s="290"/>
      <c r="Y134" s="251"/>
      <c r="Z134" s="290"/>
      <c r="AA134" s="291"/>
      <c r="AB134" s="8"/>
      <c r="AC134" s="8"/>
      <c r="AD134" s="8"/>
      <c r="AE134" s="8"/>
      <c r="AF134" s="8"/>
      <c r="AG134" s="8"/>
    </row>
    <row r="135" ht="30.0" customHeight="1">
      <c r="A135" s="292" t="s">
        <v>80</v>
      </c>
      <c r="B135" s="293">
        <v>43839.0</v>
      </c>
      <c r="C135" s="294" t="s">
        <v>290</v>
      </c>
      <c r="D135" s="295"/>
      <c r="E135" s="296"/>
      <c r="F135" s="297"/>
      <c r="G135" s="298">
        <f t="shared" ref="G135:G140" si="350">E135*F135</f>
        <v>0</v>
      </c>
      <c r="H135" s="296"/>
      <c r="I135" s="297"/>
      <c r="J135" s="298">
        <f t="shared" ref="J135:J140" si="351">H135*I135</f>
        <v>0</v>
      </c>
      <c r="K135" s="299"/>
      <c r="L135" s="297"/>
      <c r="M135" s="298">
        <f t="shared" ref="M135:M140" si="352">K135*L135</f>
        <v>0</v>
      </c>
      <c r="N135" s="299"/>
      <c r="O135" s="297"/>
      <c r="P135" s="298">
        <f t="shared" ref="P135:P140" si="353">N135*O135</f>
        <v>0</v>
      </c>
      <c r="Q135" s="299"/>
      <c r="R135" s="297"/>
      <c r="S135" s="298">
        <f t="shared" ref="S135:S140" si="354">Q135*R135</f>
        <v>0</v>
      </c>
      <c r="T135" s="299"/>
      <c r="U135" s="297"/>
      <c r="V135" s="298">
        <f t="shared" ref="V135:V140" si="355">T135*U135</f>
        <v>0</v>
      </c>
      <c r="W135" s="276">
        <f t="shared" ref="W135:W140" si="356">G135+M135+S135</f>
        <v>0</v>
      </c>
      <c r="X135" s="157">
        <f t="shared" ref="X135:X140" si="357">J135+P135+V135</f>
        <v>0</v>
      </c>
      <c r="Y135" s="157">
        <f t="shared" ref="Y135:Y141" si="358">W135-X135</f>
        <v>0</v>
      </c>
      <c r="Z135" s="158" t="str">
        <f t="shared" ref="Z135:Z141" si="359">Y135/W135</f>
        <v>#DIV/0!</v>
      </c>
      <c r="AA135" s="278"/>
      <c r="AB135" s="160"/>
      <c r="AC135" s="161"/>
      <c r="AD135" s="161"/>
      <c r="AE135" s="161"/>
      <c r="AF135" s="161"/>
      <c r="AG135" s="161"/>
    </row>
    <row r="136" ht="30.0" customHeight="1">
      <c r="A136" s="149" t="s">
        <v>80</v>
      </c>
      <c r="B136" s="300">
        <v>43870.0</v>
      </c>
      <c r="C136" s="224" t="s">
        <v>291</v>
      </c>
      <c r="D136" s="301" t="s">
        <v>154</v>
      </c>
      <c r="E136" s="302">
        <v>10.0</v>
      </c>
      <c r="F136" s="154">
        <v>4500.0</v>
      </c>
      <c r="G136" s="155">
        <f t="shared" si="350"/>
        <v>45000</v>
      </c>
      <c r="H136" s="302">
        <v>10.0</v>
      </c>
      <c r="I136" s="154">
        <v>4500.0</v>
      </c>
      <c r="J136" s="155">
        <f t="shared" si="351"/>
        <v>45000</v>
      </c>
      <c r="K136" s="153"/>
      <c r="L136" s="154"/>
      <c r="M136" s="155">
        <f t="shared" si="352"/>
        <v>0</v>
      </c>
      <c r="N136" s="153"/>
      <c r="O136" s="154"/>
      <c r="P136" s="155">
        <f t="shared" si="353"/>
        <v>0</v>
      </c>
      <c r="Q136" s="153"/>
      <c r="R136" s="154"/>
      <c r="S136" s="155">
        <f t="shared" si="354"/>
        <v>0</v>
      </c>
      <c r="T136" s="153"/>
      <c r="U136" s="154"/>
      <c r="V136" s="155">
        <f t="shared" si="355"/>
        <v>0</v>
      </c>
      <c r="W136" s="156">
        <f t="shared" si="356"/>
        <v>45000</v>
      </c>
      <c r="X136" s="157">
        <f t="shared" si="357"/>
        <v>45000</v>
      </c>
      <c r="Y136" s="157">
        <f t="shared" si="358"/>
        <v>0</v>
      </c>
      <c r="Z136" s="158">
        <f t="shared" si="359"/>
        <v>0</v>
      </c>
      <c r="AA136" s="159"/>
      <c r="AB136" s="161"/>
      <c r="AC136" s="161"/>
      <c r="AD136" s="161"/>
      <c r="AE136" s="161"/>
      <c r="AF136" s="161"/>
      <c r="AG136" s="161"/>
    </row>
    <row r="137" ht="30.0" customHeight="1">
      <c r="A137" s="149" t="s">
        <v>80</v>
      </c>
      <c r="B137" s="300">
        <v>43899.0</v>
      </c>
      <c r="C137" s="224" t="s">
        <v>292</v>
      </c>
      <c r="D137" s="301"/>
      <c r="E137" s="302"/>
      <c r="F137" s="154"/>
      <c r="G137" s="155">
        <f t="shared" si="350"/>
        <v>0</v>
      </c>
      <c r="H137" s="302"/>
      <c r="I137" s="154"/>
      <c r="J137" s="155">
        <f t="shared" si="351"/>
        <v>0</v>
      </c>
      <c r="K137" s="153"/>
      <c r="L137" s="154"/>
      <c r="M137" s="155">
        <f t="shared" si="352"/>
        <v>0</v>
      </c>
      <c r="N137" s="153"/>
      <c r="O137" s="154"/>
      <c r="P137" s="155">
        <f t="shared" si="353"/>
        <v>0</v>
      </c>
      <c r="Q137" s="153"/>
      <c r="R137" s="154"/>
      <c r="S137" s="155">
        <f t="shared" si="354"/>
        <v>0</v>
      </c>
      <c r="T137" s="153"/>
      <c r="U137" s="154"/>
      <c r="V137" s="155">
        <f t="shared" si="355"/>
        <v>0</v>
      </c>
      <c r="W137" s="156">
        <f t="shared" si="356"/>
        <v>0</v>
      </c>
      <c r="X137" s="157">
        <f t="shared" si="357"/>
        <v>0</v>
      </c>
      <c r="Y137" s="157">
        <f t="shared" si="358"/>
        <v>0</v>
      </c>
      <c r="Z137" s="158" t="str">
        <f t="shared" si="359"/>
        <v>#DIV/0!</v>
      </c>
      <c r="AA137" s="159"/>
      <c r="AB137" s="161"/>
      <c r="AC137" s="161"/>
      <c r="AD137" s="161"/>
      <c r="AE137" s="161"/>
      <c r="AF137" s="161"/>
      <c r="AG137" s="161"/>
    </row>
    <row r="138" ht="30.0" customHeight="1">
      <c r="A138" s="149" t="s">
        <v>80</v>
      </c>
      <c r="B138" s="300">
        <v>43930.0</v>
      </c>
      <c r="C138" s="224" t="s">
        <v>293</v>
      </c>
      <c r="D138" s="301"/>
      <c r="E138" s="302"/>
      <c r="F138" s="154"/>
      <c r="G138" s="155">
        <f t="shared" si="350"/>
        <v>0</v>
      </c>
      <c r="H138" s="302"/>
      <c r="I138" s="154"/>
      <c r="J138" s="155">
        <f t="shared" si="351"/>
        <v>0</v>
      </c>
      <c r="K138" s="153"/>
      <c r="L138" s="154"/>
      <c r="M138" s="155">
        <f t="shared" si="352"/>
        <v>0</v>
      </c>
      <c r="N138" s="153"/>
      <c r="O138" s="154"/>
      <c r="P138" s="155">
        <f t="shared" si="353"/>
        <v>0</v>
      </c>
      <c r="Q138" s="153"/>
      <c r="R138" s="154"/>
      <c r="S138" s="155">
        <f t="shared" si="354"/>
        <v>0</v>
      </c>
      <c r="T138" s="153"/>
      <c r="U138" s="154"/>
      <c r="V138" s="155">
        <f t="shared" si="355"/>
        <v>0</v>
      </c>
      <c r="W138" s="156">
        <f t="shared" si="356"/>
        <v>0</v>
      </c>
      <c r="X138" s="157">
        <f t="shared" si="357"/>
        <v>0</v>
      </c>
      <c r="Y138" s="157">
        <f t="shared" si="358"/>
        <v>0</v>
      </c>
      <c r="Z138" s="158" t="str">
        <f t="shared" si="359"/>
        <v>#DIV/0!</v>
      </c>
      <c r="AA138" s="159"/>
      <c r="AB138" s="161"/>
      <c r="AC138" s="161"/>
      <c r="AD138" s="161"/>
      <c r="AE138" s="161"/>
      <c r="AF138" s="161"/>
      <c r="AG138" s="161"/>
    </row>
    <row r="139" ht="30.0" customHeight="1">
      <c r="A139" s="162" t="s">
        <v>80</v>
      </c>
      <c r="B139" s="300">
        <v>43960.0</v>
      </c>
      <c r="C139" s="201" t="s">
        <v>294</v>
      </c>
      <c r="D139" s="303"/>
      <c r="E139" s="304"/>
      <c r="F139" s="166"/>
      <c r="G139" s="167">
        <f t="shared" si="350"/>
        <v>0</v>
      </c>
      <c r="H139" s="304"/>
      <c r="I139" s="166"/>
      <c r="J139" s="167">
        <f t="shared" si="351"/>
        <v>0</v>
      </c>
      <c r="K139" s="165"/>
      <c r="L139" s="166"/>
      <c r="M139" s="167">
        <f t="shared" si="352"/>
        <v>0</v>
      </c>
      <c r="N139" s="165"/>
      <c r="O139" s="166"/>
      <c r="P139" s="167">
        <f t="shared" si="353"/>
        <v>0</v>
      </c>
      <c r="Q139" s="165"/>
      <c r="R139" s="166"/>
      <c r="S139" s="167">
        <f t="shared" si="354"/>
        <v>0</v>
      </c>
      <c r="T139" s="165"/>
      <c r="U139" s="166"/>
      <c r="V139" s="167">
        <f t="shared" si="355"/>
        <v>0</v>
      </c>
      <c r="W139" s="168">
        <f t="shared" si="356"/>
        <v>0</v>
      </c>
      <c r="X139" s="157">
        <f t="shared" si="357"/>
        <v>0</v>
      </c>
      <c r="Y139" s="157">
        <f t="shared" si="358"/>
        <v>0</v>
      </c>
      <c r="Z139" s="158" t="str">
        <f t="shared" si="359"/>
        <v>#DIV/0!</v>
      </c>
      <c r="AA139" s="169"/>
      <c r="AB139" s="161"/>
      <c r="AC139" s="161"/>
      <c r="AD139" s="161"/>
      <c r="AE139" s="161"/>
      <c r="AF139" s="161"/>
      <c r="AG139" s="161"/>
    </row>
    <row r="140" ht="30.0" customHeight="1">
      <c r="A140" s="162" t="s">
        <v>80</v>
      </c>
      <c r="B140" s="300">
        <v>43991.0</v>
      </c>
      <c r="C140" s="280" t="s">
        <v>295</v>
      </c>
      <c r="D140" s="178"/>
      <c r="E140" s="165"/>
      <c r="F140" s="166">
        <v>0.22</v>
      </c>
      <c r="G140" s="167">
        <f t="shared" si="350"/>
        <v>0</v>
      </c>
      <c r="H140" s="165"/>
      <c r="I140" s="166">
        <v>0.22</v>
      </c>
      <c r="J140" s="167">
        <f t="shared" si="351"/>
        <v>0</v>
      </c>
      <c r="K140" s="165"/>
      <c r="L140" s="166">
        <v>0.22</v>
      </c>
      <c r="M140" s="167">
        <f t="shared" si="352"/>
        <v>0</v>
      </c>
      <c r="N140" s="165"/>
      <c r="O140" s="166">
        <v>0.22</v>
      </c>
      <c r="P140" s="167">
        <f t="shared" si="353"/>
        <v>0</v>
      </c>
      <c r="Q140" s="165"/>
      <c r="R140" s="166">
        <v>0.22</v>
      </c>
      <c r="S140" s="167">
        <f t="shared" si="354"/>
        <v>0</v>
      </c>
      <c r="T140" s="165"/>
      <c r="U140" s="166">
        <v>0.22</v>
      </c>
      <c r="V140" s="167">
        <f t="shared" si="355"/>
        <v>0</v>
      </c>
      <c r="W140" s="168">
        <f t="shared" si="356"/>
        <v>0</v>
      </c>
      <c r="X140" s="185">
        <f t="shared" si="357"/>
        <v>0</v>
      </c>
      <c r="Y140" s="185">
        <f t="shared" si="358"/>
        <v>0</v>
      </c>
      <c r="Z140" s="186" t="str">
        <f t="shared" si="359"/>
        <v>#DIV/0!</v>
      </c>
      <c r="AA140" s="169"/>
      <c r="AB140" s="8"/>
      <c r="AC140" s="8"/>
      <c r="AD140" s="8"/>
      <c r="AE140" s="8"/>
      <c r="AF140" s="8"/>
      <c r="AG140" s="8"/>
    </row>
    <row r="141" ht="30.0" customHeight="1">
      <c r="A141" s="203" t="s">
        <v>296</v>
      </c>
      <c r="B141" s="204"/>
      <c r="C141" s="205"/>
      <c r="D141" s="206"/>
      <c r="E141" s="210">
        <f>SUM(E135:E139)</f>
        <v>10</v>
      </c>
      <c r="F141" s="226"/>
      <c r="G141" s="209">
        <f>SUM(G135:G140)</f>
        <v>45000</v>
      </c>
      <c r="H141" s="210">
        <f>SUM(H135:H139)</f>
        <v>10</v>
      </c>
      <c r="I141" s="226"/>
      <c r="J141" s="209">
        <f>SUM(J135:J140)</f>
        <v>45000</v>
      </c>
      <c r="K141" s="227">
        <f>SUM(K135:K139)</f>
        <v>0</v>
      </c>
      <c r="L141" s="226"/>
      <c r="M141" s="209">
        <f>SUM(M135:M140)</f>
        <v>0</v>
      </c>
      <c r="N141" s="227">
        <f>SUM(N135:N139)</f>
        <v>0</v>
      </c>
      <c r="O141" s="226"/>
      <c r="P141" s="209">
        <f>SUM(P135:P140)</f>
        <v>0</v>
      </c>
      <c r="Q141" s="227">
        <f>SUM(Q135:Q139)</f>
        <v>0</v>
      </c>
      <c r="R141" s="226"/>
      <c r="S141" s="209">
        <f>SUM(S135:S140)</f>
        <v>0</v>
      </c>
      <c r="T141" s="227">
        <f>SUM(T135:T139)</f>
        <v>0</v>
      </c>
      <c r="U141" s="226"/>
      <c r="V141" s="211">
        <f t="shared" ref="V141:X141" si="360">SUM(V135:V140)</f>
        <v>0</v>
      </c>
      <c r="W141" s="269">
        <f t="shared" si="360"/>
        <v>45000</v>
      </c>
      <c r="X141" s="270">
        <f t="shared" si="360"/>
        <v>45000</v>
      </c>
      <c r="Y141" s="270">
        <f t="shared" si="358"/>
        <v>0</v>
      </c>
      <c r="Z141" s="270">
        <f t="shared" si="359"/>
        <v>0</v>
      </c>
      <c r="AA141" s="271"/>
      <c r="AB141" s="8"/>
      <c r="AC141" s="8"/>
      <c r="AD141" s="8"/>
      <c r="AE141" s="8"/>
      <c r="AF141" s="8"/>
      <c r="AG141" s="8"/>
    </row>
    <row r="142" ht="30.0" customHeight="1">
      <c r="A142" s="215" t="s">
        <v>75</v>
      </c>
      <c r="B142" s="249">
        <v>10.0</v>
      </c>
      <c r="C142" s="286" t="s">
        <v>297</v>
      </c>
      <c r="D142" s="218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272"/>
      <c r="X142" s="272"/>
      <c r="Y142" s="219"/>
      <c r="Z142" s="272"/>
      <c r="AA142" s="273"/>
      <c r="AB142" s="8"/>
      <c r="AC142" s="8"/>
      <c r="AD142" s="8"/>
      <c r="AE142" s="8"/>
      <c r="AF142" s="8"/>
      <c r="AG142" s="8"/>
    </row>
    <row r="143" ht="30.0" customHeight="1">
      <c r="A143" s="149" t="s">
        <v>80</v>
      </c>
      <c r="B143" s="300">
        <v>43840.0</v>
      </c>
      <c r="C143" s="305" t="s">
        <v>298</v>
      </c>
      <c r="D143" s="295"/>
      <c r="E143" s="306"/>
      <c r="F143" s="198"/>
      <c r="G143" s="199">
        <f t="shared" ref="G143:G147" si="361">E143*F143</f>
        <v>0</v>
      </c>
      <c r="H143" s="306"/>
      <c r="I143" s="198"/>
      <c r="J143" s="199">
        <f t="shared" ref="J143:J147" si="362">H143*I143</f>
        <v>0</v>
      </c>
      <c r="K143" s="197"/>
      <c r="L143" s="198"/>
      <c r="M143" s="199">
        <f t="shared" ref="M143:M147" si="363">K143*L143</f>
        <v>0</v>
      </c>
      <c r="N143" s="197"/>
      <c r="O143" s="198"/>
      <c r="P143" s="199">
        <f t="shared" ref="P143:P147" si="364">N143*O143</f>
        <v>0</v>
      </c>
      <c r="Q143" s="197"/>
      <c r="R143" s="198"/>
      <c r="S143" s="199">
        <f t="shared" ref="S143:S147" si="365">Q143*R143</f>
        <v>0</v>
      </c>
      <c r="T143" s="197"/>
      <c r="U143" s="198"/>
      <c r="V143" s="307">
        <f t="shared" ref="V143:V147" si="366">T143*U143</f>
        <v>0</v>
      </c>
      <c r="W143" s="308">
        <f t="shared" ref="W143:W147" si="367">G143+M143+S143</f>
        <v>0</v>
      </c>
      <c r="X143" s="276">
        <f t="shared" ref="X143:X147" si="368">J143+P143+V143</f>
        <v>0</v>
      </c>
      <c r="Y143" s="276">
        <f t="shared" ref="Y143:Y148" si="369">W143-X143</f>
        <v>0</v>
      </c>
      <c r="Z143" s="277" t="str">
        <f t="shared" ref="Z143:Z148" si="370">Y143/W143</f>
        <v>#DIV/0!</v>
      </c>
      <c r="AA143" s="309"/>
      <c r="AB143" s="161"/>
      <c r="AC143" s="161"/>
      <c r="AD143" s="161"/>
      <c r="AE143" s="161"/>
      <c r="AF143" s="161"/>
      <c r="AG143" s="161"/>
    </row>
    <row r="144" ht="30.0" customHeight="1">
      <c r="A144" s="149" t="s">
        <v>80</v>
      </c>
      <c r="B144" s="300">
        <v>43871.0</v>
      </c>
      <c r="C144" s="305" t="s">
        <v>298</v>
      </c>
      <c r="D144" s="301"/>
      <c r="E144" s="302"/>
      <c r="F144" s="154"/>
      <c r="G144" s="155">
        <f t="shared" si="361"/>
        <v>0</v>
      </c>
      <c r="H144" s="302"/>
      <c r="I144" s="154"/>
      <c r="J144" s="155">
        <f t="shared" si="362"/>
        <v>0</v>
      </c>
      <c r="K144" s="153"/>
      <c r="L144" s="154"/>
      <c r="M144" s="155">
        <f t="shared" si="363"/>
        <v>0</v>
      </c>
      <c r="N144" s="153"/>
      <c r="O144" s="154"/>
      <c r="P144" s="155">
        <f t="shared" si="364"/>
        <v>0</v>
      </c>
      <c r="Q144" s="153"/>
      <c r="R144" s="154"/>
      <c r="S144" s="155">
        <f t="shared" si="365"/>
        <v>0</v>
      </c>
      <c r="T144" s="153"/>
      <c r="U144" s="154"/>
      <c r="V144" s="274">
        <f t="shared" si="366"/>
        <v>0</v>
      </c>
      <c r="W144" s="279">
        <f t="shared" si="367"/>
        <v>0</v>
      </c>
      <c r="X144" s="157">
        <f t="shared" si="368"/>
        <v>0</v>
      </c>
      <c r="Y144" s="157">
        <f t="shared" si="369"/>
        <v>0</v>
      </c>
      <c r="Z144" s="158" t="str">
        <f t="shared" si="370"/>
        <v>#DIV/0!</v>
      </c>
      <c r="AA144" s="159"/>
      <c r="AB144" s="161"/>
      <c r="AC144" s="161"/>
      <c r="AD144" s="161"/>
      <c r="AE144" s="161"/>
      <c r="AF144" s="161"/>
      <c r="AG144" s="161"/>
    </row>
    <row r="145" ht="30.0" customHeight="1">
      <c r="A145" s="149" t="s">
        <v>80</v>
      </c>
      <c r="B145" s="300">
        <v>43900.0</v>
      </c>
      <c r="C145" s="305" t="s">
        <v>298</v>
      </c>
      <c r="D145" s="301"/>
      <c r="E145" s="302"/>
      <c r="F145" s="154"/>
      <c r="G145" s="155">
        <f t="shared" si="361"/>
        <v>0</v>
      </c>
      <c r="H145" s="302"/>
      <c r="I145" s="154"/>
      <c r="J145" s="155">
        <f t="shared" si="362"/>
        <v>0</v>
      </c>
      <c r="K145" s="153"/>
      <c r="L145" s="154"/>
      <c r="M145" s="155">
        <f t="shared" si="363"/>
        <v>0</v>
      </c>
      <c r="N145" s="153"/>
      <c r="O145" s="154"/>
      <c r="P145" s="155">
        <f t="shared" si="364"/>
        <v>0</v>
      </c>
      <c r="Q145" s="153"/>
      <c r="R145" s="154"/>
      <c r="S145" s="155">
        <f t="shared" si="365"/>
        <v>0</v>
      </c>
      <c r="T145" s="153"/>
      <c r="U145" s="154"/>
      <c r="V145" s="274">
        <f t="shared" si="366"/>
        <v>0</v>
      </c>
      <c r="W145" s="279">
        <f t="shared" si="367"/>
        <v>0</v>
      </c>
      <c r="X145" s="157">
        <f t="shared" si="368"/>
        <v>0</v>
      </c>
      <c r="Y145" s="157">
        <f t="shared" si="369"/>
        <v>0</v>
      </c>
      <c r="Z145" s="158" t="str">
        <f t="shared" si="370"/>
        <v>#DIV/0!</v>
      </c>
      <c r="AA145" s="159"/>
      <c r="AB145" s="161"/>
      <c r="AC145" s="161"/>
      <c r="AD145" s="161"/>
      <c r="AE145" s="161"/>
      <c r="AF145" s="161"/>
      <c r="AG145" s="161"/>
    </row>
    <row r="146" ht="30.0" customHeight="1">
      <c r="A146" s="162" t="s">
        <v>80</v>
      </c>
      <c r="B146" s="310">
        <v>43931.0</v>
      </c>
      <c r="C146" s="201" t="s">
        <v>299</v>
      </c>
      <c r="D146" s="303" t="s">
        <v>83</v>
      </c>
      <c r="E146" s="304"/>
      <c r="F146" s="166"/>
      <c r="G146" s="155">
        <f t="shared" si="361"/>
        <v>0</v>
      </c>
      <c r="H146" s="304"/>
      <c r="I146" s="166"/>
      <c r="J146" s="155">
        <f t="shared" si="362"/>
        <v>0</v>
      </c>
      <c r="K146" s="165"/>
      <c r="L146" s="166"/>
      <c r="M146" s="167">
        <f t="shared" si="363"/>
        <v>0</v>
      </c>
      <c r="N146" s="165"/>
      <c r="O146" s="166"/>
      <c r="P146" s="167">
        <f t="shared" si="364"/>
        <v>0</v>
      </c>
      <c r="Q146" s="165"/>
      <c r="R146" s="166"/>
      <c r="S146" s="167">
        <f t="shared" si="365"/>
        <v>0</v>
      </c>
      <c r="T146" s="165"/>
      <c r="U146" s="166"/>
      <c r="V146" s="281">
        <f t="shared" si="366"/>
        <v>0</v>
      </c>
      <c r="W146" s="311">
        <f t="shared" si="367"/>
        <v>0</v>
      </c>
      <c r="X146" s="157">
        <f t="shared" si="368"/>
        <v>0</v>
      </c>
      <c r="Y146" s="157">
        <f t="shared" si="369"/>
        <v>0</v>
      </c>
      <c r="Z146" s="158" t="str">
        <f t="shared" si="370"/>
        <v>#DIV/0!</v>
      </c>
      <c r="AA146" s="261"/>
      <c r="AB146" s="161"/>
      <c r="AC146" s="161"/>
      <c r="AD146" s="161"/>
      <c r="AE146" s="161"/>
      <c r="AF146" s="161"/>
      <c r="AG146" s="161"/>
    </row>
    <row r="147" ht="30.0" customHeight="1">
      <c r="A147" s="162" t="s">
        <v>80</v>
      </c>
      <c r="B147" s="312">
        <v>43961.0</v>
      </c>
      <c r="C147" s="280" t="s">
        <v>300</v>
      </c>
      <c r="D147" s="313"/>
      <c r="E147" s="165"/>
      <c r="F147" s="166">
        <v>0.22</v>
      </c>
      <c r="G147" s="167">
        <f t="shared" si="361"/>
        <v>0</v>
      </c>
      <c r="H147" s="165"/>
      <c r="I147" s="166">
        <v>0.22</v>
      </c>
      <c r="J147" s="167">
        <f t="shared" si="362"/>
        <v>0</v>
      </c>
      <c r="K147" s="165"/>
      <c r="L147" s="166">
        <v>0.22</v>
      </c>
      <c r="M147" s="167">
        <f t="shared" si="363"/>
        <v>0</v>
      </c>
      <c r="N147" s="165"/>
      <c r="O147" s="166">
        <v>0.22</v>
      </c>
      <c r="P147" s="167">
        <f t="shared" si="364"/>
        <v>0</v>
      </c>
      <c r="Q147" s="165"/>
      <c r="R147" s="166">
        <v>0.22</v>
      </c>
      <c r="S147" s="167">
        <f t="shared" si="365"/>
        <v>0</v>
      </c>
      <c r="T147" s="165"/>
      <c r="U147" s="166">
        <v>0.22</v>
      </c>
      <c r="V147" s="281">
        <f t="shared" si="366"/>
        <v>0</v>
      </c>
      <c r="W147" s="282">
        <f t="shared" si="367"/>
        <v>0</v>
      </c>
      <c r="X147" s="283">
        <f t="shared" si="368"/>
        <v>0</v>
      </c>
      <c r="Y147" s="283">
        <f t="shared" si="369"/>
        <v>0</v>
      </c>
      <c r="Z147" s="284" t="str">
        <f t="shared" si="370"/>
        <v>#DIV/0!</v>
      </c>
      <c r="AA147" s="314"/>
      <c r="AB147" s="8"/>
      <c r="AC147" s="8"/>
      <c r="AD147" s="8"/>
      <c r="AE147" s="8"/>
      <c r="AF147" s="8"/>
      <c r="AG147" s="8"/>
    </row>
    <row r="148" ht="30.0" customHeight="1">
      <c r="A148" s="203" t="s">
        <v>301</v>
      </c>
      <c r="B148" s="204"/>
      <c r="C148" s="205"/>
      <c r="D148" s="206"/>
      <c r="E148" s="210">
        <f>SUM(E143:E146)</f>
        <v>0</v>
      </c>
      <c r="F148" s="226"/>
      <c r="G148" s="209">
        <f>SUM(G143:G147)</f>
        <v>0</v>
      </c>
      <c r="H148" s="210">
        <f>SUM(H143:H146)</f>
        <v>0</v>
      </c>
      <c r="I148" s="226"/>
      <c r="J148" s="209">
        <f>SUM(J143:J147)</f>
        <v>0</v>
      </c>
      <c r="K148" s="227">
        <f>SUM(K143:K146)</f>
        <v>0</v>
      </c>
      <c r="L148" s="226"/>
      <c r="M148" s="209">
        <f>SUM(M143:M147)</f>
        <v>0</v>
      </c>
      <c r="N148" s="227">
        <f>SUM(N143:N146)</f>
        <v>0</v>
      </c>
      <c r="O148" s="226"/>
      <c r="P148" s="209">
        <f>SUM(P143:P147)</f>
        <v>0</v>
      </c>
      <c r="Q148" s="227">
        <f>SUM(Q143:Q146)</f>
        <v>0</v>
      </c>
      <c r="R148" s="226"/>
      <c r="S148" s="209">
        <f>SUM(S143:S147)</f>
        <v>0</v>
      </c>
      <c r="T148" s="227">
        <f>SUM(T143:T146)</f>
        <v>0</v>
      </c>
      <c r="U148" s="226"/>
      <c r="V148" s="211">
        <f t="shared" ref="V148:X148" si="371">SUM(V143:V147)</f>
        <v>0</v>
      </c>
      <c r="W148" s="269">
        <f t="shared" si="371"/>
        <v>0</v>
      </c>
      <c r="X148" s="270">
        <f t="shared" si="371"/>
        <v>0</v>
      </c>
      <c r="Y148" s="270">
        <f t="shared" si="369"/>
        <v>0</v>
      </c>
      <c r="Z148" s="270" t="str">
        <f t="shared" si="370"/>
        <v>#DIV/0!</v>
      </c>
      <c r="AA148" s="271"/>
      <c r="AB148" s="8"/>
      <c r="AC148" s="8"/>
      <c r="AD148" s="8"/>
      <c r="AE148" s="8"/>
      <c r="AF148" s="8"/>
      <c r="AG148" s="8"/>
    </row>
    <row r="149" ht="30.0" customHeight="1">
      <c r="A149" s="215" t="s">
        <v>75</v>
      </c>
      <c r="B149" s="249">
        <v>11.0</v>
      </c>
      <c r="C149" s="217" t="s">
        <v>302</v>
      </c>
      <c r="D149" s="218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272"/>
      <c r="X149" s="272"/>
      <c r="Y149" s="219"/>
      <c r="Z149" s="272"/>
      <c r="AA149" s="273"/>
      <c r="AB149" s="8"/>
      <c r="AC149" s="8"/>
      <c r="AD149" s="8"/>
      <c r="AE149" s="8"/>
      <c r="AF149" s="8"/>
      <c r="AG149" s="8"/>
    </row>
    <row r="150" ht="30.0" customHeight="1">
      <c r="A150" s="315" t="s">
        <v>80</v>
      </c>
      <c r="B150" s="300">
        <v>43841.0</v>
      </c>
      <c r="C150" s="305" t="s">
        <v>303</v>
      </c>
      <c r="D150" s="196" t="s">
        <v>123</v>
      </c>
      <c r="E150" s="197"/>
      <c r="F150" s="198"/>
      <c r="G150" s="199">
        <f t="shared" ref="G150:G151" si="372">E150*F150</f>
        <v>0</v>
      </c>
      <c r="H150" s="197"/>
      <c r="I150" s="198"/>
      <c r="J150" s="199">
        <f t="shared" ref="J150:J151" si="373">H150*I150</f>
        <v>0</v>
      </c>
      <c r="K150" s="197"/>
      <c r="L150" s="198"/>
      <c r="M150" s="199">
        <f t="shared" ref="M150:M151" si="374">K150*L150</f>
        <v>0</v>
      </c>
      <c r="N150" s="197"/>
      <c r="O150" s="198"/>
      <c r="P150" s="199">
        <f t="shared" ref="P150:P151" si="375">N150*O150</f>
        <v>0</v>
      </c>
      <c r="Q150" s="197"/>
      <c r="R150" s="198"/>
      <c r="S150" s="199">
        <f t="shared" ref="S150:S151" si="376">Q150*R150</f>
        <v>0</v>
      </c>
      <c r="T150" s="197"/>
      <c r="U150" s="198"/>
      <c r="V150" s="307">
        <f t="shared" ref="V150:V151" si="377">T150*U150</f>
        <v>0</v>
      </c>
      <c r="W150" s="308">
        <f t="shared" ref="W150:W151" si="378">G150+M150+S150</f>
        <v>0</v>
      </c>
      <c r="X150" s="276">
        <f t="shared" ref="X150:X151" si="379">J150+P150+V150</f>
        <v>0</v>
      </c>
      <c r="Y150" s="276">
        <f t="shared" ref="Y150:Y152" si="380">W150-X150</f>
        <v>0</v>
      </c>
      <c r="Z150" s="277" t="str">
        <f t="shared" ref="Z150:Z152" si="381">Y150/W150</f>
        <v>#DIV/0!</v>
      </c>
      <c r="AA150" s="309"/>
      <c r="AB150" s="161"/>
      <c r="AC150" s="161"/>
      <c r="AD150" s="161"/>
      <c r="AE150" s="161"/>
      <c r="AF150" s="161"/>
      <c r="AG150" s="161"/>
    </row>
    <row r="151" ht="30.0" customHeight="1">
      <c r="A151" s="316" t="s">
        <v>80</v>
      </c>
      <c r="B151" s="300">
        <v>43872.0</v>
      </c>
      <c r="C151" s="201" t="s">
        <v>303</v>
      </c>
      <c r="D151" s="164" t="s">
        <v>123</v>
      </c>
      <c r="E151" s="165"/>
      <c r="F151" s="166"/>
      <c r="G151" s="155">
        <f t="shared" si="372"/>
        <v>0</v>
      </c>
      <c r="H151" s="165"/>
      <c r="I151" s="166"/>
      <c r="J151" s="155">
        <f t="shared" si="373"/>
        <v>0</v>
      </c>
      <c r="K151" s="165"/>
      <c r="L151" s="166"/>
      <c r="M151" s="167">
        <f t="shared" si="374"/>
        <v>0</v>
      </c>
      <c r="N151" s="165"/>
      <c r="O151" s="166"/>
      <c r="P151" s="167">
        <f t="shared" si="375"/>
        <v>0</v>
      </c>
      <c r="Q151" s="165"/>
      <c r="R151" s="166"/>
      <c r="S151" s="167">
        <f t="shared" si="376"/>
        <v>0</v>
      </c>
      <c r="T151" s="165"/>
      <c r="U151" s="166"/>
      <c r="V151" s="281">
        <f t="shared" si="377"/>
        <v>0</v>
      </c>
      <c r="W151" s="317">
        <f t="shared" si="378"/>
        <v>0</v>
      </c>
      <c r="X151" s="283">
        <f t="shared" si="379"/>
        <v>0</v>
      </c>
      <c r="Y151" s="283">
        <f t="shared" si="380"/>
        <v>0</v>
      </c>
      <c r="Z151" s="284" t="str">
        <f t="shared" si="381"/>
        <v>#DIV/0!</v>
      </c>
      <c r="AA151" s="314"/>
      <c r="AB151" s="160"/>
      <c r="AC151" s="161"/>
      <c r="AD151" s="161"/>
      <c r="AE151" s="161"/>
      <c r="AF151" s="161"/>
      <c r="AG151" s="161"/>
    </row>
    <row r="152" ht="30.0" customHeight="1">
      <c r="A152" s="318" t="s">
        <v>304</v>
      </c>
      <c r="B152" s="319"/>
      <c r="C152" s="319"/>
      <c r="D152" s="320"/>
      <c r="E152" s="210">
        <f>SUM(E150:E151)</f>
        <v>0</v>
      </c>
      <c r="F152" s="226"/>
      <c r="G152" s="209">
        <f t="shared" ref="G152:H152" si="382">SUM(G150:G151)</f>
        <v>0</v>
      </c>
      <c r="H152" s="210">
        <f t="shared" si="382"/>
        <v>0</v>
      </c>
      <c r="I152" s="226"/>
      <c r="J152" s="209">
        <f t="shared" ref="J152:K152" si="383">SUM(J150:J151)</f>
        <v>0</v>
      </c>
      <c r="K152" s="227">
        <f t="shared" si="383"/>
        <v>0</v>
      </c>
      <c r="L152" s="226"/>
      <c r="M152" s="209">
        <f t="shared" ref="M152:N152" si="384">SUM(M150:M151)</f>
        <v>0</v>
      </c>
      <c r="N152" s="227">
        <f t="shared" si="384"/>
        <v>0</v>
      </c>
      <c r="O152" s="226"/>
      <c r="P152" s="209">
        <f t="shared" ref="P152:Q152" si="385">SUM(P150:P151)</f>
        <v>0</v>
      </c>
      <c r="Q152" s="227">
        <f t="shared" si="385"/>
        <v>0</v>
      </c>
      <c r="R152" s="226"/>
      <c r="S152" s="209">
        <f t="shared" ref="S152:T152" si="386">SUM(S150:S151)</f>
        <v>0</v>
      </c>
      <c r="T152" s="227">
        <f t="shared" si="386"/>
        <v>0</v>
      </c>
      <c r="U152" s="226"/>
      <c r="V152" s="211">
        <f t="shared" ref="V152:X152" si="387">SUM(V150:V151)</f>
        <v>0</v>
      </c>
      <c r="W152" s="269">
        <f t="shared" si="387"/>
        <v>0</v>
      </c>
      <c r="X152" s="270">
        <f t="shared" si="387"/>
        <v>0</v>
      </c>
      <c r="Y152" s="270">
        <f t="shared" si="380"/>
        <v>0</v>
      </c>
      <c r="Z152" s="270" t="str">
        <f t="shared" si="381"/>
        <v>#DIV/0!</v>
      </c>
      <c r="AA152" s="271"/>
      <c r="AB152" s="8"/>
      <c r="AC152" s="8"/>
      <c r="AD152" s="8"/>
      <c r="AE152" s="8"/>
      <c r="AF152" s="8"/>
      <c r="AG152" s="8"/>
    </row>
    <row r="153" ht="30.0" customHeight="1">
      <c r="A153" s="248" t="s">
        <v>75</v>
      </c>
      <c r="B153" s="249">
        <v>12.0</v>
      </c>
      <c r="C153" s="250" t="s">
        <v>305</v>
      </c>
      <c r="D153" s="321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272"/>
      <c r="X153" s="272"/>
      <c r="Y153" s="219"/>
      <c r="Z153" s="272"/>
      <c r="AA153" s="273"/>
      <c r="AB153" s="8"/>
      <c r="AC153" s="8"/>
      <c r="AD153" s="8"/>
      <c r="AE153" s="8"/>
      <c r="AF153" s="8"/>
      <c r="AG153" s="8"/>
    </row>
    <row r="154" ht="30.0" customHeight="1">
      <c r="A154" s="194" t="s">
        <v>80</v>
      </c>
      <c r="B154" s="322">
        <v>43842.0</v>
      </c>
      <c r="C154" s="323" t="s">
        <v>306</v>
      </c>
      <c r="D154" s="295" t="s">
        <v>307</v>
      </c>
      <c r="E154" s="306"/>
      <c r="F154" s="198"/>
      <c r="G154" s="199">
        <f t="shared" ref="G154:G157" si="388">E154*F154</f>
        <v>0</v>
      </c>
      <c r="H154" s="306"/>
      <c r="I154" s="198"/>
      <c r="J154" s="199">
        <f t="shared" ref="J154:J157" si="389">H154*I154</f>
        <v>0</v>
      </c>
      <c r="K154" s="197"/>
      <c r="L154" s="198"/>
      <c r="M154" s="199">
        <f t="shared" ref="M154:M157" si="390">K154*L154</f>
        <v>0</v>
      </c>
      <c r="N154" s="197"/>
      <c r="O154" s="198"/>
      <c r="P154" s="199">
        <f t="shared" ref="P154:P157" si="391">N154*O154</f>
        <v>0</v>
      </c>
      <c r="Q154" s="197"/>
      <c r="R154" s="198"/>
      <c r="S154" s="199">
        <f t="shared" ref="S154:S157" si="392">Q154*R154</f>
        <v>0</v>
      </c>
      <c r="T154" s="197"/>
      <c r="U154" s="198"/>
      <c r="V154" s="307">
        <f t="shared" ref="V154:V157" si="393">T154*U154</f>
        <v>0</v>
      </c>
      <c r="W154" s="308">
        <f t="shared" ref="W154:W157" si="394">G154+M154+S154</f>
        <v>0</v>
      </c>
      <c r="X154" s="276">
        <f t="shared" ref="X154:X157" si="395">J154+P154+V154</f>
        <v>0</v>
      </c>
      <c r="Y154" s="276">
        <f t="shared" ref="Y154:Y158" si="396">W154-X154</f>
        <v>0</v>
      </c>
      <c r="Z154" s="277" t="str">
        <f t="shared" ref="Z154:Z158" si="397">Y154/W154</f>
        <v>#DIV/0!</v>
      </c>
      <c r="AA154" s="324"/>
      <c r="AB154" s="160"/>
      <c r="AC154" s="161"/>
      <c r="AD154" s="161"/>
      <c r="AE154" s="161"/>
      <c r="AF154" s="161"/>
      <c r="AG154" s="161"/>
    </row>
    <row r="155" ht="30.0" customHeight="1">
      <c r="A155" s="149" t="s">
        <v>80</v>
      </c>
      <c r="B155" s="300">
        <v>43873.0</v>
      </c>
      <c r="C155" s="224" t="s">
        <v>308</v>
      </c>
      <c r="D155" s="301" t="s">
        <v>274</v>
      </c>
      <c r="E155" s="302"/>
      <c r="F155" s="154"/>
      <c r="G155" s="155">
        <f t="shared" si="388"/>
        <v>0</v>
      </c>
      <c r="H155" s="302"/>
      <c r="I155" s="154"/>
      <c r="J155" s="155">
        <f t="shared" si="389"/>
        <v>0</v>
      </c>
      <c r="K155" s="153"/>
      <c r="L155" s="154"/>
      <c r="M155" s="155">
        <f t="shared" si="390"/>
        <v>0</v>
      </c>
      <c r="N155" s="153"/>
      <c r="O155" s="154"/>
      <c r="P155" s="155">
        <f t="shared" si="391"/>
        <v>0</v>
      </c>
      <c r="Q155" s="153"/>
      <c r="R155" s="154"/>
      <c r="S155" s="155">
        <f t="shared" si="392"/>
        <v>0</v>
      </c>
      <c r="T155" s="153"/>
      <c r="U155" s="154"/>
      <c r="V155" s="274">
        <f t="shared" si="393"/>
        <v>0</v>
      </c>
      <c r="W155" s="325">
        <f t="shared" si="394"/>
        <v>0</v>
      </c>
      <c r="X155" s="157">
        <f t="shared" si="395"/>
        <v>0</v>
      </c>
      <c r="Y155" s="157">
        <f t="shared" si="396"/>
        <v>0</v>
      </c>
      <c r="Z155" s="158" t="str">
        <f t="shared" si="397"/>
        <v>#DIV/0!</v>
      </c>
      <c r="AA155" s="326"/>
      <c r="AB155" s="161"/>
      <c r="AC155" s="161"/>
      <c r="AD155" s="161"/>
      <c r="AE155" s="161"/>
      <c r="AF155" s="161"/>
      <c r="AG155" s="161"/>
    </row>
    <row r="156" ht="30.0" customHeight="1">
      <c r="A156" s="162" t="s">
        <v>80</v>
      </c>
      <c r="B156" s="310">
        <v>43902.0</v>
      </c>
      <c r="C156" s="201" t="s">
        <v>309</v>
      </c>
      <c r="D156" s="303" t="s">
        <v>274</v>
      </c>
      <c r="E156" s="304"/>
      <c r="F156" s="166"/>
      <c r="G156" s="167">
        <f t="shared" si="388"/>
        <v>0</v>
      </c>
      <c r="H156" s="304"/>
      <c r="I156" s="166"/>
      <c r="J156" s="167">
        <f t="shared" si="389"/>
        <v>0</v>
      </c>
      <c r="K156" s="165"/>
      <c r="L156" s="166"/>
      <c r="M156" s="167">
        <f t="shared" si="390"/>
        <v>0</v>
      </c>
      <c r="N156" s="165"/>
      <c r="O156" s="166"/>
      <c r="P156" s="167">
        <f t="shared" si="391"/>
        <v>0</v>
      </c>
      <c r="Q156" s="165"/>
      <c r="R156" s="166"/>
      <c r="S156" s="167">
        <f t="shared" si="392"/>
        <v>0</v>
      </c>
      <c r="T156" s="165"/>
      <c r="U156" s="166"/>
      <c r="V156" s="281">
        <f t="shared" si="393"/>
        <v>0</v>
      </c>
      <c r="W156" s="311">
        <f t="shared" si="394"/>
        <v>0</v>
      </c>
      <c r="X156" s="157">
        <f t="shared" si="395"/>
        <v>0</v>
      </c>
      <c r="Y156" s="157">
        <f t="shared" si="396"/>
        <v>0</v>
      </c>
      <c r="Z156" s="158" t="str">
        <f t="shared" si="397"/>
        <v>#DIV/0!</v>
      </c>
      <c r="AA156" s="327"/>
      <c r="AB156" s="161"/>
      <c r="AC156" s="161"/>
      <c r="AD156" s="161"/>
      <c r="AE156" s="161"/>
      <c r="AF156" s="161"/>
      <c r="AG156" s="161"/>
    </row>
    <row r="157" ht="30.0" customHeight="1">
      <c r="A157" s="162" t="s">
        <v>80</v>
      </c>
      <c r="B157" s="310">
        <v>43933.0</v>
      </c>
      <c r="C157" s="280" t="s">
        <v>310</v>
      </c>
      <c r="D157" s="313"/>
      <c r="E157" s="304"/>
      <c r="F157" s="166">
        <v>0.22</v>
      </c>
      <c r="G157" s="167">
        <f t="shared" si="388"/>
        <v>0</v>
      </c>
      <c r="H157" s="304"/>
      <c r="I157" s="166">
        <v>0.22</v>
      </c>
      <c r="J157" s="167">
        <f t="shared" si="389"/>
        <v>0</v>
      </c>
      <c r="K157" s="165"/>
      <c r="L157" s="166">
        <v>0.22</v>
      </c>
      <c r="M157" s="167">
        <f t="shared" si="390"/>
        <v>0</v>
      </c>
      <c r="N157" s="165"/>
      <c r="O157" s="166">
        <v>0.22</v>
      </c>
      <c r="P157" s="167">
        <f t="shared" si="391"/>
        <v>0</v>
      </c>
      <c r="Q157" s="165"/>
      <c r="R157" s="166">
        <v>0.22</v>
      </c>
      <c r="S157" s="167">
        <f t="shared" si="392"/>
        <v>0</v>
      </c>
      <c r="T157" s="165"/>
      <c r="U157" s="166">
        <v>0.22</v>
      </c>
      <c r="V157" s="281">
        <f t="shared" si="393"/>
        <v>0</v>
      </c>
      <c r="W157" s="282">
        <f t="shared" si="394"/>
        <v>0</v>
      </c>
      <c r="X157" s="283">
        <f t="shared" si="395"/>
        <v>0</v>
      </c>
      <c r="Y157" s="283">
        <f t="shared" si="396"/>
        <v>0</v>
      </c>
      <c r="Z157" s="284" t="str">
        <f t="shared" si="397"/>
        <v>#DIV/0!</v>
      </c>
      <c r="AA157" s="182"/>
      <c r="AB157" s="8"/>
      <c r="AC157" s="8"/>
      <c r="AD157" s="8"/>
      <c r="AE157" s="8"/>
      <c r="AF157" s="8"/>
      <c r="AG157" s="8"/>
    </row>
    <row r="158" ht="30.0" customHeight="1">
      <c r="A158" s="203" t="s">
        <v>311</v>
      </c>
      <c r="B158" s="204"/>
      <c r="C158" s="205"/>
      <c r="D158" s="328"/>
      <c r="E158" s="210">
        <f>SUM(E154:E156)</f>
        <v>0</v>
      </c>
      <c r="F158" s="226"/>
      <c r="G158" s="209">
        <f>SUM(G154:G157)</f>
        <v>0</v>
      </c>
      <c r="H158" s="210">
        <f>SUM(H154:H156)</f>
        <v>0</v>
      </c>
      <c r="I158" s="226"/>
      <c r="J158" s="209">
        <f>SUM(J154:J157)</f>
        <v>0</v>
      </c>
      <c r="K158" s="227">
        <f>SUM(K154:K156)</f>
        <v>0</v>
      </c>
      <c r="L158" s="226"/>
      <c r="M158" s="209">
        <f>SUM(M154:M157)</f>
        <v>0</v>
      </c>
      <c r="N158" s="227">
        <f>SUM(N154:N156)</f>
        <v>0</v>
      </c>
      <c r="O158" s="226"/>
      <c r="P158" s="209">
        <f>SUM(P154:P157)</f>
        <v>0</v>
      </c>
      <c r="Q158" s="227">
        <f>SUM(Q154:Q156)</f>
        <v>0</v>
      </c>
      <c r="R158" s="226"/>
      <c r="S158" s="209">
        <f>SUM(S154:S157)</f>
        <v>0</v>
      </c>
      <c r="T158" s="227">
        <f>SUM(T154:T156)</f>
        <v>0</v>
      </c>
      <c r="U158" s="226"/>
      <c r="V158" s="211">
        <f t="shared" ref="V158:X158" si="398">SUM(V154:V157)</f>
        <v>0</v>
      </c>
      <c r="W158" s="269">
        <f t="shared" si="398"/>
        <v>0</v>
      </c>
      <c r="X158" s="270">
        <f t="shared" si="398"/>
        <v>0</v>
      </c>
      <c r="Y158" s="270">
        <f t="shared" si="396"/>
        <v>0</v>
      </c>
      <c r="Z158" s="270" t="str">
        <f t="shared" si="397"/>
        <v>#DIV/0!</v>
      </c>
      <c r="AA158" s="271"/>
      <c r="AB158" s="8"/>
      <c r="AC158" s="8"/>
      <c r="AD158" s="8"/>
      <c r="AE158" s="8"/>
      <c r="AF158" s="8"/>
      <c r="AG158" s="8"/>
    </row>
    <row r="159" ht="30.0" customHeight="1">
      <c r="A159" s="248" t="s">
        <v>75</v>
      </c>
      <c r="B159" s="329">
        <v>13.0</v>
      </c>
      <c r="C159" s="250" t="s">
        <v>312</v>
      </c>
      <c r="D159" s="134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272"/>
      <c r="X159" s="272"/>
      <c r="Y159" s="219"/>
      <c r="Z159" s="272"/>
      <c r="AA159" s="273"/>
      <c r="AB159" s="7"/>
      <c r="AC159" s="8"/>
      <c r="AD159" s="8"/>
      <c r="AE159" s="8"/>
      <c r="AF159" s="8"/>
      <c r="AG159" s="8"/>
    </row>
    <row r="160" ht="30.0" customHeight="1">
      <c r="A160" s="138" t="s">
        <v>77</v>
      </c>
      <c r="B160" s="193" t="s">
        <v>313</v>
      </c>
      <c r="C160" s="330" t="s">
        <v>314</v>
      </c>
      <c r="D160" s="171"/>
      <c r="E160" s="172">
        <f>SUM(E161:E163)</f>
        <v>7</v>
      </c>
      <c r="F160" s="173"/>
      <c r="G160" s="174">
        <f>SUM(G161:G164)</f>
        <v>105000</v>
      </c>
      <c r="H160" s="172">
        <f>SUM(H161:H163)</f>
        <v>7</v>
      </c>
      <c r="I160" s="173"/>
      <c r="J160" s="174">
        <f>SUM(J161:J164)</f>
        <v>105000</v>
      </c>
      <c r="K160" s="172">
        <f>SUM(K161:K163)</f>
        <v>1</v>
      </c>
      <c r="L160" s="173"/>
      <c r="M160" s="174">
        <f>SUM(M161:M164)</f>
        <v>20000</v>
      </c>
      <c r="N160" s="172">
        <f>SUM(N161:N163)</f>
        <v>1</v>
      </c>
      <c r="O160" s="173"/>
      <c r="P160" s="174">
        <f>SUM(P161:P164)</f>
        <v>20000</v>
      </c>
      <c r="Q160" s="172">
        <f>SUM(Q161:Q163)</f>
        <v>0</v>
      </c>
      <c r="R160" s="173"/>
      <c r="S160" s="174">
        <f>SUM(S161:S164)</f>
        <v>0</v>
      </c>
      <c r="T160" s="172">
        <f>SUM(T161:T163)</f>
        <v>0</v>
      </c>
      <c r="U160" s="173"/>
      <c r="V160" s="331">
        <f t="shared" ref="V160:X160" si="399">SUM(V161:V164)</f>
        <v>0</v>
      </c>
      <c r="W160" s="332">
        <f t="shared" si="399"/>
        <v>125000</v>
      </c>
      <c r="X160" s="174">
        <f t="shared" si="399"/>
        <v>125000</v>
      </c>
      <c r="Y160" s="174">
        <f t="shared" ref="Y160:Y199" si="400">W160-X160</f>
        <v>0</v>
      </c>
      <c r="Z160" s="174">
        <f t="shared" ref="Z160:Z200" si="401">Y160/W160</f>
        <v>0</v>
      </c>
      <c r="AA160" s="176"/>
      <c r="AB160" s="148"/>
      <c r="AC160" s="148"/>
      <c r="AD160" s="148"/>
      <c r="AE160" s="148"/>
      <c r="AF160" s="148"/>
      <c r="AG160" s="148"/>
    </row>
    <row r="161" ht="30.0" customHeight="1">
      <c r="A161" s="149" t="s">
        <v>80</v>
      </c>
      <c r="B161" s="150" t="s">
        <v>315</v>
      </c>
      <c r="C161" s="333" t="s">
        <v>316</v>
      </c>
      <c r="D161" s="152" t="s">
        <v>154</v>
      </c>
      <c r="E161" s="153">
        <v>4.0</v>
      </c>
      <c r="F161" s="154">
        <v>15000.0</v>
      </c>
      <c r="G161" s="155">
        <f t="shared" ref="G161:G164" si="402">E161*F161</f>
        <v>60000</v>
      </c>
      <c r="H161" s="153">
        <v>4.0</v>
      </c>
      <c r="I161" s="154">
        <v>15000.0</v>
      </c>
      <c r="J161" s="155">
        <f t="shared" ref="J161:J164" si="403">H161*I161</f>
        <v>60000</v>
      </c>
      <c r="K161" s="153"/>
      <c r="L161" s="154"/>
      <c r="M161" s="155">
        <f t="shared" ref="M161:M164" si="404">K161*L161</f>
        <v>0</v>
      </c>
      <c r="N161" s="153"/>
      <c r="O161" s="154"/>
      <c r="P161" s="155">
        <f t="shared" ref="P161:P164" si="405">N161*O161</f>
        <v>0</v>
      </c>
      <c r="Q161" s="153"/>
      <c r="R161" s="154"/>
      <c r="S161" s="155">
        <f t="shared" ref="S161:S164" si="406">Q161*R161</f>
        <v>0</v>
      </c>
      <c r="T161" s="153"/>
      <c r="U161" s="154"/>
      <c r="V161" s="274">
        <f t="shared" ref="V161:V164" si="407">T161*U161</f>
        <v>0</v>
      </c>
      <c r="W161" s="279">
        <f t="shared" ref="W161:W164" si="408">G161+M161+S161</f>
        <v>60000</v>
      </c>
      <c r="X161" s="157">
        <f t="shared" ref="X161:X164" si="409">J161+P161+V161</f>
        <v>60000</v>
      </c>
      <c r="Y161" s="157">
        <f t="shared" si="400"/>
        <v>0</v>
      </c>
      <c r="Z161" s="158">
        <f t="shared" si="401"/>
        <v>0</v>
      </c>
      <c r="AA161" s="159"/>
      <c r="AB161" s="161"/>
      <c r="AC161" s="161"/>
      <c r="AD161" s="161"/>
      <c r="AE161" s="161"/>
      <c r="AF161" s="161"/>
      <c r="AG161" s="161"/>
    </row>
    <row r="162" ht="30.0" customHeight="1">
      <c r="A162" s="149" t="s">
        <v>80</v>
      </c>
      <c r="B162" s="150" t="s">
        <v>317</v>
      </c>
      <c r="C162" s="334" t="s">
        <v>318</v>
      </c>
      <c r="D162" s="152" t="s">
        <v>154</v>
      </c>
      <c r="E162" s="153">
        <v>3.0</v>
      </c>
      <c r="F162" s="154">
        <v>15000.0</v>
      </c>
      <c r="G162" s="155">
        <f t="shared" si="402"/>
        <v>45000</v>
      </c>
      <c r="H162" s="153">
        <v>3.0</v>
      </c>
      <c r="I162" s="154">
        <v>15000.0</v>
      </c>
      <c r="J162" s="155">
        <f t="shared" si="403"/>
        <v>45000</v>
      </c>
      <c r="K162" s="153"/>
      <c r="L162" s="154"/>
      <c r="M162" s="155">
        <f t="shared" si="404"/>
        <v>0</v>
      </c>
      <c r="N162" s="153"/>
      <c r="O162" s="154"/>
      <c r="P162" s="155">
        <f t="shared" si="405"/>
        <v>0</v>
      </c>
      <c r="Q162" s="153"/>
      <c r="R162" s="154"/>
      <c r="S162" s="155">
        <f t="shared" si="406"/>
        <v>0</v>
      </c>
      <c r="T162" s="153"/>
      <c r="U162" s="154"/>
      <c r="V162" s="274">
        <f t="shared" si="407"/>
        <v>0</v>
      </c>
      <c r="W162" s="279">
        <f t="shared" si="408"/>
        <v>45000</v>
      </c>
      <c r="X162" s="157">
        <f t="shared" si="409"/>
        <v>45000</v>
      </c>
      <c r="Y162" s="157">
        <f t="shared" si="400"/>
        <v>0</v>
      </c>
      <c r="Z162" s="158">
        <f t="shared" si="401"/>
        <v>0</v>
      </c>
      <c r="AA162" s="159"/>
      <c r="AB162" s="161"/>
      <c r="AC162" s="161"/>
      <c r="AD162" s="161"/>
      <c r="AE162" s="161"/>
      <c r="AF162" s="161"/>
      <c r="AG162" s="161"/>
    </row>
    <row r="163" ht="30.0" customHeight="1">
      <c r="A163" s="149" t="s">
        <v>80</v>
      </c>
      <c r="B163" s="150" t="s">
        <v>319</v>
      </c>
      <c r="C163" s="334" t="s">
        <v>320</v>
      </c>
      <c r="D163" s="152" t="s">
        <v>154</v>
      </c>
      <c r="E163" s="153"/>
      <c r="F163" s="154"/>
      <c r="G163" s="155">
        <f t="shared" si="402"/>
        <v>0</v>
      </c>
      <c r="H163" s="153"/>
      <c r="I163" s="154"/>
      <c r="J163" s="155">
        <f t="shared" si="403"/>
        <v>0</v>
      </c>
      <c r="K163" s="153">
        <v>1.0</v>
      </c>
      <c r="L163" s="154">
        <v>20000.0</v>
      </c>
      <c r="M163" s="155">
        <f t="shared" si="404"/>
        <v>20000</v>
      </c>
      <c r="N163" s="153">
        <v>1.0</v>
      </c>
      <c r="O163" s="154">
        <v>20000.0</v>
      </c>
      <c r="P163" s="155">
        <f t="shared" si="405"/>
        <v>20000</v>
      </c>
      <c r="Q163" s="153"/>
      <c r="R163" s="154"/>
      <c r="S163" s="155">
        <f t="shared" si="406"/>
        <v>0</v>
      </c>
      <c r="T163" s="153"/>
      <c r="U163" s="154"/>
      <c r="V163" s="274">
        <f t="shared" si="407"/>
        <v>0</v>
      </c>
      <c r="W163" s="279">
        <f t="shared" si="408"/>
        <v>20000</v>
      </c>
      <c r="X163" s="157">
        <f t="shared" si="409"/>
        <v>20000</v>
      </c>
      <c r="Y163" s="157">
        <f t="shared" si="400"/>
        <v>0</v>
      </c>
      <c r="Z163" s="158">
        <f t="shared" si="401"/>
        <v>0</v>
      </c>
      <c r="AA163" s="159"/>
      <c r="AB163" s="161"/>
      <c r="AC163" s="161"/>
      <c r="AD163" s="161"/>
      <c r="AE163" s="161"/>
      <c r="AF163" s="161"/>
      <c r="AG163" s="161"/>
    </row>
    <row r="164" ht="30.0" customHeight="1">
      <c r="A164" s="177" t="s">
        <v>80</v>
      </c>
      <c r="B164" s="184" t="s">
        <v>321</v>
      </c>
      <c r="C164" s="334" t="s">
        <v>322</v>
      </c>
      <c r="D164" s="178"/>
      <c r="E164" s="179"/>
      <c r="F164" s="180">
        <v>0.22</v>
      </c>
      <c r="G164" s="181">
        <f t="shared" si="402"/>
        <v>0</v>
      </c>
      <c r="H164" s="179"/>
      <c r="I164" s="180">
        <v>0.22</v>
      </c>
      <c r="J164" s="181">
        <f t="shared" si="403"/>
        <v>0</v>
      </c>
      <c r="K164" s="179"/>
      <c r="L164" s="180">
        <v>0.22</v>
      </c>
      <c r="M164" s="181">
        <f t="shared" si="404"/>
        <v>0</v>
      </c>
      <c r="N164" s="179"/>
      <c r="O164" s="180">
        <v>0.22</v>
      </c>
      <c r="P164" s="181">
        <f t="shared" si="405"/>
        <v>0</v>
      </c>
      <c r="Q164" s="179"/>
      <c r="R164" s="180">
        <v>0.22</v>
      </c>
      <c r="S164" s="181">
        <f t="shared" si="406"/>
        <v>0</v>
      </c>
      <c r="T164" s="179"/>
      <c r="U164" s="180">
        <v>0.22</v>
      </c>
      <c r="V164" s="335">
        <f t="shared" si="407"/>
        <v>0</v>
      </c>
      <c r="W164" s="282">
        <f t="shared" si="408"/>
        <v>0</v>
      </c>
      <c r="X164" s="283">
        <f t="shared" si="409"/>
        <v>0</v>
      </c>
      <c r="Y164" s="283">
        <f t="shared" si="400"/>
        <v>0</v>
      </c>
      <c r="Z164" s="284" t="str">
        <f t="shared" si="401"/>
        <v>#DIV/0!</v>
      </c>
      <c r="AA164" s="182"/>
      <c r="AB164" s="161"/>
      <c r="AC164" s="161"/>
      <c r="AD164" s="161"/>
      <c r="AE164" s="161"/>
      <c r="AF164" s="161"/>
      <c r="AG164" s="161"/>
    </row>
    <row r="165" ht="30.0" customHeight="1">
      <c r="A165" s="336" t="s">
        <v>77</v>
      </c>
      <c r="B165" s="337" t="s">
        <v>323</v>
      </c>
      <c r="C165" s="264" t="s">
        <v>324</v>
      </c>
      <c r="D165" s="141"/>
      <c r="E165" s="142">
        <f>SUM(E166:E168)</f>
        <v>45</v>
      </c>
      <c r="F165" s="143"/>
      <c r="G165" s="144">
        <f>SUM(G166:G169)</f>
        <v>243000</v>
      </c>
      <c r="H165" s="142">
        <f>SUM(H166:H168)</f>
        <v>45</v>
      </c>
      <c r="I165" s="143"/>
      <c r="J165" s="144">
        <f>SUM(J166:J169)</f>
        <v>243000</v>
      </c>
      <c r="K165" s="142">
        <f>SUM(K166:K168)</f>
        <v>0</v>
      </c>
      <c r="L165" s="143"/>
      <c r="M165" s="144">
        <f>SUM(M166:M169)</f>
        <v>0</v>
      </c>
      <c r="N165" s="142">
        <f>SUM(N166:N168)</f>
        <v>0</v>
      </c>
      <c r="O165" s="143"/>
      <c r="P165" s="144">
        <f>SUM(P166:P169)</f>
        <v>0</v>
      </c>
      <c r="Q165" s="142">
        <f>SUM(Q166:Q168)</f>
        <v>0</v>
      </c>
      <c r="R165" s="143"/>
      <c r="S165" s="144">
        <f>SUM(S166:S169)</f>
        <v>0</v>
      </c>
      <c r="T165" s="142">
        <f>SUM(T166:T168)</f>
        <v>0</v>
      </c>
      <c r="U165" s="143"/>
      <c r="V165" s="144">
        <f t="shared" ref="V165:X165" si="410">SUM(V166:V169)</f>
        <v>0</v>
      </c>
      <c r="W165" s="144">
        <f t="shared" si="410"/>
        <v>243000</v>
      </c>
      <c r="X165" s="144">
        <f t="shared" si="410"/>
        <v>243000</v>
      </c>
      <c r="Y165" s="144">
        <f t="shared" si="400"/>
        <v>0</v>
      </c>
      <c r="Z165" s="144">
        <f t="shared" si="401"/>
        <v>0</v>
      </c>
      <c r="AA165" s="144"/>
      <c r="AB165" s="148"/>
      <c r="AC165" s="148"/>
      <c r="AD165" s="148"/>
      <c r="AE165" s="148"/>
      <c r="AF165" s="148"/>
      <c r="AG165" s="148"/>
    </row>
    <row r="166" ht="61.5" customHeight="1">
      <c r="A166" s="149" t="s">
        <v>80</v>
      </c>
      <c r="B166" s="150" t="s">
        <v>325</v>
      </c>
      <c r="C166" s="224" t="s">
        <v>326</v>
      </c>
      <c r="D166" s="152" t="s">
        <v>154</v>
      </c>
      <c r="E166" s="153">
        <v>15.0</v>
      </c>
      <c r="F166" s="154">
        <v>10000.0</v>
      </c>
      <c r="G166" s="155">
        <f t="shared" ref="G166:G169" si="411">E166*F166</f>
        <v>150000</v>
      </c>
      <c r="H166" s="153">
        <v>15.0</v>
      </c>
      <c r="I166" s="154">
        <v>10000.0</v>
      </c>
      <c r="J166" s="155">
        <f t="shared" ref="J166:J169" si="412">H166*I166</f>
        <v>150000</v>
      </c>
      <c r="K166" s="153"/>
      <c r="L166" s="154"/>
      <c r="M166" s="155">
        <f t="shared" ref="M166:M169" si="413">K166*L166</f>
        <v>0</v>
      </c>
      <c r="N166" s="153"/>
      <c r="O166" s="154"/>
      <c r="P166" s="155">
        <f t="shared" ref="P166:P169" si="414">N166*O166</f>
        <v>0</v>
      </c>
      <c r="Q166" s="153"/>
      <c r="R166" s="154"/>
      <c r="S166" s="155">
        <f t="shared" ref="S166:S169" si="415">Q166*R166</f>
        <v>0</v>
      </c>
      <c r="T166" s="153"/>
      <c r="U166" s="154"/>
      <c r="V166" s="155">
        <f t="shared" ref="V166:V169" si="416">T166*U166</f>
        <v>0</v>
      </c>
      <c r="W166" s="156">
        <f t="shared" ref="W166:W169" si="417">G166+M166+S166</f>
        <v>150000</v>
      </c>
      <c r="X166" s="157">
        <f t="shared" ref="X166:X169" si="418">J166+P166+V166</f>
        <v>150000</v>
      </c>
      <c r="Y166" s="157">
        <f t="shared" si="400"/>
        <v>0</v>
      </c>
      <c r="Z166" s="158">
        <f t="shared" si="401"/>
        <v>0</v>
      </c>
      <c r="AA166" s="159"/>
      <c r="AB166" s="161"/>
      <c r="AC166" s="161"/>
      <c r="AD166" s="161"/>
      <c r="AE166" s="161"/>
      <c r="AF166" s="161"/>
      <c r="AG166" s="161"/>
    </row>
    <row r="167" ht="30.0" customHeight="1">
      <c r="A167" s="149" t="s">
        <v>80</v>
      </c>
      <c r="B167" s="150" t="s">
        <v>327</v>
      </c>
      <c r="C167" s="224" t="s">
        <v>328</v>
      </c>
      <c r="D167" s="152" t="s">
        <v>154</v>
      </c>
      <c r="E167" s="153">
        <v>15.0</v>
      </c>
      <c r="F167" s="154">
        <v>3000.0</v>
      </c>
      <c r="G167" s="155">
        <f t="shared" si="411"/>
        <v>45000</v>
      </c>
      <c r="H167" s="153">
        <v>15.0</v>
      </c>
      <c r="I167" s="154">
        <v>3000.0</v>
      </c>
      <c r="J167" s="155">
        <f t="shared" si="412"/>
        <v>45000</v>
      </c>
      <c r="K167" s="153"/>
      <c r="L167" s="154"/>
      <c r="M167" s="155">
        <f t="shared" si="413"/>
        <v>0</v>
      </c>
      <c r="N167" s="153"/>
      <c r="O167" s="154"/>
      <c r="P167" s="155">
        <f t="shared" si="414"/>
        <v>0</v>
      </c>
      <c r="Q167" s="153"/>
      <c r="R167" s="154"/>
      <c r="S167" s="155">
        <f t="shared" si="415"/>
        <v>0</v>
      </c>
      <c r="T167" s="153"/>
      <c r="U167" s="154"/>
      <c r="V167" s="155">
        <f t="shared" si="416"/>
        <v>0</v>
      </c>
      <c r="W167" s="156">
        <f t="shared" si="417"/>
        <v>45000</v>
      </c>
      <c r="X167" s="157">
        <f t="shared" si="418"/>
        <v>45000</v>
      </c>
      <c r="Y167" s="157">
        <f t="shared" si="400"/>
        <v>0</v>
      </c>
      <c r="Z167" s="158">
        <f t="shared" si="401"/>
        <v>0</v>
      </c>
      <c r="AA167" s="159"/>
      <c r="AB167" s="161"/>
      <c r="AC167" s="161"/>
      <c r="AD167" s="161"/>
      <c r="AE167" s="161"/>
      <c r="AF167" s="161"/>
      <c r="AG167" s="161"/>
    </row>
    <row r="168" ht="42.75" customHeight="1">
      <c r="A168" s="162" t="s">
        <v>80</v>
      </c>
      <c r="B168" s="163" t="s">
        <v>329</v>
      </c>
      <c r="C168" s="224" t="s">
        <v>330</v>
      </c>
      <c r="D168" s="164" t="s">
        <v>154</v>
      </c>
      <c r="E168" s="165">
        <v>15.0</v>
      </c>
      <c r="F168" s="166">
        <v>3200.0</v>
      </c>
      <c r="G168" s="167">
        <f t="shared" si="411"/>
        <v>48000</v>
      </c>
      <c r="H168" s="165">
        <v>15.0</v>
      </c>
      <c r="I168" s="166">
        <v>3200.0</v>
      </c>
      <c r="J168" s="167">
        <f t="shared" si="412"/>
        <v>48000</v>
      </c>
      <c r="K168" s="165"/>
      <c r="L168" s="166"/>
      <c r="M168" s="167">
        <f t="shared" si="413"/>
        <v>0</v>
      </c>
      <c r="N168" s="165"/>
      <c r="O168" s="166"/>
      <c r="P168" s="167">
        <f t="shared" si="414"/>
        <v>0</v>
      </c>
      <c r="Q168" s="165"/>
      <c r="R168" s="166"/>
      <c r="S168" s="167">
        <f t="shared" si="415"/>
        <v>0</v>
      </c>
      <c r="T168" s="165"/>
      <c r="U168" s="166"/>
      <c r="V168" s="167">
        <f t="shared" si="416"/>
        <v>0</v>
      </c>
      <c r="W168" s="168">
        <f t="shared" si="417"/>
        <v>48000</v>
      </c>
      <c r="X168" s="157">
        <f t="shared" si="418"/>
        <v>48000</v>
      </c>
      <c r="Y168" s="157">
        <f t="shared" si="400"/>
        <v>0</v>
      </c>
      <c r="Z168" s="158">
        <f t="shared" si="401"/>
        <v>0</v>
      </c>
      <c r="AA168" s="169"/>
      <c r="AB168" s="161"/>
      <c r="AC168" s="161"/>
      <c r="AD168" s="161"/>
      <c r="AE168" s="161"/>
      <c r="AF168" s="161"/>
      <c r="AG168" s="161"/>
    </row>
    <row r="169" ht="30.0" customHeight="1">
      <c r="A169" s="162" t="s">
        <v>80</v>
      </c>
      <c r="B169" s="163" t="s">
        <v>331</v>
      </c>
      <c r="C169" s="225" t="s">
        <v>332</v>
      </c>
      <c r="D169" s="178"/>
      <c r="E169" s="165"/>
      <c r="F169" s="166">
        <v>0.22</v>
      </c>
      <c r="G169" s="167">
        <f t="shared" si="411"/>
        <v>0</v>
      </c>
      <c r="H169" s="165"/>
      <c r="I169" s="166">
        <v>0.22</v>
      </c>
      <c r="J169" s="167">
        <f t="shared" si="412"/>
        <v>0</v>
      </c>
      <c r="K169" s="165"/>
      <c r="L169" s="166">
        <v>0.22</v>
      </c>
      <c r="M169" s="167">
        <f t="shared" si="413"/>
        <v>0</v>
      </c>
      <c r="N169" s="165"/>
      <c r="O169" s="166">
        <v>0.22</v>
      </c>
      <c r="P169" s="167">
        <f t="shared" si="414"/>
        <v>0</v>
      </c>
      <c r="Q169" s="165"/>
      <c r="R169" s="166">
        <v>0.22</v>
      </c>
      <c r="S169" s="167">
        <f t="shared" si="415"/>
        <v>0</v>
      </c>
      <c r="T169" s="165"/>
      <c r="U169" s="166">
        <v>0.22</v>
      </c>
      <c r="V169" s="167">
        <f t="shared" si="416"/>
        <v>0</v>
      </c>
      <c r="W169" s="168">
        <f t="shared" si="417"/>
        <v>0</v>
      </c>
      <c r="X169" s="157">
        <f t="shared" si="418"/>
        <v>0</v>
      </c>
      <c r="Y169" s="157">
        <f t="shared" si="400"/>
        <v>0</v>
      </c>
      <c r="Z169" s="158" t="str">
        <f t="shared" si="401"/>
        <v>#DIV/0!</v>
      </c>
      <c r="AA169" s="182"/>
      <c r="AB169" s="161"/>
      <c r="AC169" s="161"/>
      <c r="AD169" s="161"/>
      <c r="AE169" s="161"/>
      <c r="AF169" s="161"/>
      <c r="AG169" s="161"/>
    </row>
    <row r="170" ht="30.0" customHeight="1">
      <c r="A170" s="138" t="s">
        <v>77</v>
      </c>
      <c r="B170" s="193" t="s">
        <v>333</v>
      </c>
      <c r="C170" s="264" t="s">
        <v>334</v>
      </c>
      <c r="D170" s="171"/>
      <c r="E170" s="172">
        <f>SUM(E171:E173)</f>
        <v>0</v>
      </c>
      <c r="F170" s="173"/>
      <c r="G170" s="174">
        <f t="shared" ref="G170:H170" si="419">SUM(G171:G173)</f>
        <v>0</v>
      </c>
      <c r="H170" s="172">
        <f t="shared" si="419"/>
        <v>0</v>
      </c>
      <c r="I170" s="173"/>
      <c r="J170" s="174">
        <f t="shared" ref="J170:K170" si="420">SUM(J171:J173)</f>
        <v>0</v>
      </c>
      <c r="K170" s="172">
        <f t="shared" si="420"/>
        <v>0</v>
      </c>
      <c r="L170" s="173"/>
      <c r="M170" s="174">
        <f t="shared" ref="M170:N170" si="421">SUM(M171:M173)</f>
        <v>0</v>
      </c>
      <c r="N170" s="172">
        <f t="shared" si="421"/>
        <v>0</v>
      </c>
      <c r="O170" s="173"/>
      <c r="P170" s="174">
        <f t="shared" ref="P170:Q170" si="422">SUM(P171:P173)</f>
        <v>0</v>
      </c>
      <c r="Q170" s="172">
        <f t="shared" si="422"/>
        <v>0</v>
      </c>
      <c r="R170" s="173"/>
      <c r="S170" s="174">
        <f t="shared" ref="S170:T170" si="423">SUM(S171:S173)</f>
        <v>0</v>
      </c>
      <c r="T170" s="172">
        <f t="shared" si="423"/>
        <v>0</v>
      </c>
      <c r="U170" s="173"/>
      <c r="V170" s="174">
        <f t="shared" ref="V170:X170" si="424">SUM(V171:V173)</f>
        <v>0</v>
      </c>
      <c r="W170" s="174">
        <f t="shared" si="424"/>
        <v>0</v>
      </c>
      <c r="X170" s="174">
        <f t="shared" si="424"/>
        <v>0</v>
      </c>
      <c r="Y170" s="174">
        <f t="shared" si="400"/>
        <v>0</v>
      </c>
      <c r="Z170" s="174" t="str">
        <f t="shared" si="401"/>
        <v>#DIV/0!</v>
      </c>
      <c r="AA170" s="338"/>
      <c r="AB170" s="148"/>
      <c r="AC170" s="148"/>
      <c r="AD170" s="148"/>
      <c r="AE170" s="148"/>
      <c r="AF170" s="148"/>
      <c r="AG170" s="148"/>
    </row>
    <row r="171" ht="30.0" customHeight="1">
      <c r="A171" s="149" t="s">
        <v>80</v>
      </c>
      <c r="B171" s="150" t="s">
        <v>335</v>
      </c>
      <c r="C171" s="224" t="s">
        <v>336</v>
      </c>
      <c r="D171" s="152"/>
      <c r="E171" s="153"/>
      <c r="F171" s="154"/>
      <c r="G171" s="155">
        <f t="shared" ref="G171:G173" si="425">E171*F171</f>
        <v>0</v>
      </c>
      <c r="H171" s="153"/>
      <c r="I171" s="154"/>
      <c r="J171" s="155">
        <f t="shared" ref="J171:J173" si="426">H171*I171</f>
        <v>0</v>
      </c>
      <c r="K171" s="153"/>
      <c r="L171" s="154"/>
      <c r="M171" s="155">
        <f t="shared" ref="M171:M173" si="427">K171*L171</f>
        <v>0</v>
      </c>
      <c r="N171" s="153"/>
      <c r="O171" s="154"/>
      <c r="P171" s="155">
        <f t="shared" ref="P171:P173" si="428">N171*O171</f>
        <v>0</v>
      </c>
      <c r="Q171" s="153"/>
      <c r="R171" s="154"/>
      <c r="S171" s="155">
        <f t="shared" ref="S171:S173" si="429">Q171*R171</f>
        <v>0</v>
      </c>
      <c r="T171" s="153"/>
      <c r="U171" s="154"/>
      <c r="V171" s="155">
        <f t="shared" ref="V171:V173" si="430">T171*U171</f>
        <v>0</v>
      </c>
      <c r="W171" s="156">
        <f t="shared" ref="W171:W173" si="431">G171+M171+S171</f>
        <v>0</v>
      </c>
      <c r="X171" s="157">
        <f t="shared" ref="X171:X173" si="432">J171+P171+V171</f>
        <v>0</v>
      </c>
      <c r="Y171" s="157">
        <f t="shared" si="400"/>
        <v>0</v>
      </c>
      <c r="Z171" s="158" t="str">
        <f t="shared" si="401"/>
        <v>#DIV/0!</v>
      </c>
      <c r="AA171" s="326"/>
      <c r="AB171" s="161"/>
      <c r="AC171" s="161"/>
      <c r="AD171" s="161"/>
      <c r="AE171" s="161"/>
      <c r="AF171" s="161"/>
      <c r="AG171" s="161"/>
    </row>
    <row r="172" ht="30.0" customHeight="1">
      <c r="A172" s="149" t="s">
        <v>80</v>
      </c>
      <c r="B172" s="150" t="s">
        <v>337</v>
      </c>
      <c r="C172" s="224" t="s">
        <v>336</v>
      </c>
      <c r="D172" s="152"/>
      <c r="E172" s="153"/>
      <c r="F172" s="154"/>
      <c r="G172" s="155">
        <f t="shared" si="425"/>
        <v>0</v>
      </c>
      <c r="H172" s="153"/>
      <c r="I172" s="154"/>
      <c r="J172" s="155">
        <f t="shared" si="426"/>
        <v>0</v>
      </c>
      <c r="K172" s="153"/>
      <c r="L172" s="154"/>
      <c r="M172" s="155">
        <f t="shared" si="427"/>
        <v>0</v>
      </c>
      <c r="N172" s="153"/>
      <c r="O172" s="154"/>
      <c r="P172" s="155">
        <f t="shared" si="428"/>
        <v>0</v>
      </c>
      <c r="Q172" s="153"/>
      <c r="R172" s="154"/>
      <c r="S172" s="155">
        <f t="shared" si="429"/>
        <v>0</v>
      </c>
      <c r="T172" s="153"/>
      <c r="U172" s="154"/>
      <c r="V172" s="155">
        <f t="shared" si="430"/>
        <v>0</v>
      </c>
      <c r="W172" s="156">
        <f t="shared" si="431"/>
        <v>0</v>
      </c>
      <c r="X172" s="157">
        <f t="shared" si="432"/>
        <v>0</v>
      </c>
      <c r="Y172" s="157">
        <f t="shared" si="400"/>
        <v>0</v>
      </c>
      <c r="Z172" s="158" t="str">
        <f t="shared" si="401"/>
        <v>#DIV/0!</v>
      </c>
      <c r="AA172" s="326"/>
      <c r="AB172" s="161"/>
      <c r="AC172" s="161"/>
      <c r="AD172" s="161"/>
      <c r="AE172" s="161"/>
      <c r="AF172" s="161"/>
      <c r="AG172" s="161"/>
    </row>
    <row r="173" ht="30.0" customHeight="1">
      <c r="A173" s="162" t="s">
        <v>80</v>
      </c>
      <c r="B173" s="163" t="s">
        <v>338</v>
      </c>
      <c r="C173" s="201" t="s">
        <v>336</v>
      </c>
      <c r="D173" s="164"/>
      <c r="E173" s="165"/>
      <c r="F173" s="166"/>
      <c r="G173" s="167">
        <f t="shared" si="425"/>
        <v>0</v>
      </c>
      <c r="H173" s="165"/>
      <c r="I173" s="166"/>
      <c r="J173" s="167">
        <f t="shared" si="426"/>
        <v>0</v>
      </c>
      <c r="K173" s="165"/>
      <c r="L173" s="166"/>
      <c r="M173" s="167">
        <f t="shared" si="427"/>
        <v>0</v>
      </c>
      <c r="N173" s="165"/>
      <c r="O173" s="166"/>
      <c r="P173" s="167">
        <f t="shared" si="428"/>
        <v>0</v>
      </c>
      <c r="Q173" s="165"/>
      <c r="R173" s="166"/>
      <c r="S173" s="167">
        <f t="shared" si="429"/>
        <v>0</v>
      </c>
      <c r="T173" s="165"/>
      <c r="U173" s="166"/>
      <c r="V173" s="167">
        <f t="shared" si="430"/>
        <v>0</v>
      </c>
      <c r="W173" s="168">
        <f t="shared" si="431"/>
        <v>0</v>
      </c>
      <c r="X173" s="157">
        <f t="shared" si="432"/>
        <v>0</v>
      </c>
      <c r="Y173" s="157">
        <f t="shared" si="400"/>
        <v>0</v>
      </c>
      <c r="Z173" s="158" t="str">
        <f t="shared" si="401"/>
        <v>#DIV/0!</v>
      </c>
      <c r="AA173" s="327"/>
      <c r="AB173" s="161"/>
      <c r="AC173" s="161"/>
      <c r="AD173" s="161"/>
      <c r="AE173" s="161"/>
      <c r="AF173" s="161"/>
      <c r="AG173" s="161"/>
    </row>
    <row r="174" ht="30.0" customHeight="1">
      <c r="A174" s="138" t="s">
        <v>77</v>
      </c>
      <c r="B174" s="193" t="s">
        <v>339</v>
      </c>
      <c r="C174" s="339" t="s">
        <v>312</v>
      </c>
      <c r="D174" s="171"/>
      <c r="E174" s="172">
        <f>SUM(E175:E197)</f>
        <v>222</v>
      </c>
      <c r="F174" s="173"/>
      <c r="G174" s="174">
        <f>SUM(G175:G198)</f>
        <v>160635</v>
      </c>
      <c r="H174" s="172">
        <f>SUM(H175:H197)</f>
        <v>22</v>
      </c>
      <c r="I174" s="173"/>
      <c r="J174" s="174">
        <f>SUM(J175:J198)</f>
        <v>159922.443</v>
      </c>
      <c r="K174" s="172">
        <f>SUM(K175:K197)</f>
        <v>0</v>
      </c>
      <c r="L174" s="173"/>
      <c r="M174" s="174">
        <f>SUM(M175:M198)</f>
        <v>0</v>
      </c>
      <c r="N174" s="172">
        <f>SUM(N175:N197)</f>
        <v>0</v>
      </c>
      <c r="O174" s="173"/>
      <c r="P174" s="174">
        <f>SUM(P175:P198)</f>
        <v>0</v>
      </c>
      <c r="Q174" s="172">
        <f>SUM(Q175:Q197)</f>
        <v>0</v>
      </c>
      <c r="R174" s="173"/>
      <c r="S174" s="174">
        <f>SUM(S175:S198)</f>
        <v>0</v>
      </c>
      <c r="T174" s="172">
        <f>SUM(T175:T197)</f>
        <v>0</v>
      </c>
      <c r="U174" s="173"/>
      <c r="V174" s="174">
        <f t="shared" ref="V174:X174" si="433">SUM(V175:V198)</f>
        <v>0</v>
      </c>
      <c r="W174" s="174">
        <f t="shared" si="433"/>
        <v>160635</v>
      </c>
      <c r="X174" s="174">
        <f t="shared" si="433"/>
        <v>159922.443</v>
      </c>
      <c r="Y174" s="174">
        <f t="shared" si="400"/>
        <v>712.557</v>
      </c>
      <c r="Z174" s="174">
        <f t="shared" si="401"/>
        <v>0.004435876366</v>
      </c>
      <c r="AA174" s="338"/>
      <c r="AB174" s="148"/>
      <c r="AC174" s="148"/>
      <c r="AD174" s="148"/>
      <c r="AE174" s="148"/>
      <c r="AF174" s="148"/>
      <c r="AG174" s="148"/>
    </row>
    <row r="175" ht="30.0" customHeight="1">
      <c r="A175" s="149" t="s">
        <v>80</v>
      </c>
      <c r="B175" s="150" t="s">
        <v>340</v>
      </c>
      <c r="C175" s="224" t="s">
        <v>341</v>
      </c>
      <c r="D175" s="152"/>
      <c r="E175" s="153"/>
      <c r="F175" s="154"/>
      <c r="G175" s="155">
        <f t="shared" ref="G175:G198" si="434">E175*F175</f>
        <v>0</v>
      </c>
      <c r="H175" s="153"/>
      <c r="I175" s="154"/>
      <c r="J175" s="155">
        <f t="shared" ref="J175:J198" si="435">H175*I175</f>
        <v>0</v>
      </c>
      <c r="K175" s="153"/>
      <c r="L175" s="154"/>
      <c r="M175" s="155">
        <f t="shared" ref="M175:M198" si="436">K175*L175</f>
        <v>0</v>
      </c>
      <c r="N175" s="153"/>
      <c r="O175" s="154"/>
      <c r="P175" s="155">
        <f t="shared" ref="P175:P198" si="437">N175*O175</f>
        <v>0</v>
      </c>
      <c r="Q175" s="153"/>
      <c r="R175" s="154"/>
      <c r="S175" s="155">
        <f t="shared" ref="S175:S198" si="438">Q175*R175</f>
        <v>0</v>
      </c>
      <c r="T175" s="153"/>
      <c r="U175" s="154"/>
      <c r="V175" s="155">
        <f t="shared" ref="V175:V198" si="439">T175*U175</f>
        <v>0</v>
      </c>
      <c r="W175" s="156">
        <f t="shared" ref="W175:W198" si="440">G175+M175+S175</f>
        <v>0</v>
      </c>
      <c r="X175" s="157">
        <f t="shared" ref="X175:X198" si="441">J175+P175+V175</f>
        <v>0</v>
      </c>
      <c r="Y175" s="157">
        <f t="shared" si="400"/>
        <v>0</v>
      </c>
      <c r="Z175" s="158" t="str">
        <f t="shared" si="401"/>
        <v>#DIV/0!</v>
      </c>
      <c r="AA175" s="326"/>
      <c r="AB175" s="161"/>
      <c r="AC175" s="161"/>
      <c r="AD175" s="161"/>
      <c r="AE175" s="161"/>
      <c r="AF175" s="161"/>
      <c r="AG175" s="161"/>
    </row>
    <row r="176" ht="30.0" customHeight="1">
      <c r="A176" s="149" t="s">
        <v>80</v>
      </c>
      <c r="B176" s="150" t="s">
        <v>342</v>
      </c>
      <c r="C176" s="224" t="s">
        <v>343</v>
      </c>
      <c r="D176" s="152" t="s">
        <v>154</v>
      </c>
      <c r="E176" s="153">
        <v>207.0</v>
      </c>
      <c r="F176" s="154">
        <v>5.0</v>
      </c>
      <c r="G176" s="155">
        <f t="shared" si="434"/>
        <v>1035</v>
      </c>
      <c r="H176" s="153">
        <v>3.0</v>
      </c>
      <c r="I176" s="154">
        <v>5.0</v>
      </c>
      <c r="J176" s="155">
        <f t="shared" si="435"/>
        <v>15</v>
      </c>
      <c r="K176" s="153"/>
      <c r="L176" s="154"/>
      <c r="M176" s="155">
        <f t="shared" si="436"/>
        <v>0</v>
      </c>
      <c r="N176" s="153"/>
      <c r="O176" s="154"/>
      <c r="P176" s="155">
        <f t="shared" si="437"/>
        <v>0</v>
      </c>
      <c r="Q176" s="153"/>
      <c r="R176" s="154"/>
      <c r="S176" s="155">
        <f t="shared" si="438"/>
        <v>0</v>
      </c>
      <c r="T176" s="153"/>
      <c r="U176" s="154"/>
      <c r="V176" s="155">
        <f t="shared" si="439"/>
        <v>0</v>
      </c>
      <c r="W176" s="168">
        <f t="shared" si="440"/>
        <v>1035</v>
      </c>
      <c r="X176" s="157">
        <f t="shared" si="441"/>
        <v>15</v>
      </c>
      <c r="Y176" s="157">
        <f t="shared" si="400"/>
        <v>1020</v>
      </c>
      <c r="Z176" s="158">
        <f t="shared" si="401"/>
        <v>0.9855072464</v>
      </c>
      <c r="AA176" s="326"/>
      <c r="AB176" s="161"/>
      <c r="AC176" s="161"/>
      <c r="AD176" s="161"/>
      <c r="AE176" s="161"/>
      <c r="AF176" s="161"/>
      <c r="AG176" s="161"/>
    </row>
    <row r="177" ht="30.0" customHeight="1">
      <c r="A177" s="149" t="s">
        <v>80</v>
      </c>
      <c r="B177" s="150" t="s">
        <v>344</v>
      </c>
      <c r="C177" s="224" t="s">
        <v>345</v>
      </c>
      <c r="D177" s="152" t="s">
        <v>83</v>
      </c>
      <c r="E177" s="153">
        <v>5.0</v>
      </c>
      <c r="F177" s="154">
        <v>200.0</v>
      </c>
      <c r="G177" s="155">
        <f t="shared" si="434"/>
        <v>1000</v>
      </c>
      <c r="H177" s="153">
        <v>4.0</v>
      </c>
      <c r="I177" s="154">
        <v>194.262</v>
      </c>
      <c r="J177" s="155">
        <f t="shared" si="435"/>
        <v>777.048</v>
      </c>
      <c r="K177" s="153"/>
      <c r="L177" s="154"/>
      <c r="M177" s="155">
        <f t="shared" si="436"/>
        <v>0</v>
      </c>
      <c r="N177" s="153"/>
      <c r="O177" s="154"/>
      <c r="P177" s="155">
        <f t="shared" si="437"/>
        <v>0</v>
      </c>
      <c r="Q177" s="153"/>
      <c r="R177" s="154"/>
      <c r="S177" s="155">
        <f t="shared" si="438"/>
        <v>0</v>
      </c>
      <c r="T177" s="153"/>
      <c r="U177" s="154"/>
      <c r="V177" s="155">
        <f t="shared" si="439"/>
        <v>0</v>
      </c>
      <c r="W177" s="168">
        <f t="shared" si="440"/>
        <v>1000</v>
      </c>
      <c r="X177" s="157">
        <f t="shared" si="441"/>
        <v>777.048</v>
      </c>
      <c r="Y177" s="157">
        <f t="shared" si="400"/>
        <v>222.952</v>
      </c>
      <c r="Z177" s="158">
        <f t="shared" si="401"/>
        <v>0.222952</v>
      </c>
      <c r="AA177" s="326"/>
      <c r="AB177" s="161"/>
      <c r="AC177" s="161"/>
      <c r="AD177" s="161"/>
      <c r="AE177" s="161"/>
      <c r="AF177" s="161"/>
      <c r="AG177" s="161"/>
    </row>
    <row r="178" ht="30.0" customHeight="1">
      <c r="A178" s="149" t="s">
        <v>80</v>
      </c>
      <c r="B178" s="150" t="s">
        <v>346</v>
      </c>
      <c r="C178" s="224" t="s">
        <v>347</v>
      </c>
      <c r="D178" s="152"/>
      <c r="E178" s="153"/>
      <c r="F178" s="154"/>
      <c r="G178" s="155">
        <f t="shared" si="434"/>
        <v>0</v>
      </c>
      <c r="H178" s="153"/>
      <c r="I178" s="154"/>
      <c r="J178" s="155">
        <f t="shared" si="435"/>
        <v>0</v>
      </c>
      <c r="K178" s="153"/>
      <c r="L178" s="154"/>
      <c r="M178" s="155">
        <f t="shared" si="436"/>
        <v>0</v>
      </c>
      <c r="N178" s="153"/>
      <c r="O178" s="154"/>
      <c r="P178" s="155">
        <f t="shared" si="437"/>
        <v>0</v>
      </c>
      <c r="Q178" s="153"/>
      <c r="R178" s="154"/>
      <c r="S178" s="155">
        <f t="shared" si="438"/>
        <v>0</v>
      </c>
      <c r="T178" s="153"/>
      <c r="U178" s="154"/>
      <c r="V178" s="155">
        <f t="shared" si="439"/>
        <v>0</v>
      </c>
      <c r="W178" s="168">
        <f t="shared" si="440"/>
        <v>0</v>
      </c>
      <c r="X178" s="157">
        <f t="shared" si="441"/>
        <v>0</v>
      </c>
      <c r="Y178" s="157">
        <f t="shared" si="400"/>
        <v>0</v>
      </c>
      <c r="Z178" s="158" t="str">
        <f t="shared" si="401"/>
        <v>#DIV/0!</v>
      </c>
      <c r="AA178" s="326"/>
      <c r="AB178" s="161"/>
      <c r="AC178" s="161"/>
      <c r="AD178" s="161"/>
      <c r="AE178" s="161"/>
      <c r="AF178" s="161"/>
      <c r="AG178" s="161"/>
    </row>
    <row r="179" ht="30.0" customHeight="1">
      <c r="A179" s="149" t="s">
        <v>80</v>
      </c>
      <c r="B179" s="150" t="s">
        <v>348</v>
      </c>
      <c r="C179" s="201" t="s">
        <v>349</v>
      </c>
      <c r="D179" s="152"/>
      <c r="E179" s="153"/>
      <c r="F179" s="154"/>
      <c r="G179" s="155">
        <f t="shared" si="434"/>
        <v>0</v>
      </c>
      <c r="H179" s="153"/>
      <c r="I179" s="154"/>
      <c r="J179" s="155">
        <f t="shared" si="435"/>
        <v>0</v>
      </c>
      <c r="K179" s="153"/>
      <c r="L179" s="154"/>
      <c r="M179" s="155">
        <f t="shared" si="436"/>
        <v>0</v>
      </c>
      <c r="N179" s="153"/>
      <c r="O179" s="154"/>
      <c r="P179" s="155">
        <f t="shared" si="437"/>
        <v>0</v>
      </c>
      <c r="Q179" s="153"/>
      <c r="R179" s="154"/>
      <c r="S179" s="155">
        <f t="shared" si="438"/>
        <v>0</v>
      </c>
      <c r="T179" s="153"/>
      <c r="U179" s="154"/>
      <c r="V179" s="155">
        <f t="shared" si="439"/>
        <v>0</v>
      </c>
      <c r="W179" s="168">
        <f t="shared" si="440"/>
        <v>0</v>
      </c>
      <c r="X179" s="157">
        <f t="shared" si="441"/>
        <v>0</v>
      </c>
      <c r="Y179" s="157">
        <f t="shared" si="400"/>
        <v>0</v>
      </c>
      <c r="Z179" s="158" t="str">
        <f t="shared" si="401"/>
        <v>#DIV/0!</v>
      </c>
      <c r="AA179" s="326"/>
      <c r="AB179" s="160"/>
      <c r="AC179" s="161"/>
      <c r="AD179" s="161"/>
      <c r="AE179" s="161"/>
      <c r="AF179" s="161"/>
      <c r="AG179" s="161"/>
    </row>
    <row r="180" ht="30.0" customHeight="1">
      <c r="A180" s="149" t="s">
        <v>80</v>
      </c>
      <c r="B180" s="150" t="s">
        <v>350</v>
      </c>
      <c r="C180" s="151" t="s">
        <v>351</v>
      </c>
      <c r="D180" s="152" t="s">
        <v>154</v>
      </c>
      <c r="E180" s="153">
        <v>1.0</v>
      </c>
      <c r="F180" s="154">
        <v>13000.0</v>
      </c>
      <c r="G180" s="155">
        <f t="shared" si="434"/>
        <v>13000</v>
      </c>
      <c r="H180" s="153">
        <v>1.0</v>
      </c>
      <c r="I180" s="154">
        <v>8695.65</v>
      </c>
      <c r="J180" s="155">
        <f t="shared" si="435"/>
        <v>8695.65</v>
      </c>
      <c r="K180" s="153"/>
      <c r="L180" s="154"/>
      <c r="M180" s="155">
        <f t="shared" si="436"/>
        <v>0</v>
      </c>
      <c r="N180" s="153"/>
      <c r="O180" s="154"/>
      <c r="P180" s="155">
        <f t="shared" si="437"/>
        <v>0</v>
      </c>
      <c r="Q180" s="153"/>
      <c r="R180" s="154"/>
      <c r="S180" s="155">
        <f t="shared" si="438"/>
        <v>0</v>
      </c>
      <c r="T180" s="153"/>
      <c r="U180" s="154"/>
      <c r="V180" s="155">
        <f t="shared" si="439"/>
        <v>0</v>
      </c>
      <c r="W180" s="168">
        <f t="shared" si="440"/>
        <v>13000</v>
      </c>
      <c r="X180" s="157">
        <f t="shared" si="441"/>
        <v>8695.65</v>
      </c>
      <c r="Y180" s="157">
        <f t="shared" si="400"/>
        <v>4304.35</v>
      </c>
      <c r="Z180" s="158">
        <f t="shared" si="401"/>
        <v>0.3311038462</v>
      </c>
      <c r="AA180" s="326"/>
      <c r="AB180" s="161"/>
      <c r="AC180" s="161"/>
      <c r="AD180" s="161"/>
      <c r="AE180" s="161"/>
      <c r="AF180" s="161"/>
      <c r="AG180" s="161"/>
    </row>
    <row r="181" ht="30.0" customHeight="1">
      <c r="A181" s="162" t="s">
        <v>80</v>
      </c>
      <c r="B181" s="163" t="s">
        <v>352</v>
      </c>
      <c r="C181" s="151" t="s">
        <v>353</v>
      </c>
      <c r="D181" s="152" t="s">
        <v>154</v>
      </c>
      <c r="E181" s="153">
        <v>1.0</v>
      </c>
      <c r="F181" s="154">
        <v>13000.0</v>
      </c>
      <c r="G181" s="167">
        <f t="shared" si="434"/>
        <v>13000</v>
      </c>
      <c r="H181" s="153">
        <v>1.0</v>
      </c>
      <c r="I181" s="154">
        <v>8695.65</v>
      </c>
      <c r="J181" s="167">
        <f t="shared" si="435"/>
        <v>8695.65</v>
      </c>
      <c r="K181" s="165"/>
      <c r="L181" s="166"/>
      <c r="M181" s="167">
        <f t="shared" si="436"/>
        <v>0</v>
      </c>
      <c r="N181" s="165"/>
      <c r="O181" s="166"/>
      <c r="P181" s="167">
        <f t="shared" si="437"/>
        <v>0</v>
      </c>
      <c r="Q181" s="165"/>
      <c r="R181" s="166"/>
      <c r="S181" s="167">
        <f t="shared" si="438"/>
        <v>0</v>
      </c>
      <c r="T181" s="165"/>
      <c r="U181" s="166"/>
      <c r="V181" s="167">
        <f t="shared" si="439"/>
        <v>0</v>
      </c>
      <c r="W181" s="168">
        <f t="shared" si="440"/>
        <v>13000</v>
      </c>
      <c r="X181" s="157">
        <f t="shared" si="441"/>
        <v>8695.65</v>
      </c>
      <c r="Y181" s="157">
        <f t="shared" si="400"/>
        <v>4304.35</v>
      </c>
      <c r="Z181" s="158">
        <f t="shared" si="401"/>
        <v>0.3311038462</v>
      </c>
      <c r="AA181" s="327"/>
      <c r="AB181" s="161"/>
      <c r="AC181" s="161"/>
      <c r="AD181" s="161"/>
      <c r="AE181" s="161"/>
      <c r="AF181" s="161"/>
      <c r="AG181" s="161"/>
    </row>
    <row r="182" ht="30.0" customHeight="1">
      <c r="A182" s="162" t="s">
        <v>80</v>
      </c>
      <c r="B182" s="163" t="s">
        <v>354</v>
      </c>
      <c r="C182" s="151" t="s">
        <v>355</v>
      </c>
      <c r="D182" s="152" t="s">
        <v>154</v>
      </c>
      <c r="E182" s="153">
        <v>1.0</v>
      </c>
      <c r="F182" s="154">
        <v>13000.0</v>
      </c>
      <c r="G182" s="167">
        <f t="shared" si="434"/>
        <v>13000</v>
      </c>
      <c r="H182" s="153">
        <v>1.0</v>
      </c>
      <c r="I182" s="154">
        <v>8695.65</v>
      </c>
      <c r="J182" s="167">
        <f t="shared" si="435"/>
        <v>8695.65</v>
      </c>
      <c r="K182" s="165"/>
      <c r="L182" s="166"/>
      <c r="M182" s="167">
        <f t="shared" si="436"/>
        <v>0</v>
      </c>
      <c r="N182" s="165"/>
      <c r="O182" s="166"/>
      <c r="P182" s="167">
        <f t="shared" si="437"/>
        <v>0</v>
      </c>
      <c r="Q182" s="165"/>
      <c r="R182" s="166"/>
      <c r="S182" s="167">
        <f t="shared" si="438"/>
        <v>0</v>
      </c>
      <c r="T182" s="165"/>
      <c r="U182" s="166"/>
      <c r="V182" s="167">
        <f t="shared" si="439"/>
        <v>0</v>
      </c>
      <c r="W182" s="168">
        <f t="shared" si="440"/>
        <v>13000</v>
      </c>
      <c r="X182" s="157">
        <f t="shared" si="441"/>
        <v>8695.65</v>
      </c>
      <c r="Y182" s="157">
        <f t="shared" si="400"/>
        <v>4304.35</v>
      </c>
      <c r="Z182" s="158">
        <f t="shared" si="401"/>
        <v>0.3311038462</v>
      </c>
      <c r="AA182" s="327"/>
      <c r="AB182" s="161"/>
      <c r="AC182" s="161"/>
      <c r="AD182" s="161"/>
      <c r="AE182" s="161"/>
      <c r="AF182" s="161"/>
      <c r="AG182" s="161"/>
    </row>
    <row r="183" ht="30.0" customHeight="1">
      <c r="A183" s="162" t="s">
        <v>80</v>
      </c>
      <c r="B183" s="163" t="s">
        <v>356</v>
      </c>
      <c r="C183" s="151" t="s">
        <v>357</v>
      </c>
      <c r="D183" s="152" t="s">
        <v>154</v>
      </c>
      <c r="E183" s="153">
        <v>1.0</v>
      </c>
      <c r="F183" s="154">
        <v>13000.0</v>
      </c>
      <c r="G183" s="167">
        <f t="shared" si="434"/>
        <v>13000</v>
      </c>
      <c r="H183" s="153">
        <v>1.0</v>
      </c>
      <c r="I183" s="154">
        <v>8695.65</v>
      </c>
      <c r="J183" s="167">
        <f t="shared" si="435"/>
        <v>8695.65</v>
      </c>
      <c r="K183" s="165"/>
      <c r="L183" s="166"/>
      <c r="M183" s="167">
        <f t="shared" si="436"/>
        <v>0</v>
      </c>
      <c r="N183" s="165"/>
      <c r="O183" s="166"/>
      <c r="P183" s="167">
        <f t="shared" si="437"/>
        <v>0</v>
      </c>
      <c r="Q183" s="165"/>
      <c r="R183" s="166"/>
      <c r="S183" s="167">
        <f t="shared" si="438"/>
        <v>0</v>
      </c>
      <c r="T183" s="165"/>
      <c r="U183" s="166"/>
      <c r="V183" s="167">
        <f t="shared" si="439"/>
        <v>0</v>
      </c>
      <c r="W183" s="168">
        <f t="shared" si="440"/>
        <v>13000</v>
      </c>
      <c r="X183" s="157">
        <f t="shared" si="441"/>
        <v>8695.65</v>
      </c>
      <c r="Y183" s="157">
        <f t="shared" si="400"/>
        <v>4304.35</v>
      </c>
      <c r="Z183" s="158">
        <f t="shared" si="401"/>
        <v>0.3311038462</v>
      </c>
      <c r="AA183" s="327"/>
      <c r="AB183" s="161"/>
      <c r="AC183" s="161"/>
      <c r="AD183" s="161"/>
      <c r="AE183" s="161"/>
      <c r="AF183" s="161"/>
      <c r="AG183" s="161"/>
    </row>
    <row r="184" ht="30.0" customHeight="1">
      <c r="A184" s="162" t="s">
        <v>80</v>
      </c>
      <c r="B184" s="163" t="s">
        <v>358</v>
      </c>
      <c r="C184" s="151" t="s">
        <v>359</v>
      </c>
      <c r="D184" s="152" t="s">
        <v>154</v>
      </c>
      <c r="E184" s="153">
        <v>1.0</v>
      </c>
      <c r="F184" s="154">
        <v>13000.0</v>
      </c>
      <c r="G184" s="167">
        <f t="shared" si="434"/>
        <v>13000</v>
      </c>
      <c r="H184" s="153"/>
      <c r="I184" s="154"/>
      <c r="J184" s="167">
        <f t="shared" si="435"/>
        <v>0</v>
      </c>
      <c r="K184" s="165"/>
      <c r="L184" s="166"/>
      <c r="M184" s="167">
        <f t="shared" si="436"/>
        <v>0</v>
      </c>
      <c r="N184" s="165"/>
      <c r="O184" s="166"/>
      <c r="P184" s="167">
        <f t="shared" si="437"/>
        <v>0</v>
      </c>
      <c r="Q184" s="165"/>
      <c r="R184" s="166"/>
      <c r="S184" s="167">
        <f t="shared" si="438"/>
        <v>0</v>
      </c>
      <c r="T184" s="165"/>
      <c r="U184" s="166"/>
      <c r="V184" s="167">
        <f t="shared" si="439"/>
        <v>0</v>
      </c>
      <c r="W184" s="168">
        <f t="shared" si="440"/>
        <v>13000</v>
      </c>
      <c r="X184" s="157">
        <f t="shared" si="441"/>
        <v>0</v>
      </c>
      <c r="Y184" s="157">
        <f t="shared" si="400"/>
        <v>13000</v>
      </c>
      <c r="Z184" s="158">
        <f t="shared" si="401"/>
        <v>1</v>
      </c>
      <c r="AA184" s="327"/>
      <c r="AB184" s="161"/>
      <c r="AC184" s="161"/>
      <c r="AD184" s="161"/>
      <c r="AE184" s="161"/>
      <c r="AF184" s="161"/>
      <c r="AG184" s="161"/>
    </row>
    <row r="185" ht="30.0" customHeight="1">
      <c r="A185" s="162" t="s">
        <v>80</v>
      </c>
      <c r="B185" s="163" t="s">
        <v>360</v>
      </c>
      <c r="C185" s="151" t="s">
        <v>361</v>
      </c>
      <c r="D185" s="152" t="s">
        <v>154</v>
      </c>
      <c r="E185" s="153">
        <v>1.0</v>
      </c>
      <c r="F185" s="154">
        <v>13000.0</v>
      </c>
      <c r="G185" s="167">
        <f t="shared" si="434"/>
        <v>13000</v>
      </c>
      <c r="H185" s="153">
        <v>1.0</v>
      </c>
      <c r="I185" s="154">
        <v>8695.65</v>
      </c>
      <c r="J185" s="167">
        <f t="shared" si="435"/>
        <v>8695.65</v>
      </c>
      <c r="K185" s="165"/>
      <c r="L185" s="166"/>
      <c r="M185" s="167">
        <f t="shared" si="436"/>
        <v>0</v>
      </c>
      <c r="N185" s="165"/>
      <c r="O185" s="166"/>
      <c r="P185" s="167">
        <f t="shared" si="437"/>
        <v>0</v>
      </c>
      <c r="Q185" s="165"/>
      <c r="R185" s="166"/>
      <c r="S185" s="167">
        <f t="shared" si="438"/>
        <v>0</v>
      </c>
      <c r="T185" s="165"/>
      <c r="U185" s="166"/>
      <c r="V185" s="167">
        <f t="shared" si="439"/>
        <v>0</v>
      </c>
      <c r="W185" s="168">
        <f t="shared" si="440"/>
        <v>13000</v>
      </c>
      <c r="X185" s="157">
        <f t="shared" si="441"/>
        <v>8695.65</v>
      </c>
      <c r="Y185" s="157">
        <f t="shared" si="400"/>
        <v>4304.35</v>
      </c>
      <c r="Z185" s="158">
        <f t="shared" si="401"/>
        <v>0.3311038462</v>
      </c>
      <c r="AA185" s="327"/>
      <c r="AB185" s="161"/>
      <c r="AC185" s="161"/>
      <c r="AD185" s="161"/>
      <c r="AE185" s="161"/>
      <c r="AF185" s="161"/>
      <c r="AG185" s="161"/>
    </row>
    <row r="186" ht="30.0" customHeight="1">
      <c r="A186" s="162" t="s">
        <v>80</v>
      </c>
      <c r="B186" s="163" t="s">
        <v>362</v>
      </c>
      <c r="C186" s="340" t="s">
        <v>363</v>
      </c>
      <c r="D186" s="152" t="s">
        <v>154</v>
      </c>
      <c r="E186" s="153">
        <v>1.0</v>
      </c>
      <c r="F186" s="154">
        <v>13000.0</v>
      </c>
      <c r="G186" s="167">
        <f t="shared" si="434"/>
        <v>13000</v>
      </c>
      <c r="H186" s="153"/>
      <c r="I186" s="154"/>
      <c r="J186" s="167">
        <f t="shared" si="435"/>
        <v>0</v>
      </c>
      <c r="K186" s="165"/>
      <c r="L186" s="166"/>
      <c r="M186" s="167">
        <f t="shared" si="436"/>
        <v>0</v>
      </c>
      <c r="N186" s="165"/>
      <c r="O186" s="166"/>
      <c r="P186" s="167">
        <f t="shared" si="437"/>
        <v>0</v>
      </c>
      <c r="Q186" s="165"/>
      <c r="R186" s="166"/>
      <c r="S186" s="167">
        <f t="shared" si="438"/>
        <v>0</v>
      </c>
      <c r="T186" s="165"/>
      <c r="U186" s="166"/>
      <c r="V186" s="167">
        <f t="shared" si="439"/>
        <v>0</v>
      </c>
      <c r="W186" s="168">
        <f t="shared" si="440"/>
        <v>13000</v>
      </c>
      <c r="X186" s="157">
        <f t="shared" si="441"/>
        <v>0</v>
      </c>
      <c r="Y186" s="157">
        <f t="shared" si="400"/>
        <v>13000</v>
      </c>
      <c r="Z186" s="158">
        <f t="shared" si="401"/>
        <v>1</v>
      </c>
      <c r="AA186" s="327"/>
      <c r="AB186" s="161"/>
      <c r="AC186" s="161"/>
      <c r="AD186" s="161"/>
      <c r="AE186" s="161"/>
      <c r="AF186" s="161"/>
      <c r="AG186" s="161"/>
    </row>
    <row r="187" ht="30.0" customHeight="1">
      <c r="A187" s="162" t="s">
        <v>80</v>
      </c>
      <c r="B187" s="163" t="s">
        <v>364</v>
      </c>
      <c r="C187" s="151" t="s">
        <v>365</v>
      </c>
      <c r="D187" s="152" t="s">
        <v>154</v>
      </c>
      <c r="E187" s="153">
        <v>1.0</v>
      </c>
      <c r="F187" s="154">
        <v>13000.0</v>
      </c>
      <c r="G187" s="167">
        <f t="shared" si="434"/>
        <v>13000</v>
      </c>
      <c r="H187" s="153">
        <v>1.0</v>
      </c>
      <c r="I187" s="154">
        <v>8695.65</v>
      </c>
      <c r="J187" s="167">
        <f t="shared" si="435"/>
        <v>8695.65</v>
      </c>
      <c r="K187" s="165"/>
      <c r="L187" s="166"/>
      <c r="M187" s="167">
        <f t="shared" si="436"/>
        <v>0</v>
      </c>
      <c r="N187" s="165"/>
      <c r="O187" s="166"/>
      <c r="P187" s="167">
        <f t="shared" si="437"/>
        <v>0</v>
      </c>
      <c r="Q187" s="165"/>
      <c r="R187" s="166"/>
      <c r="S187" s="167">
        <f t="shared" si="438"/>
        <v>0</v>
      </c>
      <c r="T187" s="165"/>
      <c r="U187" s="166"/>
      <c r="V187" s="167">
        <f t="shared" si="439"/>
        <v>0</v>
      </c>
      <c r="W187" s="168">
        <f t="shared" si="440"/>
        <v>13000</v>
      </c>
      <c r="X187" s="157">
        <f t="shared" si="441"/>
        <v>8695.65</v>
      </c>
      <c r="Y187" s="157">
        <f t="shared" si="400"/>
        <v>4304.35</v>
      </c>
      <c r="Z187" s="158">
        <f t="shared" si="401"/>
        <v>0.3311038462</v>
      </c>
      <c r="AA187" s="327"/>
      <c r="AB187" s="161"/>
      <c r="AC187" s="161"/>
      <c r="AD187" s="161"/>
      <c r="AE187" s="161"/>
      <c r="AF187" s="161"/>
      <c r="AG187" s="161"/>
    </row>
    <row r="188" ht="30.0" customHeight="1">
      <c r="A188" s="162" t="s">
        <v>80</v>
      </c>
      <c r="B188" s="163" t="s">
        <v>366</v>
      </c>
      <c r="C188" s="151" t="s">
        <v>367</v>
      </c>
      <c r="D188" s="152" t="s">
        <v>154</v>
      </c>
      <c r="E188" s="153">
        <v>1.0</v>
      </c>
      <c r="F188" s="154">
        <v>13000.0</v>
      </c>
      <c r="G188" s="167">
        <f t="shared" si="434"/>
        <v>13000</v>
      </c>
      <c r="H188" s="153"/>
      <c r="I188" s="154"/>
      <c r="J188" s="167">
        <f t="shared" si="435"/>
        <v>0</v>
      </c>
      <c r="K188" s="165"/>
      <c r="L188" s="166"/>
      <c r="M188" s="167">
        <f t="shared" si="436"/>
        <v>0</v>
      </c>
      <c r="N188" s="165"/>
      <c r="O188" s="166"/>
      <c r="P188" s="167">
        <f t="shared" si="437"/>
        <v>0</v>
      </c>
      <c r="Q188" s="165"/>
      <c r="R188" s="166"/>
      <c r="S188" s="167">
        <f t="shared" si="438"/>
        <v>0</v>
      </c>
      <c r="T188" s="165"/>
      <c r="U188" s="166"/>
      <c r="V188" s="167">
        <f t="shared" si="439"/>
        <v>0</v>
      </c>
      <c r="W188" s="168">
        <f t="shared" si="440"/>
        <v>13000</v>
      </c>
      <c r="X188" s="157">
        <f t="shared" si="441"/>
        <v>0</v>
      </c>
      <c r="Y188" s="157">
        <f t="shared" si="400"/>
        <v>13000</v>
      </c>
      <c r="Z188" s="158">
        <f t="shared" si="401"/>
        <v>1</v>
      </c>
      <c r="AA188" s="327"/>
      <c r="AB188" s="161"/>
      <c r="AC188" s="161"/>
      <c r="AD188" s="161"/>
      <c r="AE188" s="161"/>
      <c r="AF188" s="161"/>
      <c r="AG188" s="161"/>
    </row>
    <row r="189" ht="30.0" customHeight="1">
      <c r="A189" s="162" t="s">
        <v>80</v>
      </c>
      <c r="B189" s="163" t="s">
        <v>368</v>
      </c>
      <c r="C189" s="151" t="s">
        <v>369</v>
      </c>
      <c r="D189" s="152" t="s">
        <v>154</v>
      </c>
      <c r="E189" s="153">
        <v>1.0</v>
      </c>
      <c r="F189" s="154">
        <v>13000.0</v>
      </c>
      <c r="G189" s="167">
        <f t="shared" si="434"/>
        <v>13000</v>
      </c>
      <c r="H189" s="153">
        <v>1.0</v>
      </c>
      <c r="I189" s="154">
        <v>8695.65</v>
      </c>
      <c r="J189" s="167">
        <f t="shared" si="435"/>
        <v>8695.65</v>
      </c>
      <c r="K189" s="165"/>
      <c r="L189" s="166"/>
      <c r="M189" s="167">
        <f t="shared" si="436"/>
        <v>0</v>
      </c>
      <c r="N189" s="165"/>
      <c r="O189" s="166"/>
      <c r="P189" s="167">
        <f t="shared" si="437"/>
        <v>0</v>
      </c>
      <c r="Q189" s="165"/>
      <c r="R189" s="166"/>
      <c r="S189" s="167">
        <f t="shared" si="438"/>
        <v>0</v>
      </c>
      <c r="T189" s="165"/>
      <c r="U189" s="166"/>
      <c r="V189" s="167">
        <f t="shared" si="439"/>
        <v>0</v>
      </c>
      <c r="W189" s="168">
        <f t="shared" si="440"/>
        <v>13000</v>
      </c>
      <c r="X189" s="157">
        <f t="shared" si="441"/>
        <v>8695.65</v>
      </c>
      <c r="Y189" s="157">
        <f t="shared" si="400"/>
        <v>4304.35</v>
      </c>
      <c r="Z189" s="158">
        <f t="shared" si="401"/>
        <v>0.3311038462</v>
      </c>
      <c r="AA189" s="327"/>
      <c r="AB189" s="161"/>
      <c r="AC189" s="161"/>
      <c r="AD189" s="161"/>
      <c r="AE189" s="161"/>
      <c r="AF189" s="161"/>
      <c r="AG189" s="161"/>
    </row>
    <row r="190" ht="30.0" customHeight="1">
      <c r="A190" s="162" t="s">
        <v>80</v>
      </c>
      <c r="B190" s="163" t="s">
        <v>370</v>
      </c>
      <c r="C190" s="151" t="s">
        <v>371</v>
      </c>
      <c r="D190" s="152" t="s">
        <v>154</v>
      </c>
      <c r="E190" s="165"/>
      <c r="F190" s="166"/>
      <c r="G190" s="167">
        <f t="shared" si="434"/>
        <v>0</v>
      </c>
      <c r="H190" s="165">
        <v>1.0</v>
      </c>
      <c r="I190" s="154">
        <v>8695.65</v>
      </c>
      <c r="J190" s="167">
        <f t="shared" si="435"/>
        <v>8695.65</v>
      </c>
      <c r="K190" s="165"/>
      <c r="L190" s="166"/>
      <c r="M190" s="167">
        <f t="shared" si="436"/>
        <v>0</v>
      </c>
      <c r="N190" s="165"/>
      <c r="O190" s="166"/>
      <c r="P190" s="167">
        <f t="shared" si="437"/>
        <v>0</v>
      </c>
      <c r="Q190" s="165"/>
      <c r="R190" s="166"/>
      <c r="S190" s="167">
        <f t="shared" si="438"/>
        <v>0</v>
      </c>
      <c r="T190" s="165"/>
      <c r="U190" s="166"/>
      <c r="V190" s="167">
        <f t="shared" si="439"/>
        <v>0</v>
      </c>
      <c r="W190" s="168">
        <f t="shared" si="440"/>
        <v>0</v>
      </c>
      <c r="X190" s="157">
        <f t="shared" si="441"/>
        <v>8695.65</v>
      </c>
      <c r="Y190" s="157">
        <f t="shared" si="400"/>
        <v>-8695.65</v>
      </c>
      <c r="Z190" s="158" t="str">
        <f t="shared" si="401"/>
        <v>#DIV/0!</v>
      </c>
      <c r="AA190" s="327"/>
      <c r="AB190" s="161"/>
      <c r="AC190" s="161"/>
      <c r="AD190" s="161"/>
      <c r="AE190" s="161"/>
      <c r="AF190" s="161"/>
      <c r="AG190" s="161"/>
    </row>
    <row r="191" ht="30.0" customHeight="1">
      <c r="A191" s="162" t="s">
        <v>80</v>
      </c>
      <c r="B191" s="163" t="s">
        <v>372</v>
      </c>
      <c r="C191" s="151" t="s">
        <v>373</v>
      </c>
      <c r="D191" s="152" t="s">
        <v>154</v>
      </c>
      <c r="E191" s="165"/>
      <c r="F191" s="166"/>
      <c r="G191" s="167">
        <f t="shared" si="434"/>
        <v>0</v>
      </c>
      <c r="H191" s="165">
        <v>1.0</v>
      </c>
      <c r="I191" s="154">
        <v>8695.65</v>
      </c>
      <c r="J191" s="167">
        <f t="shared" si="435"/>
        <v>8695.65</v>
      </c>
      <c r="K191" s="165"/>
      <c r="L191" s="166"/>
      <c r="M191" s="167">
        <f t="shared" si="436"/>
        <v>0</v>
      </c>
      <c r="N191" s="165"/>
      <c r="O191" s="166"/>
      <c r="P191" s="167">
        <f t="shared" si="437"/>
        <v>0</v>
      </c>
      <c r="Q191" s="165"/>
      <c r="R191" s="166"/>
      <c r="S191" s="167">
        <f t="shared" si="438"/>
        <v>0</v>
      </c>
      <c r="T191" s="165"/>
      <c r="U191" s="166"/>
      <c r="V191" s="167">
        <f t="shared" si="439"/>
        <v>0</v>
      </c>
      <c r="W191" s="168">
        <f t="shared" si="440"/>
        <v>0</v>
      </c>
      <c r="X191" s="157">
        <f t="shared" si="441"/>
        <v>8695.65</v>
      </c>
      <c r="Y191" s="157">
        <f t="shared" si="400"/>
        <v>-8695.65</v>
      </c>
      <c r="Z191" s="158" t="str">
        <f t="shared" si="401"/>
        <v>#DIV/0!</v>
      </c>
      <c r="AA191" s="327"/>
      <c r="AB191" s="161"/>
      <c r="AC191" s="161"/>
      <c r="AD191" s="161"/>
      <c r="AE191" s="161"/>
      <c r="AF191" s="161"/>
      <c r="AG191" s="161"/>
    </row>
    <row r="192" ht="30.0" customHeight="1">
      <c r="A192" s="162" t="s">
        <v>80</v>
      </c>
      <c r="B192" s="163" t="s">
        <v>374</v>
      </c>
      <c r="C192" s="151" t="s">
        <v>375</v>
      </c>
      <c r="D192" s="152" t="s">
        <v>154</v>
      </c>
      <c r="E192" s="165"/>
      <c r="F192" s="166"/>
      <c r="G192" s="167">
        <f t="shared" si="434"/>
        <v>0</v>
      </c>
      <c r="H192" s="165">
        <v>1.0</v>
      </c>
      <c r="I192" s="154">
        <v>8695.65</v>
      </c>
      <c r="J192" s="167">
        <f t="shared" si="435"/>
        <v>8695.65</v>
      </c>
      <c r="K192" s="165"/>
      <c r="L192" s="166"/>
      <c r="M192" s="167">
        <f t="shared" si="436"/>
        <v>0</v>
      </c>
      <c r="N192" s="165"/>
      <c r="O192" s="166"/>
      <c r="P192" s="167">
        <f t="shared" si="437"/>
        <v>0</v>
      </c>
      <c r="Q192" s="165"/>
      <c r="R192" s="166"/>
      <c r="S192" s="167">
        <f t="shared" si="438"/>
        <v>0</v>
      </c>
      <c r="T192" s="165"/>
      <c r="U192" s="166"/>
      <c r="V192" s="167">
        <f t="shared" si="439"/>
        <v>0</v>
      </c>
      <c r="W192" s="168">
        <f t="shared" si="440"/>
        <v>0</v>
      </c>
      <c r="X192" s="157">
        <f t="shared" si="441"/>
        <v>8695.65</v>
      </c>
      <c r="Y192" s="157">
        <f t="shared" si="400"/>
        <v>-8695.65</v>
      </c>
      <c r="Z192" s="158" t="str">
        <f t="shared" si="401"/>
        <v>#DIV/0!</v>
      </c>
      <c r="AA192" s="327"/>
      <c r="AB192" s="161"/>
      <c r="AC192" s="161"/>
      <c r="AD192" s="161"/>
      <c r="AE192" s="161"/>
      <c r="AF192" s="161"/>
      <c r="AG192" s="161"/>
    </row>
    <row r="193" ht="30.0" customHeight="1">
      <c r="A193" s="162" t="s">
        <v>80</v>
      </c>
      <c r="B193" s="163" t="s">
        <v>376</v>
      </c>
      <c r="C193" s="151" t="s">
        <v>377</v>
      </c>
      <c r="D193" s="152" t="s">
        <v>154</v>
      </c>
      <c r="E193" s="165"/>
      <c r="F193" s="166"/>
      <c r="G193" s="167">
        <f t="shared" si="434"/>
        <v>0</v>
      </c>
      <c r="H193" s="165">
        <v>1.0</v>
      </c>
      <c r="I193" s="154">
        <v>8695.65</v>
      </c>
      <c r="J193" s="167">
        <f t="shared" si="435"/>
        <v>8695.65</v>
      </c>
      <c r="K193" s="165"/>
      <c r="L193" s="166"/>
      <c r="M193" s="167">
        <f t="shared" si="436"/>
        <v>0</v>
      </c>
      <c r="N193" s="165"/>
      <c r="O193" s="166"/>
      <c r="P193" s="167">
        <f t="shared" si="437"/>
        <v>0</v>
      </c>
      <c r="Q193" s="165"/>
      <c r="R193" s="166"/>
      <c r="S193" s="167">
        <f t="shared" si="438"/>
        <v>0</v>
      </c>
      <c r="T193" s="165"/>
      <c r="U193" s="166"/>
      <c r="V193" s="167">
        <f t="shared" si="439"/>
        <v>0</v>
      </c>
      <c r="W193" s="168">
        <f t="shared" si="440"/>
        <v>0</v>
      </c>
      <c r="X193" s="157">
        <f t="shared" si="441"/>
        <v>8695.65</v>
      </c>
      <c r="Y193" s="157">
        <f t="shared" si="400"/>
        <v>-8695.65</v>
      </c>
      <c r="Z193" s="158" t="str">
        <f t="shared" si="401"/>
        <v>#DIV/0!</v>
      </c>
      <c r="AA193" s="327"/>
      <c r="AB193" s="161"/>
      <c r="AC193" s="161"/>
      <c r="AD193" s="161"/>
      <c r="AE193" s="161"/>
      <c r="AF193" s="161"/>
      <c r="AG193" s="161"/>
    </row>
    <row r="194" ht="30.0" customHeight="1">
      <c r="A194" s="162" t="s">
        <v>80</v>
      </c>
      <c r="B194" s="163" t="s">
        <v>378</v>
      </c>
      <c r="C194" s="151" t="s">
        <v>379</v>
      </c>
      <c r="D194" s="152" t="s">
        <v>154</v>
      </c>
      <c r="E194" s="165"/>
      <c r="F194" s="166"/>
      <c r="G194" s="167">
        <f t="shared" si="434"/>
        <v>0</v>
      </c>
      <c r="H194" s="165">
        <v>1.0</v>
      </c>
      <c r="I194" s="154">
        <v>8695.65</v>
      </c>
      <c r="J194" s="167">
        <f t="shared" si="435"/>
        <v>8695.65</v>
      </c>
      <c r="K194" s="165"/>
      <c r="L194" s="166"/>
      <c r="M194" s="167">
        <f t="shared" si="436"/>
        <v>0</v>
      </c>
      <c r="N194" s="165"/>
      <c r="O194" s="166"/>
      <c r="P194" s="167">
        <f t="shared" si="437"/>
        <v>0</v>
      </c>
      <c r="Q194" s="165"/>
      <c r="R194" s="166"/>
      <c r="S194" s="167">
        <f t="shared" si="438"/>
        <v>0</v>
      </c>
      <c r="T194" s="165"/>
      <c r="U194" s="166"/>
      <c r="V194" s="167">
        <f t="shared" si="439"/>
        <v>0</v>
      </c>
      <c r="W194" s="168">
        <f t="shared" si="440"/>
        <v>0</v>
      </c>
      <c r="X194" s="157">
        <f t="shared" si="441"/>
        <v>8695.65</v>
      </c>
      <c r="Y194" s="157">
        <f t="shared" si="400"/>
        <v>-8695.65</v>
      </c>
      <c r="Z194" s="158" t="str">
        <f t="shared" si="401"/>
        <v>#DIV/0!</v>
      </c>
      <c r="AA194" s="327"/>
      <c r="AB194" s="161"/>
      <c r="AC194" s="161"/>
      <c r="AD194" s="161"/>
      <c r="AE194" s="161"/>
      <c r="AF194" s="161"/>
      <c r="AG194" s="161"/>
    </row>
    <row r="195" ht="30.0" customHeight="1">
      <c r="A195" s="162" t="s">
        <v>80</v>
      </c>
      <c r="B195" s="163" t="s">
        <v>380</v>
      </c>
      <c r="C195" s="151" t="s">
        <v>381</v>
      </c>
      <c r="D195" s="152" t="s">
        <v>154</v>
      </c>
      <c r="E195" s="165"/>
      <c r="F195" s="166"/>
      <c r="G195" s="167">
        <f t="shared" si="434"/>
        <v>0</v>
      </c>
      <c r="H195" s="165">
        <v>1.0</v>
      </c>
      <c r="I195" s="154">
        <v>8695.65</v>
      </c>
      <c r="J195" s="167">
        <f t="shared" si="435"/>
        <v>8695.65</v>
      </c>
      <c r="K195" s="165"/>
      <c r="L195" s="166"/>
      <c r="M195" s="167">
        <f t="shared" si="436"/>
        <v>0</v>
      </c>
      <c r="N195" s="165"/>
      <c r="O195" s="166"/>
      <c r="P195" s="167">
        <f t="shared" si="437"/>
        <v>0</v>
      </c>
      <c r="Q195" s="165"/>
      <c r="R195" s="166"/>
      <c r="S195" s="167">
        <f t="shared" si="438"/>
        <v>0</v>
      </c>
      <c r="T195" s="165"/>
      <c r="U195" s="166"/>
      <c r="V195" s="167">
        <f t="shared" si="439"/>
        <v>0</v>
      </c>
      <c r="W195" s="168">
        <f t="shared" si="440"/>
        <v>0</v>
      </c>
      <c r="X195" s="157">
        <f t="shared" si="441"/>
        <v>8695.65</v>
      </c>
      <c r="Y195" s="157">
        <f t="shared" si="400"/>
        <v>-8695.65</v>
      </c>
      <c r="Z195" s="158" t="str">
        <f t="shared" si="401"/>
        <v>#DIV/0!</v>
      </c>
      <c r="AA195" s="327"/>
      <c r="AB195" s="161"/>
      <c r="AC195" s="161"/>
      <c r="AD195" s="161"/>
      <c r="AE195" s="161"/>
      <c r="AF195" s="161"/>
      <c r="AG195" s="161"/>
    </row>
    <row r="196" ht="30.0" customHeight="1">
      <c r="A196" s="162" t="s">
        <v>80</v>
      </c>
      <c r="B196" s="163" t="s">
        <v>382</v>
      </c>
      <c r="C196" s="151" t="s">
        <v>383</v>
      </c>
      <c r="D196" s="152" t="s">
        <v>154</v>
      </c>
      <c r="E196" s="165"/>
      <c r="F196" s="166"/>
      <c r="G196" s="167">
        <f t="shared" si="434"/>
        <v>0</v>
      </c>
      <c r="H196" s="165">
        <v>1.0</v>
      </c>
      <c r="I196" s="154">
        <v>8695.65</v>
      </c>
      <c r="J196" s="167">
        <f t="shared" si="435"/>
        <v>8695.65</v>
      </c>
      <c r="K196" s="165"/>
      <c r="L196" s="166"/>
      <c r="M196" s="167">
        <f t="shared" si="436"/>
        <v>0</v>
      </c>
      <c r="N196" s="165"/>
      <c r="O196" s="166"/>
      <c r="P196" s="167">
        <f t="shared" si="437"/>
        <v>0</v>
      </c>
      <c r="Q196" s="165"/>
      <c r="R196" s="166"/>
      <c r="S196" s="167">
        <f t="shared" si="438"/>
        <v>0</v>
      </c>
      <c r="T196" s="165"/>
      <c r="U196" s="166"/>
      <c r="V196" s="167">
        <f t="shared" si="439"/>
        <v>0</v>
      </c>
      <c r="W196" s="168">
        <f t="shared" si="440"/>
        <v>0</v>
      </c>
      <c r="X196" s="157">
        <f t="shared" si="441"/>
        <v>8695.65</v>
      </c>
      <c r="Y196" s="157">
        <f t="shared" si="400"/>
        <v>-8695.65</v>
      </c>
      <c r="Z196" s="158" t="str">
        <f t="shared" si="401"/>
        <v>#DIV/0!</v>
      </c>
      <c r="AA196" s="327"/>
      <c r="AB196" s="161"/>
      <c r="AC196" s="161"/>
      <c r="AD196" s="161"/>
      <c r="AE196" s="161"/>
      <c r="AF196" s="161"/>
      <c r="AG196" s="161"/>
    </row>
    <row r="197" ht="30.0" customHeight="1">
      <c r="A197" s="162" t="s">
        <v>80</v>
      </c>
      <c r="B197" s="163" t="s">
        <v>384</v>
      </c>
      <c r="C197" s="151" t="s">
        <v>385</v>
      </c>
      <c r="D197" s="152" t="s">
        <v>154</v>
      </c>
      <c r="E197" s="165"/>
      <c r="F197" s="166"/>
      <c r="G197" s="167">
        <f t="shared" si="434"/>
        <v>0</v>
      </c>
      <c r="H197" s="165">
        <v>1.0</v>
      </c>
      <c r="I197" s="154">
        <v>8695.65</v>
      </c>
      <c r="J197" s="167">
        <f t="shared" si="435"/>
        <v>8695.65</v>
      </c>
      <c r="K197" s="165"/>
      <c r="L197" s="166"/>
      <c r="M197" s="167">
        <f t="shared" si="436"/>
        <v>0</v>
      </c>
      <c r="N197" s="165"/>
      <c r="O197" s="166"/>
      <c r="P197" s="167">
        <f t="shared" si="437"/>
        <v>0</v>
      </c>
      <c r="Q197" s="165"/>
      <c r="R197" s="166"/>
      <c r="S197" s="167">
        <f t="shared" si="438"/>
        <v>0</v>
      </c>
      <c r="T197" s="165"/>
      <c r="U197" s="166"/>
      <c r="V197" s="167">
        <f t="shared" si="439"/>
        <v>0</v>
      </c>
      <c r="W197" s="168">
        <f t="shared" si="440"/>
        <v>0</v>
      </c>
      <c r="X197" s="157">
        <f t="shared" si="441"/>
        <v>8695.65</v>
      </c>
      <c r="Y197" s="157">
        <f t="shared" si="400"/>
        <v>-8695.65</v>
      </c>
      <c r="Z197" s="158" t="str">
        <f t="shared" si="401"/>
        <v>#DIV/0!</v>
      </c>
      <c r="AA197" s="327"/>
      <c r="AB197" s="161"/>
      <c r="AC197" s="161"/>
      <c r="AD197" s="161"/>
      <c r="AE197" s="161"/>
      <c r="AF197" s="161"/>
      <c r="AG197" s="161"/>
    </row>
    <row r="198" ht="30.0" customHeight="1">
      <c r="A198" s="162" t="s">
        <v>80</v>
      </c>
      <c r="B198" s="163" t="s">
        <v>386</v>
      </c>
      <c r="C198" s="225" t="s">
        <v>387</v>
      </c>
      <c r="D198" s="178"/>
      <c r="E198" s="165">
        <v>130000.0</v>
      </c>
      <c r="F198" s="166">
        <v>0.22</v>
      </c>
      <c r="G198" s="167">
        <f t="shared" si="434"/>
        <v>28600</v>
      </c>
      <c r="H198" s="165">
        <f>SUM(J180:J197)</f>
        <v>130434.75</v>
      </c>
      <c r="I198" s="166">
        <v>0.22</v>
      </c>
      <c r="J198" s="167">
        <f t="shared" si="435"/>
        <v>28695.645</v>
      </c>
      <c r="K198" s="165"/>
      <c r="L198" s="166">
        <v>0.22</v>
      </c>
      <c r="M198" s="167">
        <f t="shared" si="436"/>
        <v>0</v>
      </c>
      <c r="N198" s="165"/>
      <c r="O198" s="166">
        <v>0.22</v>
      </c>
      <c r="P198" s="167">
        <f t="shared" si="437"/>
        <v>0</v>
      </c>
      <c r="Q198" s="165"/>
      <c r="R198" s="166">
        <v>0.22</v>
      </c>
      <c r="S198" s="167">
        <f t="shared" si="438"/>
        <v>0</v>
      </c>
      <c r="T198" s="165"/>
      <c r="U198" s="166">
        <v>0.22</v>
      </c>
      <c r="V198" s="167">
        <f t="shared" si="439"/>
        <v>0</v>
      </c>
      <c r="W198" s="168">
        <f t="shared" si="440"/>
        <v>28600</v>
      </c>
      <c r="X198" s="157">
        <f t="shared" si="441"/>
        <v>28695.645</v>
      </c>
      <c r="Y198" s="157">
        <f t="shared" si="400"/>
        <v>-95.645</v>
      </c>
      <c r="Z198" s="158">
        <f t="shared" si="401"/>
        <v>-0.003344230769</v>
      </c>
      <c r="AA198" s="182"/>
      <c r="AB198" s="8"/>
      <c r="AC198" s="8"/>
      <c r="AD198" s="8"/>
      <c r="AE198" s="8"/>
      <c r="AF198" s="8"/>
      <c r="AG198" s="8"/>
    </row>
    <row r="199" ht="30.0" customHeight="1">
      <c r="A199" s="341" t="s">
        <v>388</v>
      </c>
      <c r="B199" s="342"/>
      <c r="C199" s="343"/>
      <c r="D199" s="344"/>
      <c r="E199" s="210">
        <f>E174+E170+E165+E160</f>
        <v>274</v>
      </c>
      <c r="F199" s="226"/>
      <c r="G199" s="345">
        <f t="shared" ref="G199:H199" si="442">G174+G170+G165+G160</f>
        <v>508635</v>
      </c>
      <c r="H199" s="210">
        <f t="shared" si="442"/>
        <v>74</v>
      </c>
      <c r="I199" s="226"/>
      <c r="J199" s="345">
        <f t="shared" ref="J199:K199" si="443">J174+J170+J165+J160</f>
        <v>507922.443</v>
      </c>
      <c r="K199" s="210">
        <f t="shared" si="443"/>
        <v>1</v>
      </c>
      <c r="L199" s="226"/>
      <c r="M199" s="345">
        <f t="shared" ref="M199:N199" si="444">M174+M170+M165+M160</f>
        <v>20000</v>
      </c>
      <c r="N199" s="210">
        <f t="shared" si="444"/>
        <v>1</v>
      </c>
      <c r="O199" s="226"/>
      <c r="P199" s="345">
        <f t="shared" ref="P199:Q199" si="445">P174+P170+P165+P160</f>
        <v>20000</v>
      </c>
      <c r="Q199" s="210">
        <f t="shared" si="445"/>
        <v>0</v>
      </c>
      <c r="R199" s="226"/>
      <c r="S199" s="345">
        <f t="shared" ref="S199:T199" si="446">S174+S170+S165+S160</f>
        <v>0</v>
      </c>
      <c r="T199" s="210">
        <f t="shared" si="446"/>
        <v>0</v>
      </c>
      <c r="U199" s="226"/>
      <c r="V199" s="345">
        <f>V174+V170+V165+V160</f>
        <v>0</v>
      </c>
      <c r="W199" s="270">
        <f t="shared" ref="W199:X199" si="447">W174+W160+W170+W165</f>
        <v>528635</v>
      </c>
      <c r="X199" s="270">
        <f t="shared" si="447"/>
        <v>527922.443</v>
      </c>
      <c r="Y199" s="270">
        <f t="shared" si="400"/>
        <v>712.557</v>
      </c>
      <c r="Z199" s="270">
        <f t="shared" si="401"/>
        <v>0.001347918696</v>
      </c>
      <c r="AA199" s="271"/>
      <c r="AB199" s="8"/>
      <c r="AC199" s="8"/>
      <c r="AD199" s="8"/>
      <c r="AE199" s="8"/>
      <c r="AF199" s="8"/>
      <c r="AG199" s="8"/>
    </row>
    <row r="200" ht="30.0" customHeight="1">
      <c r="A200" s="346" t="s">
        <v>389</v>
      </c>
      <c r="B200" s="347"/>
      <c r="C200" s="348"/>
      <c r="D200" s="349"/>
      <c r="E200" s="350"/>
      <c r="F200" s="351"/>
      <c r="G200" s="352">
        <f>G35+G49+G58+G80+G94+G111+G124+G133+G141+G148+G152+G158+G199</f>
        <v>1438995</v>
      </c>
      <c r="H200" s="350"/>
      <c r="I200" s="351"/>
      <c r="J200" s="352">
        <f>J35+J49+J58+J80+J94+J111+J124+J133+J141+J148+J152+J158+J199</f>
        <v>1438995.001</v>
      </c>
      <c r="K200" s="350"/>
      <c r="L200" s="351"/>
      <c r="M200" s="352">
        <f>M35+M49+M58+M80+M94+M111+M124+M133+M141+M148+M152+M158+M199</f>
        <v>20000</v>
      </c>
      <c r="N200" s="350"/>
      <c r="O200" s="351"/>
      <c r="P200" s="352">
        <f>P35+P49+P58+P80+P94+P111+P124+P133+P141+P148+P152+P158+P199</f>
        <v>20000</v>
      </c>
      <c r="Q200" s="350"/>
      <c r="R200" s="351"/>
      <c r="S200" s="352">
        <f>S35+S49+S58+S80+S94+S111+S124+S133+S141+S148+S152+S158+S199</f>
        <v>0</v>
      </c>
      <c r="T200" s="350"/>
      <c r="U200" s="351"/>
      <c r="V200" s="352">
        <f t="shared" ref="V200:Y200" si="448">V35+V49+V58+V80+V94+V111+V124+V133+V141+V148+V152+V158+V199</f>
        <v>0</v>
      </c>
      <c r="W200" s="352">
        <f t="shared" si="448"/>
        <v>1458995</v>
      </c>
      <c r="X200" s="352">
        <f t="shared" si="448"/>
        <v>1458995.001</v>
      </c>
      <c r="Y200" s="352">
        <f t="shared" si="448"/>
        <v>-0.0009999999602</v>
      </c>
      <c r="Z200" s="353">
        <f t="shared" si="401"/>
        <v>-0.0000000006854032812</v>
      </c>
      <c r="AA200" s="354"/>
      <c r="AB200" s="8"/>
      <c r="AC200" s="8"/>
      <c r="AD200" s="8"/>
      <c r="AE200" s="8"/>
      <c r="AF200" s="8"/>
      <c r="AG200" s="8"/>
    </row>
    <row r="201" ht="15.0" customHeight="1">
      <c r="A201" s="355"/>
      <c r="D201" s="92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356"/>
      <c r="X201" s="356"/>
      <c r="Y201" s="356"/>
      <c r="Z201" s="356"/>
      <c r="AA201" s="101"/>
      <c r="AB201" s="8"/>
      <c r="AC201" s="8"/>
      <c r="AD201" s="8"/>
      <c r="AE201" s="8"/>
      <c r="AF201" s="8"/>
      <c r="AG201" s="8"/>
    </row>
    <row r="202" ht="30.0" customHeight="1">
      <c r="A202" s="357" t="s">
        <v>390</v>
      </c>
      <c r="B202" s="22"/>
      <c r="C202" s="358"/>
      <c r="D202" s="359"/>
      <c r="E202" s="350"/>
      <c r="F202" s="351"/>
      <c r="G202" s="360">
        <f>'Фінансування'!C27-'Кошторис  витрат'!G200</f>
        <v>0</v>
      </c>
      <c r="H202" s="350"/>
      <c r="I202" s="351"/>
      <c r="J202" s="360">
        <f>'Фінансування'!C28-'Кошторис  витрат'!J200</f>
        <v>0</v>
      </c>
      <c r="K202" s="350"/>
      <c r="L202" s="351"/>
      <c r="M202" s="360">
        <f>'Фінансування'!J27-'Кошторис  витрат'!M200</f>
        <v>0</v>
      </c>
      <c r="N202" s="350"/>
      <c r="O202" s="351"/>
      <c r="P202" s="360">
        <f>'Фінансування'!J28-'Кошторис  витрат'!P200</f>
        <v>0</v>
      </c>
      <c r="Q202" s="350"/>
      <c r="R202" s="351"/>
      <c r="S202" s="360">
        <f>'Фінансування'!L27-'Кошторис  витрат'!S200</f>
        <v>0</v>
      </c>
      <c r="T202" s="350"/>
      <c r="U202" s="351"/>
      <c r="V202" s="360">
        <f>'Фінансування'!L28-'Кошторис  витрат'!V200</f>
        <v>0</v>
      </c>
      <c r="W202" s="361">
        <f>'Фінансування'!N27-'Кошторис  витрат'!W200</f>
        <v>0</v>
      </c>
      <c r="X202" s="361">
        <f>'Фінансування'!N28-'Кошторис  витрат'!X200</f>
        <v>0</v>
      </c>
      <c r="Y202" s="361"/>
      <c r="Z202" s="361"/>
      <c r="AA202" s="362"/>
      <c r="AB202" s="8"/>
      <c r="AC202" s="8"/>
      <c r="AD202" s="8"/>
      <c r="AE202" s="8"/>
      <c r="AF202" s="8"/>
      <c r="AG202" s="8"/>
    </row>
    <row r="203" ht="15.75" customHeight="1">
      <c r="A203" s="2"/>
      <c r="B203" s="363"/>
      <c r="C203" s="3"/>
      <c r="D203" s="364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9"/>
      <c r="X203" s="89"/>
      <c r="Y203" s="89"/>
      <c r="Z203" s="89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363"/>
      <c r="C204" s="3"/>
      <c r="D204" s="364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9"/>
      <c r="X204" s="89"/>
      <c r="Y204" s="89"/>
      <c r="Z204" s="89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363"/>
      <c r="C205" s="3"/>
      <c r="D205" s="364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9"/>
      <c r="X205" s="89"/>
      <c r="Y205" s="89"/>
      <c r="Z205" s="89"/>
      <c r="AA205" s="3"/>
      <c r="AB205" s="2"/>
      <c r="AC205" s="2"/>
      <c r="AD205" s="2"/>
      <c r="AE205" s="2"/>
      <c r="AF205" s="2"/>
      <c r="AG205" s="2"/>
    </row>
    <row r="206" ht="15.75" customHeight="1">
      <c r="A206" s="365"/>
      <c r="B206" s="366"/>
      <c r="C206" s="367"/>
      <c r="D206" s="364"/>
      <c r="E206" s="368"/>
      <c r="F206" s="368"/>
      <c r="G206" s="88"/>
      <c r="H206" s="369"/>
      <c r="I206" s="365"/>
      <c r="J206" s="368"/>
      <c r="K206" s="370"/>
      <c r="L206" s="3"/>
      <c r="M206" s="88"/>
      <c r="N206" s="370"/>
      <c r="O206" s="3"/>
      <c r="P206" s="88"/>
      <c r="Q206" s="88"/>
      <c r="R206" s="88"/>
      <c r="S206" s="88"/>
      <c r="T206" s="88"/>
      <c r="U206" s="88"/>
      <c r="V206" s="88"/>
      <c r="W206" s="89"/>
      <c r="X206" s="89"/>
      <c r="Y206" s="89"/>
      <c r="Z206" s="89"/>
      <c r="AA206" s="3"/>
      <c r="AB206" s="2"/>
      <c r="AC206" s="3"/>
      <c r="AD206" s="2"/>
      <c r="AE206" s="2"/>
      <c r="AF206" s="2"/>
      <c r="AG206" s="2"/>
    </row>
    <row r="207" ht="15.75" customHeight="1">
      <c r="A207" s="371"/>
      <c r="B207" s="372"/>
      <c r="C207" s="373" t="s">
        <v>391</v>
      </c>
      <c r="D207" s="374"/>
      <c r="E207" s="375" t="s">
        <v>392</v>
      </c>
      <c r="F207" s="375"/>
      <c r="G207" s="376"/>
      <c r="H207" s="377"/>
      <c r="I207" s="378" t="s">
        <v>393</v>
      </c>
      <c r="J207" s="376"/>
      <c r="K207" s="377"/>
      <c r="L207" s="378"/>
      <c r="M207" s="376"/>
      <c r="N207" s="377"/>
      <c r="O207" s="378"/>
      <c r="P207" s="376"/>
      <c r="Q207" s="376"/>
      <c r="R207" s="376"/>
      <c r="S207" s="376"/>
      <c r="T207" s="376"/>
      <c r="U207" s="376"/>
      <c r="V207" s="376"/>
      <c r="W207" s="379"/>
      <c r="X207" s="379"/>
      <c r="Y207" s="379"/>
      <c r="Z207" s="379"/>
      <c r="AA207" s="380"/>
      <c r="AB207" s="381"/>
      <c r="AC207" s="380"/>
      <c r="AD207" s="381"/>
      <c r="AE207" s="381"/>
      <c r="AF207" s="381"/>
      <c r="AG207" s="381"/>
    </row>
    <row r="208" ht="15.75" customHeight="1">
      <c r="A208" s="2"/>
      <c r="B208" s="363"/>
      <c r="C208" s="3"/>
      <c r="D208" s="364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9"/>
      <c r="X208" s="89"/>
      <c r="Y208" s="89"/>
      <c r="Z208" s="89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363"/>
      <c r="C209" s="3"/>
      <c r="D209" s="364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9"/>
      <c r="X209" s="89"/>
      <c r="Y209" s="89"/>
      <c r="Z209" s="89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363"/>
      <c r="C210" s="3"/>
      <c r="D210" s="364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9"/>
      <c r="X210" s="89"/>
      <c r="Y210" s="89"/>
      <c r="Z210" s="89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363"/>
      <c r="C211" s="3"/>
      <c r="D211" s="364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382"/>
      <c r="X211" s="382"/>
      <c r="Y211" s="382"/>
      <c r="Z211" s="382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363"/>
      <c r="C212" s="3"/>
      <c r="D212" s="364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382"/>
      <c r="X212" s="382"/>
      <c r="Y212" s="382"/>
      <c r="Z212" s="382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363"/>
      <c r="C213" s="3"/>
      <c r="D213" s="364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382"/>
      <c r="X213" s="382"/>
      <c r="Y213" s="382"/>
      <c r="Z213" s="382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363"/>
      <c r="C214" s="3"/>
      <c r="D214" s="364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382"/>
      <c r="X214" s="382"/>
      <c r="Y214" s="382"/>
      <c r="Z214" s="382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363"/>
      <c r="C215" s="3"/>
      <c r="D215" s="364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382"/>
      <c r="X215" s="382"/>
      <c r="Y215" s="382"/>
      <c r="Z215" s="382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363"/>
      <c r="C216" s="3"/>
      <c r="D216" s="364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382"/>
      <c r="X216" s="382"/>
      <c r="Y216" s="382"/>
      <c r="Z216" s="382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363"/>
      <c r="C217" s="3"/>
      <c r="D217" s="364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382"/>
      <c r="X217" s="382"/>
      <c r="Y217" s="382"/>
      <c r="Z217" s="382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363"/>
      <c r="C218" s="3"/>
      <c r="D218" s="364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382"/>
      <c r="X218" s="382"/>
      <c r="Y218" s="382"/>
      <c r="Z218" s="382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363"/>
      <c r="C219" s="3"/>
      <c r="D219" s="364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382"/>
      <c r="X219" s="382"/>
      <c r="Y219" s="382"/>
      <c r="Z219" s="382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363"/>
      <c r="C220" s="3"/>
      <c r="D220" s="364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382"/>
      <c r="X220" s="382"/>
      <c r="Y220" s="382"/>
      <c r="Z220" s="382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363"/>
      <c r="C221" s="3"/>
      <c r="D221" s="364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382"/>
      <c r="X221" s="382"/>
      <c r="Y221" s="382"/>
      <c r="Z221" s="382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363"/>
      <c r="C222" s="3"/>
      <c r="D222" s="364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382"/>
      <c r="X222" s="382"/>
      <c r="Y222" s="382"/>
      <c r="Z222" s="382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363"/>
      <c r="C223" s="3"/>
      <c r="D223" s="364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382"/>
      <c r="X223" s="382"/>
      <c r="Y223" s="382"/>
      <c r="Z223" s="382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363"/>
      <c r="C224" s="3"/>
      <c r="D224" s="364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382"/>
      <c r="X224" s="382"/>
      <c r="Y224" s="382"/>
      <c r="Z224" s="382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363"/>
      <c r="C225" s="3"/>
      <c r="D225" s="364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382"/>
      <c r="X225" s="382"/>
      <c r="Y225" s="382"/>
      <c r="Z225" s="382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363"/>
      <c r="C226" s="3"/>
      <c r="D226" s="364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382"/>
      <c r="X226" s="382"/>
      <c r="Y226" s="382"/>
      <c r="Z226" s="382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363"/>
      <c r="C227" s="3"/>
      <c r="D227" s="364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382"/>
      <c r="X227" s="382"/>
      <c r="Y227" s="382"/>
      <c r="Z227" s="382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363"/>
      <c r="C228" s="3"/>
      <c r="D228" s="364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382"/>
      <c r="X228" s="382"/>
      <c r="Y228" s="382"/>
      <c r="Z228" s="382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363"/>
      <c r="C229" s="3"/>
      <c r="D229" s="364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382"/>
      <c r="X229" s="382"/>
      <c r="Y229" s="382"/>
      <c r="Z229" s="382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363"/>
      <c r="C230" s="3"/>
      <c r="D230" s="364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382"/>
      <c r="X230" s="382"/>
      <c r="Y230" s="382"/>
      <c r="Z230" s="382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363"/>
      <c r="C231" s="3"/>
      <c r="D231" s="364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382"/>
      <c r="X231" s="382"/>
      <c r="Y231" s="382"/>
      <c r="Z231" s="382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363"/>
      <c r="C232" s="3"/>
      <c r="D232" s="364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382"/>
      <c r="X232" s="382"/>
      <c r="Y232" s="382"/>
      <c r="Z232" s="382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363"/>
      <c r="C233" s="3"/>
      <c r="D233" s="364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382"/>
      <c r="X233" s="382"/>
      <c r="Y233" s="382"/>
      <c r="Z233" s="382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363"/>
      <c r="C234" s="3"/>
      <c r="D234" s="364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382"/>
      <c r="X234" s="382"/>
      <c r="Y234" s="382"/>
      <c r="Z234" s="382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363"/>
      <c r="C235" s="3"/>
      <c r="D235" s="364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382"/>
      <c r="X235" s="382"/>
      <c r="Y235" s="382"/>
      <c r="Z235" s="382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363"/>
      <c r="C236" s="3"/>
      <c r="D236" s="364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382"/>
      <c r="X236" s="382"/>
      <c r="Y236" s="382"/>
      <c r="Z236" s="382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363"/>
      <c r="C237" s="3"/>
      <c r="D237" s="364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382"/>
      <c r="X237" s="382"/>
      <c r="Y237" s="382"/>
      <c r="Z237" s="382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363"/>
      <c r="C238" s="3"/>
      <c r="D238" s="364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382"/>
      <c r="X238" s="382"/>
      <c r="Y238" s="382"/>
      <c r="Z238" s="382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363"/>
      <c r="C239" s="3"/>
      <c r="D239" s="364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382"/>
      <c r="X239" s="382"/>
      <c r="Y239" s="382"/>
      <c r="Z239" s="382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363"/>
      <c r="C240" s="3"/>
      <c r="D240" s="364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382"/>
      <c r="X240" s="382"/>
      <c r="Y240" s="382"/>
      <c r="Z240" s="382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363"/>
      <c r="C241" s="3"/>
      <c r="D241" s="364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382"/>
      <c r="X241" s="382"/>
      <c r="Y241" s="382"/>
      <c r="Z241" s="382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363"/>
      <c r="C242" s="3"/>
      <c r="D242" s="364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382"/>
      <c r="X242" s="382"/>
      <c r="Y242" s="382"/>
      <c r="Z242" s="382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363"/>
      <c r="C243" s="3"/>
      <c r="D243" s="364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382"/>
      <c r="X243" s="382"/>
      <c r="Y243" s="382"/>
      <c r="Z243" s="382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363"/>
      <c r="C244" s="3"/>
      <c r="D244" s="364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382"/>
      <c r="X244" s="382"/>
      <c r="Y244" s="382"/>
      <c r="Z244" s="382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363"/>
      <c r="C245" s="3"/>
      <c r="D245" s="364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382"/>
      <c r="X245" s="382"/>
      <c r="Y245" s="382"/>
      <c r="Z245" s="382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363"/>
      <c r="C246" s="3"/>
      <c r="D246" s="364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382"/>
      <c r="X246" s="382"/>
      <c r="Y246" s="382"/>
      <c r="Z246" s="382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363"/>
      <c r="C247" s="3"/>
      <c r="D247" s="364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382"/>
      <c r="X247" s="382"/>
      <c r="Y247" s="382"/>
      <c r="Z247" s="382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363"/>
      <c r="C248" s="3"/>
      <c r="D248" s="364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382"/>
      <c r="X248" s="382"/>
      <c r="Y248" s="382"/>
      <c r="Z248" s="382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363"/>
      <c r="C249" s="3"/>
      <c r="D249" s="364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382"/>
      <c r="X249" s="382"/>
      <c r="Y249" s="382"/>
      <c r="Z249" s="382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363"/>
      <c r="C250" s="3"/>
      <c r="D250" s="364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382"/>
      <c r="X250" s="382"/>
      <c r="Y250" s="382"/>
      <c r="Z250" s="382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363"/>
      <c r="C251" s="3"/>
      <c r="D251" s="364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382"/>
      <c r="X251" s="382"/>
      <c r="Y251" s="382"/>
      <c r="Z251" s="382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363"/>
      <c r="C252" s="3"/>
      <c r="D252" s="364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382"/>
      <c r="X252" s="382"/>
      <c r="Y252" s="382"/>
      <c r="Z252" s="382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363"/>
      <c r="C253" s="3"/>
      <c r="D253" s="364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382"/>
      <c r="X253" s="382"/>
      <c r="Y253" s="382"/>
      <c r="Z253" s="382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363"/>
      <c r="C254" s="3"/>
      <c r="D254" s="364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382"/>
      <c r="X254" s="382"/>
      <c r="Y254" s="382"/>
      <c r="Z254" s="382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363"/>
      <c r="C255" s="3"/>
      <c r="D255" s="364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382"/>
      <c r="X255" s="382"/>
      <c r="Y255" s="382"/>
      <c r="Z255" s="382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363"/>
      <c r="C256" s="3"/>
      <c r="D256" s="364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382"/>
      <c r="X256" s="382"/>
      <c r="Y256" s="382"/>
      <c r="Z256" s="382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363"/>
      <c r="C257" s="3"/>
      <c r="D257" s="364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382"/>
      <c r="X257" s="382"/>
      <c r="Y257" s="382"/>
      <c r="Z257" s="382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363"/>
      <c r="C258" s="3"/>
      <c r="D258" s="364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382"/>
      <c r="X258" s="382"/>
      <c r="Y258" s="382"/>
      <c r="Z258" s="382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363"/>
      <c r="C259" s="3"/>
      <c r="D259" s="364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382"/>
      <c r="X259" s="382"/>
      <c r="Y259" s="382"/>
      <c r="Z259" s="382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363"/>
      <c r="C260" s="3"/>
      <c r="D260" s="364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382"/>
      <c r="X260" s="382"/>
      <c r="Y260" s="382"/>
      <c r="Z260" s="382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363"/>
      <c r="C261" s="3"/>
      <c r="D261" s="364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382"/>
      <c r="X261" s="382"/>
      <c r="Y261" s="382"/>
      <c r="Z261" s="382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363"/>
      <c r="C262" s="3"/>
      <c r="D262" s="364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382"/>
      <c r="X262" s="382"/>
      <c r="Y262" s="382"/>
      <c r="Z262" s="382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363"/>
      <c r="C263" s="3"/>
      <c r="D263" s="364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382"/>
      <c r="X263" s="382"/>
      <c r="Y263" s="382"/>
      <c r="Z263" s="382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363"/>
      <c r="C264" s="3"/>
      <c r="D264" s="364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382"/>
      <c r="X264" s="382"/>
      <c r="Y264" s="382"/>
      <c r="Z264" s="382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363"/>
      <c r="C265" s="3"/>
      <c r="D265" s="364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382"/>
      <c r="X265" s="382"/>
      <c r="Y265" s="382"/>
      <c r="Z265" s="382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363"/>
      <c r="C266" s="3"/>
      <c r="D266" s="364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382"/>
      <c r="X266" s="382"/>
      <c r="Y266" s="382"/>
      <c r="Z266" s="382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363"/>
      <c r="C267" s="3"/>
      <c r="D267" s="364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382"/>
      <c r="X267" s="382"/>
      <c r="Y267" s="382"/>
      <c r="Z267" s="382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363"/>
      <c r="C268" s="3"/>
      <c r="D268" s="364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382"/>
      <c r="X268" s="382"/>
      <c r="Y268" s="382"/>
      <c r="Z268" s="382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363"/>
      <c r="C269" s="3"/>
      <c r="D269" s="364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382"/>
      <c r="X269" s="382"/>
      <c r="Y269" s="382"/>
      <c r="Z269" s="382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363"/>
      <c r="C270" s="3"/>
      <c r="D270" s="364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382"/>
      <c r="X270" s="382"/>
      <c r="Y270" s="382"/>
      <c r="Z270" s="382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363"/>
      <c r="C271" s="3"/>
      <c r="D271" s="364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382"/>
      <c r="X271" s="382"/>
      <c r="Y271" s="382"/>
      <c r="Z271" s="382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363"/>
      <c r="C272" s="3"/>
      <c r="D272" s="364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382"/>
      <c r="X272" s="382"/>
      <c r="Y272" s="382"/>
      <c r="Z272" s="382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363"/>
      <c r="C273" s="3"/>
      <c r="D273" s="364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382"/>
      <c r="X273" s="382"/>
      <c r="Y273" s="382"/>
      <c r="Z273" s="382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363"/>
      <c r="C274" s="3"/>
      <c r="D274" s="364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382"/>
      <c r="X274" s="382"/>
      <c r="Y274" s="382"/>
      <c r="Z274" s="382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363"/>
      <c r="C275" s="3"/>
      <c r="D275" s="364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382"/>
      <c r="X275" s="382"/>
      <c r="Y275" s="382"/>
      <c r="Z275" s="382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363"/>
      <c r="C276" s="3"/>
      <c r="D276" s="364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382"/>
      <c r="X276" s="382"/>
      <c r="Y276" s="382"/>
      <c r="Z276" s="382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363"/>
      <c r="C277" s="3"/>
      <c r="D277" s="364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382"/>
      <c r="X277" s="382"/>
      <c r="Y277" s="382"/>
      <c r="Z277" s="382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363"/>
      <c r="C278" s="3"/>
      <c r="D278" s="364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382"/>
      <c r="X278" s="382"/>
      <c r="Y278" s="382"/>
      <c r="Z278" s="382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363"/>
      <c r="C279" s="3"/>
      <c r="D279" s="364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382"/>
      <c r="X279" s="382"/>
      <c r="Y279" s="382"/>
      <c r="Z279" s="382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363"/>
      <c r="C280" s="3"/>
      <c r="D280" s="364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382"/>
      <c r="X280" s="382"/>
      <c r="Y280" s="382"/>
      <c r="Z280" s="382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363"/>
      <c r="C281" s="3"/>
      <c r="D281" s="364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382"/>
      <c r="X281" s="382"/>
      <c r="Y281" s="382"/>
      <c r="Z281" s="382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363"/>
      <c r="C282" s="3"/>
      <c r="D282" s="364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382"/>
      <c r="X282" s="382"/>
      <c r="Y282" s="382"/>
      <c r="Z282" s="382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363"/>
      <c r="C283" s="3"/>
      <c r="D283" s="364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382"/>
      <c r="X283" s="382"/>
      <c r="Y283" s="382"/>
      <c r="Z283" s="382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363"/>
      <c r="C284" s="3"/>
      <c r="D284" s="364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382"/>
      <c r="X284" s="382"/>
      <c r="Y284" s="382"/>
      <c r="Z284" s="382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363"/>
      <c r="C285" s="3"/>
      <c r="D285" s="364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382"/>
      <c r="X285" s="382"/>
      <c r="Y285" s="382"/>
      <c r="Z285" s="382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363"/>
      <c r="C286" s="3"/>
      <c r="D286" s="364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382"/>
      <c r="X286" s="382"/>
      <c r="Y286" s="382"/>
      <c r="Z286" s="382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363"/>
      <c r="C287" s="3"/>
      <c r="D287" s="364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382"/>
      <c r="X287" s="382"/>
      <c r="Y287" s="382"/>
      <c r="Z287" s="382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363"/>
      <c r="C288" s="3"/>
      <c r="D288" s="364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382"/>
      <c r="X288" s="382"/>
      <c r="Y288" s="382"/>
      <c r="Z288" s="382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363"/>
      <c r="C289" s="3"/>
      <c r="D289" s="364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382"/>
      <c r="X289" s="382"/>
      <c r="Y289" s="382"/>
      <c r="Z289" s="382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363"/>
      <c r="C290" s="3"/>
      <c r="D290" s="364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382"/>
      <c r="X290" s="382"/>
      <c r="Y290" s="382"/>
      <c r="Z290" s="382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363"/>
      <c r="C291" s="3"/>
      <c r="D291" s="364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382"/>
      <c r="X291" s="382"/>
      <c r="Y291" s="382"/>
      <c r="Z291" s="382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363"/>
      <c r="C292" s="3"/>
      <c r="D292" s="364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382"/>
      <c r="X292" s="382"/>
      <c r="Y292" s="382"/>
      <c r="Z292" s="382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363"/>
      <c r="C293" s="3"/>
      <c r="D293" s="364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382"/>
      <c r="X293" s="382"/>
      <c r="Y293" s="382"/>
      <c r="Z293" s="382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363"/>
      <c r="C294" s="3"/>
      <c r="D294" s="364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382"/>
      <c r="X294" s="382"/>
      <c r="Y294" s="382"/>
      <c r="Z294" s="382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363"/>
      <c r="C295" s="3"/>
      <c r="D295" s="364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382"/>
      <c r="X295" s="382"/>
      <c r="Y295" s="382"/>
      <c r="Z295" s="382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363"/>
      <c r="C296" s="3"/>
      <c r="D296" s="364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382"/>
      <c r="X296" s="382"/>
      <c r="Y296" s="382"/>
      <c r="Z296" s="382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363"/>
      <c r="C297" s="3"/>
      <c r="D297" s="364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382"/>
      <c r="X297" s="382"/>
      <c r="Y297" s="382"/>
      <c r="Z297" s="382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363"/>
      <c r="C298" s="3"/>
      <c r="D298" s="364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382"/>
      <c r="X298" s="382"/>
      <c r="Y298" s="382"/>
      <c r="Z298" s="382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363"/>
      <c r="C299" s="3"/>
      <c r="D299" s="364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382"/>
      <c r="X299" s="382"/>
      <c r="Y299" s="382"/>
      <c r="Z299" s="382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363"/>
      <c r="C300" s="3"/>
      <c r="D300" s="364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382"/>
      <c r="X300" s="382"/>
      <c r="Y300" s="382"/>
      <c r="Z300" s="382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363"/>
      <c r="C301" s="3"/>
      <c r="D301" s="364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382"/>
      <c r="X301" s="382"/>
      <c r="Y301" s="382"/>
      <c r="Z301" s="382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363"/>
      <c r="C302" s="3"/>
      <c r="D302" s="364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382"/>
      <c r="X302" s="382"/>
      <c r="Y302" s="382"/>
      <c r="Z302" s="382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363"/>
      <c r="C303" s="3"/>
      <c r="D303" s="364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382"/>
      <c r="X303" s="382"/>
      <c r="Y303" s="382"/>
      <c r="Z303" s="382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363"/>
      <c r="C304" s="3"/>
      <c r="D304" s="364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382"/>
      <c r="X304" s="382"/>
      <c r="Y304" s="382"/>
      <c r="Z304" s="382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363"/>
      <c r="C305" s="3"/>
      <c r="D305" s="364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382"/>
      <c r="X305" s="382"/>
      <c r="Y305" s="382"/>
      <c r="Z305" s="382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363"/>
      <c r="C306" s="3"/>
      <c r="D306" s="364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382"/>
      <c r="X306" s="382"/>
      <c r="Y306" s="382"/>
      <c r="Z306" s="382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363"/>
      <c r="C307" s="3"/>
      <c r="D307" s="364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382"/>
      <c r="X307" s="382"/>
      <c r="Y307" s="382"/>
      <c r="Z307" s="382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363"/>
      <c r="C308" s="3"/>
      <c r="D308" s="364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382"/>
      <c r="X308" s="382"/>
      <c r="Y308" s="382"/>
      <c r="Z308" s="382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363"/>
      <c r="C309" s="3"/>
      <c r="D309" s="364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382"/>
      <c r="X309" s="382"/>
      <c r="Y309" s="382"/>
      <c r="Z309" s="382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363"/>
      <c r="C310" s="3"/>
      <c r="D310" s="364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382"/>
      <c r="X310" s="382"/>
      <c r="Y310" s="382"/>
      <c r="Z310" s="382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363"/>
      <c r="C311" s="3"/>
      <c r="D311" s="364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382"/>
      <c r="X311" s="382"/>
      <c r="Y311" s="382"/>
      <c r="Z311" s="382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363"/>
      <c r="C312" s="3"/>
      <c r="D312" s="364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382"/>
      <c r="X312" s="382"/>
      <c r="Y312" s="382"/>
      <c r="Z312" s="382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363"/>
      <c r="C313" s="3"/>
      <c r="D313" s="364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382"/>
      <c r="X313" s="382"/>
      <c r="Y313" s="382"/>
      <c r="Z313" s="382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363"/>
      <c r="C314" s="3"/>
      <c r="D314" s="364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382"/>
      <c r="X314" s="382"/>
      <c r="Y314" s="382"/>
      <c r="Z314" s="382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363"/>
      <c r="C315" s="3"/>
      <c r="D315" s="364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382"/>
      <c r="X315" s="382"/>
      <c r="Y315" s="382"/>
      <c r="Z315" s="382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363"/>
      <c r="C316" s="3"/>
      <c r="D316" s="364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382"/>
      <c r="X316" s="382"/>
      <c r="Y316" s="382"/>
      <c r="Z316" s="382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363"/>
      <c r="C317" s="3"/>
      <c r="D317" s="364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382"/>
      <c r="X317" s="382"/>
      <c r="Y317" s="382"/>
      <c r="Z317" s="382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363"/>
      <c r="C318" s="3"/>
      <c r="D318" s="364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382"/>
      <c r="X318" s="382"/>
      <c r="Y318" s="382"/>
      <c r="Z318" s="382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363"/>
      <c r="C319" s="3"/>
      <c r="D319" s="364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382"/>
      <c r="X319" s="382"/>
      <c r="Y319" s="382"/>
      <c r="Z319" s="382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363"/>
      <c r="C320" s="3"/>
      <c r="D320" s="364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382"/>
      <c r="X320" s="382"/>
      <c r="Y320" s="382"/>
      <c r="Z320" s="382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363"/>
      <c r="C321" s="3"/>
      <c r="D321" s="364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382"/>
      <c r="X321" s="382"/>
      <c r="Y321" s="382"/>
      <c r="Z321" s="382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363"/>
      <c r="C322" s="3"/>
      <c r="D322" s="364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382"/>
      <c r="X322" s="382"/>
      <c r="Y322" s="382"/>
      <c r="Z322" s="382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363"/>
      <c r="C323" s="3"/>
      <c r="D323" s="364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382"/>
      <c r="X323" s="382"/>
      <c r="Y323" s="382"/>
      <c r="Z323" s="382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363"/>
      <c r="C324" s="3"/>
      <c r="D324" s="364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382"/>
      <c r="X324" s="382"/>
      <c r="Y324" s="382"/>
      <c r="Z324" s="382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363"/>
      <c r="C325" s="3"/>
      <c r="D325" s="364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382"/>
      <c r="X325" s="382"/>
      <c r="Y325" s="382"/>
      <c r="Z325" s="382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363"/>
      <c r="C326" s="3"/>
      <c r="D326" s="364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382"/>
      <c r="X326" s="382"/>
      <c r="Y326" s="382"/>
      <c r="Z326" s="382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363"/>
      <c r="C327" s="3"/>
      <c r="D327" s="364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382"/>
      <c r="X327" s="382"/>
      <c r="Y327" s="382"/>
      <c r="Z327" s="382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363"/>
      <c r="C328" s="3"/>
      <c r="D328" s="364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382"/>
      <c r="X328" s="382"/>
      <c r="Y328" s="382"/>
      <c r="Z328" s="382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363"/>
      <c r="C329" s="3"/>
      <c r="D329" s="364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382"/>
      <c r="X329" s="382"/>
      <c r="Y329" s="382"/>
      <c r="Z329" s="382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363"/>
      <c r="C330" s="3"/>
      <c r="D330" s="364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382"/>
      <c r="X330" s="382"/>
      <c r="Y330" s="382"/>
      <c r="Z330" s="382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363"/>
      <c r="C331" s="3"/>
      <c r="D331" s="364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382"/>
      <c r="X331" s="382"/>
      <c r="Y331" s="382"/>
      <c r="Z331" s="382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363"/>
      <c r="C332" s="3"/>
      <c r="D332" s="364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382"/>
      <c r="X332" s="382"/>
      <c r="Y332" s="382"/>
      <c r="Z332" s="382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363"/>
      <c r="C333" s="3"/>
      <c r="D333" s="364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382"/>
      <c r="X333" s="382"/>
      <c r="Y333" s="382"/>
      <c r="Z333" s="382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363"/>
      <c r="C334" s="3"/>
      <c r="D334" s="364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382"/>
      <c r="X334" s="382"/>
      <c r="Y334" s="382"/>
      <c r="Z334" s="382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363"/>
      <c r="C335" s="3"/>
      <c r="D335" s="364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382"/>
      <c r="X335" s="382"/>
      <c r="Y335" s="382"/>
      <c r="Z335" s="382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363"/>
      <c r="C336" s="3"/>
      <c r="D336" s="364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382"/>
      <c r="X336" s="382"/>
      <c r="Y336" s="382"/>
      <c r="Z336" s="382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363"/>
      <c r="C337" s="3"/>
      <c r="D337" s="364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382"/>
      <c r="X337" s="382"/>
      <c r="Y337" s="382"/>
      <c r="Z337" s="382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363"/>
      <c r="C338" s="3"/>
      <c r="D338" s="364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382"/>
      <c r="X338" s="382"/>
      <c r="Y338" s="382"/>
      <c r="Z338" s="382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363"/>
      <c r="C339" s="3"/>
      <c r="D339" s="364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382"/>
      <c r="X339" s="382"/>
      <c r="Y339" s="382"/>
      <c r="Z339" s="382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363"/>
      <c r="C340" s="3"/>
      <c r="D340" s="364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382"/>
      <c r="X340" s="382"/>
      <c r="Y340" s="382"/>
      <c r="Z340" s="382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363"/>
      <c r="C341" s="3"/>
      <c r="D341" s="364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382"/>
      <c r="X341" s="382"/>
      <c r="Y341" s="382"/>
      <c r="Z341" s="382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363"/>
      <c r="C342" s="3"/>
      <c r="D342" s="364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382"/>
      <c r="X342" s="382"/>
      <c r="Y342" s="382"/>
      <c r="Z342" s="382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363"/>
      <c r="C343" s="3"/>
      <c r="D343" s="364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382"/>
      <c r="X343" s="382"/>
      <c r="Y343" s="382"/>
      <c r="Z343" s="382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363"/>
      <c r="C344" s="3"/>
      <c r="D344" s="364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382"/>
      <c r="X344" s="382"/>
      <c r="Y344" s="382"/>
      <c r="Z344" s="382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363"/>
      <c r="C345" s="3"/>
      <c r="D345" s="364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382"/>
      <c r="X345" s="382"/>
      <c r="Y345" s="382"/>
      <c r="Z345" s="382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363"/>
      <c r="C346" s="3"/>
      <c r="D346" s="364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382"/>
      <c r="X346" s="382"/>
      <c r="Y346" s="382"/>
      <c r="Z346" s="382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363"/>
      <c r="C347" s="3"/>
      <c r="D347" s="364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382"/>
      <c r="X347" s="382"/>
      <c r="Y347" s="382"/>
      <c r="Z347" s="382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363"/>
      <c r="C348" s="3"/>
      <c r="D348" s="364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382"/>
      <c r="X348" s="382"/>
      <c r="Y348" s="382"/>
      <c r="Z348" s="382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363"/>
      <c r="C349" s="3"/>
      <c r="D349" s="364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382"/>
      <c r="X349" s="382"/>
      <c r="Y349" s="382"/>
      <c r="Z349" s="382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363"/>
      <c r="C350" s="3"/>
      <c r="D350" s="364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382"/>
      <c r="X350" s="382"/>
      <c r="Y350" s="382"/>
      <c r="Z350" s="382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363"/>
      <c r="C351" s="3"/>
      <c r="D351" s="364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382"/>
      <c r="X351" s="382"/>
      <c r="Y351" s="382"/>
      <c r="Z351" s="382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363"/>
      <c r="C352" s="3"/>
      <c r="D352" s="364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382"/>
      <c r="X352" s="382"/>
      <c r="Y352" s="382"/>
      <c r="Z352" s="382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363"/>
      <c r="C353" s="3"/>
      <c r="D353" s="364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382"/>
      <c r="X353" s="382"/>
      <c r="Y353" s="382"/>
      <c r="Z353" s="382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363"/>
      <c r="C354" s="3"/>
      <c r="D354" s="364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382"/>
      <c r="X354" s="382"/>
      <c r="Y354" s="382"/>
      <c r="Z354" s="382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363"/>
      <c r="C355" s="3"/>
      <c r="D355" s="364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382"/>
      <c r="X355" s="382"/>
      <c r="Y355" s="382"/>
      <c r="Z355" s="382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363"/>
      <c r="C356" s="3"/>
      <c r="D356" s="364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382"/>
      <c r="X356" s="382"/>
      <c r="Y356" s="382"/>
      <c r="Z356" s="382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363"/>
      <c r="C357" s="3"/>
      <c r="D357" s="364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382"/>
      <c r="X357" s="382"/>
      <c r="Y357" s="382"/>
      <c r="Z357" s="382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363"/>
      <c r="C358" s="3"/>
      <c r="D358" s="364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382"/>
      <c r="X358" s="382"/>
      <c r="Y358" s="382"/>
      <c r="Z358" s="382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363"/>
      <c r="C359" s="3"/>
      <c r="D359" s="364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382"/>
      <c r="X359" s="382"/>
      <c r="Y359" s="382"/>
      <c r="Z359" s="382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363"/>
      <c r="C360" s="3"/>
      <c r="D360" s="364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382"/>
      <c r="X360" s="382"/>
      <c r="Y360" s="382"/>
      <c r="Z360" s="382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363"/>
      <c r="C361" s="3"/>
      <c r="D361" s="364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382"/>
      <c r="X361" s="382"/>
      <c r="Y361" s="382"/>
      <c r="Z361" s="382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363"/>
      <c r="C362" s="3"/>
      <c r="D362" s="364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382"/>
      <c r="X362" s="382"/>
      <c r="Y362" s="382"/>
      <c r="Z362" s="382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363"/>
      <c r="C363" s="3"/>
      <c r="D363" s="364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382"/>
      <c r="X363" s="382"/>
      <c r="Y363" s="382"/>
      <c r="Z363" s="382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363"/>
      <c r="C364" s="3"/>
      <c r="D364" s="364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382"/>
      <c r="X364" s="382"/>
      <c r="Y364" s="382"/>
      <c r="Z364" s="382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363"/>
      <c r="C365" s="3"/>
      <c r="D365" s="364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382"/>
      <c r="X365" s="382"/>
      <c r="Y365" s="382"/>
      <c r="Z365" s="382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363"/>
      <c r="C366" s="3"/>
      <c r="D366" s="364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382"/>
      <c r="X366" s="382"/>
      <c r="Y366" s="382"/>
      <c r="Z366" s="382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363"/>
      <c r="C367" s="3"/>
      <c r="D367" s="364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382"/>
      <c r="X367" s="382"/>
      <c r="Y367" s="382"/>
      <c r="Z367" s="382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363"/>
      <c r="C368" s="3"/>
      <c r="D368" s="364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382"/>
      <c r="X368" s="382"/>
      <c r="Y368" s="382"/>
      <c r="Z368" s="382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363"/>
      <c r="C369" s="3"/>
      <c r="D369" s="364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382"/>
      <c r="X369" s="382"/>
      <c r="Y369" s="382"/>
      <c r="Z369" s="382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363"/>
      <c r="C370" s="3"/>
      <c r="D370" s="364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382"/>
      <c r="X370" s="382"/>
      <c r="Y370" s="382"/>
      <c r="Z370" s="382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363"/>
      <c r="C371" s="3"/>
      <c r="D371" s="364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382"/>
      <c r="X371" s="382"/>
      <c r="Y371" s="382"/>
      <c r="Z371" s="382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363"/>
      <c r="C372" s="3"/>
      <c r="D372" s="364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382"/>
      <c r="X372" s="382"/>
      <c r="Y372" s="382"/>
      <c r="Z372" s="382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363"/>
      <c r="C373" s="3"/>
      <c r="D373" s="364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382"/>
      <c r="X373" s="382"/>
      <c r="Y373" s="382"/>
      <c r="Z373" s="382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363"/>
      <c r="C374" s="3"/>
      <c r="D374" s="364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382"/>
      <c r="X374" s="382"/>
      <c r="Y374" s="382"/>
      <c r="Z374" s="382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363"/>
      <c r="C375" s="3"/>
      <c r="D375" s="364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382"/>
      <c r="X375" s="382"/>
      <c r="Y375" s="382"/>
      <c r="Z375" s="382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363"/>
      <c r="C376" s="3"/>
      <c r="D376" s="364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382"/>
      <c r="X376" s="382"/>
      <c r="Y376" s="382"/>
      <c r="Z376" s="382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363"/>
      <c r="C377" s="3"/>
      <c r="D377" s="364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382"/>
      <c r="X377" s="382"/>
      <c r="Y377" s="382"/>
      <c r="Z377" s="382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363"/>
      <c r="C378" s="3"/>
      <c r="D378" s="364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382"/>
      <c r="X378" s="382"/>
      <c r="Y378" s="382"/>
      <c r="Z378" s="382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363"/>
      <c r="C379" s="3"/>
      <c r="D379" s="364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382"/>
      <c r="X379" s="382"/>
      <c r="Y379" s="382"/>
      <c r="Z379" s="382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363"/>
      <c r="C380" s="3"/>
      <c r="D380" s="364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382"/>
      <c r="X380" s="382"/>
      <c r="Y380" s="382"/>
      <c r="Z380" s="382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363"/>
      <c r="C381" s="3"/>
      <c r="D381" s="364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382"/>
      <c r="X381" s="382"/>
      <c r="Y381" s="382"/>
      <c r="Z381" s="382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363"/>
      <c r="C382" s="3"/>
      <c r="D382" s="364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382"/>
      <c r="X382" s="382"/>
      <c r="Y382" s="382"/>
      <c r="Z382" s="382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363"/>
      <c r="C383" s="3"/>
      <c r="D383" s="364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382"/>
      <c r="X383" s="382"/>
      <c r="Y383" s="382"/>
      <c r="Z383" s="382"/>
      <c r="AA383" s="3"/>
      <c r="AB383" s="2"/>
      <c r="AC383" s="2"/>
      <c r="AD383" s="2"/>
      <c r="AE383" s="2"/>
      <c r="AF383" s="2"/>
      <c r="AG383" s="2"/>
    </row>
    <row r="384" ht="15.75" customHeight="1">
      <c r="A384" s="2"/>
      <c r="B384" s="363"/>
      <c r="C384" s="3"/>
      <c r="D384" s="364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382"/>
      <c r="X384" s="382"/>
      <c r="Y384" s="382"/>
      <c r="Z384" s="382"/>
      <c r="AA384" s="3"/>
      <c r="AB384" s="2"/>
      <c r="AC384" s="2"/>
      <c r="AD384" s="2"/>
      <c r="AE384" s="2"/>
      <c r="AF384" s="2"/>
      <c r="AG384" s="2"/>
    </row>
    <row r="385" ht="15.75" customHeight="1">
      <c r="A385" s="2"/>
      <c r="B385" s="363"/>
      <c r="C385" s="3"/>
      <c r="D385" s="364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382"/>
      <c r="X385" s="382"/>
      <c r="Y385" s="382"/>
      <c r="Z385" s="382"/>
      <c r="AA385" s="3"/>
      <c r="AB385" s="2"/>
      <c r="AC385" s="2"/>
      <c r="AD385" s="2"/>
      <c r="AE385" s="2"/>
      <c r="AF385" s="2"/>
      <c r="AG385" s="2"/>
    </row>
    <row r="386" ht="15.75" customHeight="1">
      <c r="A386" s="2"/>
      <c r="B386" s="363"/>
      <c r="C386" s="3"/>
      <c r="D386" s="364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382"/>
      <c r="X386" s="382"/>
      <c r="Y386" s="382"/>
      <c r="Z386" s="382"/>
      <c r="AA386" s="3"/>
      <c r="AB386" s="2"/>
      <c r="AC386" s="2"/>
      <c r="AD386" s="2"/>
      <c r="AE386" s="2"/>
      <c r="AF386" s="2"/>
      <c r="AG386" s="2"/>
    </row>
    <row r="387" ht="15.75" customHeight="1">
      <c r="A387" s="2"/>
      <c r="B387" s="363"/>
      <c r="C387" s="3"/>
      <c r="D387" s="364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382"/>
      <c r="X387" s="382"/>
      <c r="Y387" s="382"/>
      <c r="Z387" s="382"/>
      <c r="AA387" s="3"/>
      <c r="AB387" s="2"/>
      <c r="AC387" s="2"/>
      <c r="AD387" s="2"/>
      <c r="AE387" s="2"/>
      <c r="AF387" s="2"/>
      <c r="AG387" s="2"/>
    </row>
    <row r="388" ht="15.75" customHeight="1">
      <c r="A388" s="2"/>
      <c r="B388" s="363"/>
      <c r="C388" s="3"/>
      <c r="D388" s="364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382"/>
      <c r="X388" s="382"/>
      <c r="Y388" s="382"/>
      <c r="Z388" s="382"/>
      <c r="AA388" s="3"/>
      <c r="AB388" s="2"/>
      <c r="AC388" s="2"/>
      <c r="AD388" s="2"/>
      <c r="AE388" s="2"/>
      <c r="AF388" s="2"/>
      <c r="AG388" s="2"/>
    </row>
    <row r="389" ht="15.75" customHeight="1">
      <c r="A389" s="2"/>
      <c r="B389" s="363"/>
      <c r="C389" s="3"/>
      <c r="D389" s="364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382"/>
      <c r="X389" s="382"/>
      <c r="Y389" s="382"/>
      <c r="Z389" s="382"/>
      <c r="AA389" s="3"/>
      <c r="AB389" s="2"/>
      <c r="AC389" s="2"/>
      <c r="AD389" s="2"/>
      <c r="AE389" s="2"/>
      <c r="AF389" s="2"/>
      <c r="AG389" s="2"/>
    </row>
    <row r="390" ht="15.75" customHeight="1">
      <c r="A390" s="2"/>
      <c r="B390" s="363"/>
      <c r="C390" s="3"/>
      <c r="D390" s="364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382"/>
      <c r="X390" s="382"/>
      <c r="Y390" s="382"/>
      <c r="Z390" s="382"/>
      <c r="AA390" s="3"/>
      <c r="AB390" s="2"/>
      <c r="AC390" s="2"/>
      <c r="AD390" s="2"/>
      <c r="AE390" s="2"/>
      <c r="AF390" s="2"/>
      <c r="AG390" s="2"/>
    </row>
    <row r="391" ht="15.75" customHeight="1">
      <c r="A391" s="2"/>
      <c r="B391" s="363"/>
      <c r="C391" s="3"/>
      <c r="D391" s="364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382"/>
      <c r="X391" s="382"/>
      <c r="Y391" s="382"/>
      <c r="Z391" s="382"/>
      <c r="AA391" s="3"/>
      <c r="AB391" s="2"/>
      <c r="AC391" s="2"/>
      <c r="AD391" s="2"/>
      <c r="AE391" s="2"/>
      <c r="AF391" s="2"/>
      <c r="AG391" s="2"/>
    </row>
    <row r="392" ht="15.75" customHeight="1">
      <c r="A392" s="2"/>
      <c r="B392" s="363"/>
      <c r="C392" s="3"/>
      <c r="D392" s="364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382"/>
      <c r="X392" s="382"/>
      <c r="Y392" s="382"/>
      <c r="Z392" s="382"/>
      <c r="AA392" s="3"/>
      <c r="AB392" s="2"/>
      <c r="AC392" s="2"/>
      <c r="AD392" s="2"/>
      <c r="AE392" s="2"/>
      <c r="AF392" s="2"/>
      <c r="AG392" s="2"/>
    </row>
    <row r="393" ht="15.75" customHeight="1">
      <c r="A393" s="2"/>
      <c r="B393" s="363"/>
      <c r="C393" s="3"/>
      <c r="D393" s="364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382"/>
      <c r="X393" s="382"/>
      <c r="Y393" s="382"/>
      <c r="Z393" s="382"/>
      <c r="AA393" s="3"/>
      <c r="AB393" s="2"/>
      <c r="AC393" s="2"/>
      <c r="AD393" s="2"/>
      <c r="AE393" s="2"/>
      <c r="AF393" s="2"/>
      <c r="AG393" s="2"/>
    </row>
    <row r="394" ht="15.75" customHeight="1">
      <c r="A394" s="2"/>
      <c r="B394" s="363"/>
      <c r="C394" s="3"/>
      <c r="D394" s="364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382"/>
      <c r="X394" s="382"/>
      <c r="Y394" s="382"/>
      <c r="Z394" s="382"/>
      <c r="AA394" s="3"/>
      <c r="AB394" s="2"/>
      <c r="AC394" s="2"/>
      <c r="AD394" s="2"/>
      <c r="AE394" s="2"/>
      <c r="AF394" s="2"/>
      <c r="AG394" s="2"/>
    </row>
    <row r="395" ht="15.75" customHeight="1">
      <c r="A395" s="2"/>
      <c r="B395" s="363"/>
      <c r="C395" s="3"/>
      <c r="D395" s="364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382"/>
      <c r="X395" s="382"/>
      <c r="Y395" s="382"/>
      <c r="Z395" s="382"/>
      <c r="AA395" s="3"/>
      <c r="AB395" s="2"/>
      <c r="AC395" s="2"/>
      <c r="AD395" s="2"/>
      <c r="AE395" s="2"/>
      <c r="AF395" s="2"/>
      <c r="AG395" s="2"/>
    </row>
    <row r="396" ht="15.75" customHeight="1">
      <c r="A396" s="2"/>
      <c r="B396" s="363"/>
      <c r="C396" s="3"/>
      <c r="D396" s="364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382"/>
      <c r="X396" s="382"/>
      <c r="Y396" s="382"/>
      <c r="Z396" s="382"/>
      <c r="AA396" s="3"/>
      <c r="AB396" s="2"/>
      <c r="AC396" s="2"/>
      <c r="AD396" s="2"/>
      <c r="AE396" s="2"/>
      <c r="AF396" s="2"/>
      <c r="AG396" s="2"/>
    </row>
    <row r="397" ht="15.75" customHeight="1">
      <c r="A397" s="2"/>
      <c r="B397" s="363"/>
      <c r="C397" s="3"/>
      <c r="D397" s="364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382"/>
      <c r="X397" s="382"/>
      <c r="Y397" s="382"/>
      <c r="Z397" s="382"/>
      <c r="AA397" s="3"/>
      <c r="AB397" s="2"/>
      <c r="AC397" s="2"/>
      <c r="AD397" s="2"/>
      <c r="AE397" s="2"/>
      <c r="AF397" s="2"/>
      <c r="AG397" s="2"/>
    </row>
    <row r="398" ht="15.75" customHeight="1">
      <c r="A398" s="2"/>
      <c r="B398" s="363"/>
      <c r="C398" s="3"/>
      <c r="D398" s="364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382"/>
      <c r="X398" s="382"/>
      <c r="Y398" s="382"/>
      <c r="Z398" s="382"/>
      <c r="AA398" s="3"/>
      <c r="AB398" s="2"/>
      <c r="AC398" s="2"/>
      <c r="AD398" s="2"/>
      <c r="AE398" s="2"/>
      <c r="AF398" s="2"/>
      <c r="AG398" s="2"/>
    </row>
    <row r="399" ht="15.75" customHeight="1">
      <c r="A399" s="2"/>
      <c r="B399" s="363"/>
      <c r="C399" s="3"/>
      <c r="D399" s="364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382"/>
      <c r="X399" s="382"/>
      <c r="Y399" s="382"/>
      <c r="Z399" s="382"/>
      <c r="AA399" s="3"/>
      <c r="AB399" s="2"/>
      <c r="AC399" s="2"/>
      <c r="AD399" s="2"/>
      <c r="AE399" s="2"/>
      <c r="AF399" s="2"/>
      <c r="AG399" s="2"/>
    </row>
    <row r="400" ht="15.75" customHeight="1">
      <c r="A400" s="2"/>
      <c r="B400" s="363"/>
      <c r="C400" s="3"/>
      <c r="D400" s="364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382"/>
      <c r="X400" s="382"/>
      <c r="Y400" s="382"/>
      <c r="Z400" s="382"/>
      <c r="AA400" s="3"/>
      <c r="AB400" s="2"/>
      <c r="AC400" s="2"/>
      <c r="AD400" s="2"/>
      <c r="AE400" s="2"/>
      <c r="AF400" s="2"/>
      <c r="AG400" s="2"/>
    </row>
    <row r="401" ht="15.75" customHeight="1">
      <c r="A401" s="2"/>
      <c r="B401" s="363"/>
      <c r="C401" s="3"/>
      <c r="D401" s="364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382"/>
      <c r="X401" s="382"/>
      <c r="Y401" s="382"/>
      <c r="Z401" s="382"/>
      <c r="AA401" s="3"/>
      <c r="AB401" s="2"/>
      <c r="AC401" s="2"/>
      <c r="AD401" s="2"/>
      <c r="AE401" s="2"/>
      <c r="AF401" s="2"/>
      <c r="AG401" s="2"/>
    </row>
    <row r="402" ht="15.75" customHeight="1">
      <c r="A402" s="2"/>
      <c r="B402" s="363"/>
      <c r="C402" s="3"/>
      <c r="D402" s="364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382"/>
      <c r="X402" s="382"/>
      <c r="Y402" s="382"/>
      <c r="Z402" s="382"/>
      <c r="AA402" s="3"/>
      <c r="AB402" s="2"/>
      <c r="AC402" s="2"/>
      <c r="AD402" s="2"/>
      <c r="AE402" s="2"/>
      <c r="AF402" s="2"/>
      <c r="AG402" s="2"/>
    </row>
    <row r="403" ht="15.75" customHeight="1">
      <c r="A403" s="2"/>
      <c r="B403" s="2"/>
      <c r="C403" s="3"/>
      <c r="D403" s="364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382"/>
      <c r="X403" s="382"/>
      <c r="Y403" s="382"/>
      <c r="Z403" s="382"/>
      <c r="AA403" s="3"/>
      <c r="AB403" s="2"/>
      <c r="AC403" s="2"/>
      <c r="AD403" s="2"/>
      <c r="AE403" s="2"/>
      <c r="AF403" s="2"/>
      <c r="AG403" s="2"/>
    </row>
    <row r="404" ht="15.75" customHeight="1">
      <c r="A404" s="2"/>
      <c r="B404" s="2"/>
      <c r="C404" s="3"/>
      <c r="D404" s="364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382"/>
      <c r="X404" s="382"/>
      <c r="Y404" s="382"/>
      <c r="Z404" s="382"/>
      <c r="AA404" s="3"/>
      <c r="AB404" s="2"/>
      <c r="AC404" s="2"/>
      <c r="AD404" s="2"/>
      <c r="AE404" s="2"/>
      <c r="AF404" s="2"/>
      <c r="AG404" s="2"/>
    </row>
    <row r="405" ht="15.75" customHeight="1">
      <c r="A405" s="2"/>
      <c r="B405" s="2"/>
      <c r="C405" s="3"/>
      <c r="D405" s="364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382"/>
      <c r="X405" s="382"/>
      <c r="Y405" s="382"/>
      <c r="Z405" s="382"/>
      <c r="AA405" s="3"/>
      <c r="AB405" s="2"/>
      <c r="AC405" s="2"/>
      <c r="AD405" s="2"/>
      <c r="AE405" s="2"/>
      <c r="AF405" s="2"/>
      <c r="AG405" s="2"/>
    </row>
    <row r="406" ht="15.75" customHeight="1">
      <c r="A406" s="2"/>
      <c r="B406" s="2"/>
      <c r="C406" s="3"/>
      <c r="D406" s="364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382"/>
      <c r="X406" s="382"/>
      <c r="Y406" s="382"/>
      <c r="Z406" s="382"/>
      <c r="AA406" s="3"/>
      <c r="AB406" s="2"/>
      <c r="AC406" s="2"/>
      <c r="AD406" s="2"/>
      <c r="AE406" s="2"/>
      <c r="AF406" s="2"/>
      <c r="AG406" s="2"/>
    </row>
    <row r="407" ht="15.75" customHeight="1">
      <c r="A407" s="2"/>
      <c r="B407" s="2"/>
      <c r="C407" s="3"/>
      <c r="D407" s="364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382"/>
      <c r="X407" s="382"/>
      <c r="Y407" s="382"/>
      <c r="Z407" s="382"/>
      <c r="AA407" s="3"/>
      <c r="AB407" s="2"/>
      <c r="AC407" s="2"/>
      <c r="AD407" s="2"/>
      <c r="AE407" s="2"/>
      <c r="AF407" s="2"/>
      <c r="AG407" s="2"/>
    </row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E8:G8"/>
    <mergeCell ref="H8:J8"/>
    <mergeCell ref="E56:G57"/>
    <mergeCell ref="H56:J57"/>
    <mergeCell ref="A94:D94"/>
    <mergeCell ref="A152:D152"/>
    <mergeCell ref="A201:C201"/>
    <mergeCell ref="A202:C202"/>
    <mergeCell ref="K8:M8"/>
    <mergeCell ref="N8:P8"/>
    <mergeCell ref="A1:E1"/>
    <mergeCell ref="A7:A9"/>
    <mergeCell ref="B7:B9"/>
    <mergeCell ref="C7:C9"/>
    <mergeCell ref="D7:D9"/>
    <mergeCell ref="E7:J7"/>
    <mergeCell ref="K7:P7"/>
  </mergeCells>
  <printOptions/>
  <pageMargins bottom="0.35433070866141736" footer="0.0" header="0.0" left="0.0" right="0.0" top="0.35433070866141736"/>
  <pageSetup paperSize="9" scale="56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17.86"/>
    <col customWidth="1" min="6" max="6" width="16.43"/>
    <col customWidth="1" min="7" max="8" width="20.29"/>
    <col customWidth="1" min="9" max="9" width="13.71"/>
    <col customWidth="1" min="10" max="10" width="20.14"/>
    <col customWidth="1" min="11" max="26" width="8.71"/>
  </cols>
  <sheetData>
    <row r="1" ht="14.25" customHeight="1">
      <c r="A1" s="383"/>
      <c r="B1" s="383"/>
      <c r="C1" s="383"/>
      <c r="D1" s="384"/>
      <c r="E1" s="383"/>
      <c r="F1" s="384"/>
      <c r="G1" s="383"/>
      <c r="H1" s="383"/>
      <c r="I1" s="6"/>
      <c r="J1" s="385" t="s">
        <v>394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383"/>
      <c r="B2" s="383"/>
      <c r="C2" s="383"/>
      <c r="D2" s="384"/>
      <c r="E2" s="383"/>
      <c r="F2" s="384"/>
      <c r="G2" s="383"/>
      <c r="H2" s="386" t="s">
        <v>395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383"/>
      <c r="B3" s="383"/>
      <c r="C3" s="383"/>
      <c r="D3" s="384"/>
      <c r="E3" s="383"/>
      <c r="F3" s="384"/>
      <c r="G3" s="383"/>
      <c r="H3" s="38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5.5" customHeight="1">
      <c r="A4" s="383"/>
      <c r="B4" s="387" t="s">
        <v>396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4.75" customHeight="1">
      <c r="A5" s="383"/>
      <c r="B5" s="387" t="s">
        <v>397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8.0" customHeight="1">
      <c r="A6" s="383"/>
      <c r="B6" s="388" t="s">
        <v>398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8.0" customHeight="1">
      <c r="A7" s="383"/>
      <c r="B7" s="387" t="s">
        <v>399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383"/>
      <c r="B8" s="383"/>
      <c r="C8" s="383"/>
      <c r="D8" s="384"/>
      <c r="E8" s="383"/>
      <c r="F8" s="384"/>
      <c r="G8" s="383"/>
      <c r="H8" s="38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4"/>
      <c r="B9" s="389" t="s">
        <v>400</v>
      </c>
      <c r="C9" s="390"/>
      <c r="D9" s="391"/>
      <c r="E9" s="392" t="s">
        <v>401</v>
      </c>
      <c r="F9" s="390"/>
      <c r="G9" s="390"/>
      <c r="H9" s="390"/>
      <c r="I9" s="390"/>
      <c r="J9" s="391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4.25" customHeight="1">
      <c r="A10" s="393" t="s">
        <v>402</v>
      </c>
      <c r="B10" s="393" t="s">
        <v>403</v>
      </c>
      <c r="C10" s="393" t="s">
        <v>51</v>
      </c>
      <c r="D10" s="394" t="s">
        <v>404</v>
      </c>
      <c r="E10" s="393" t="s">
        <v>405</v>
      </c>
      <c r="F10" s="394" t="s">
        <v>404</v>
      </c>
      <c r="G10" s="393" t="s">
        <v>406</v>
      </c>
      <c r="H10" s="393" t="s">
        <v>407</v>
      </c>
      <c r="I10" s="393" t="s">
        <v>408</v>
      </c>
      <c r="J10" s="393" t="s">
        <v>409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55.5" customHeight="1">
      <c r="A11" s="395"/>
      <c r="B11" s="395" t="s">
        <v>93</v>
      </c>
      <c r="C11" s="253" t="s">
        <v>410</v>
      </c>
      <c r="D11" s="396">
        <v>100000.0</v>
      </c>
      <c r="E11" s="397" t="s">
        <v>411</v>
      </c>
      <c r="F11" s="396">
        <v>100000.0</v>
      </c>
      <c r="G11" s="397" t="s">
        <v>412</v>
      </c>
      <c r="H11" s="397" t="s">
        <v>413</v>
      </c>
      <c r="I11" s="396">
        <v>50000.0</v>
      </c>
      <c r="J11" s="397" t="s">
        <v>414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82.5" customHeight="1">
      <c r="A12" s="395"/>
      <c r="B12" s="395" t="s">
        <v>95</v>
      </c>
      <c r="C12" s="253" t="s">
        <v>415</v>
      </c>
      <c r="D12" s="396">
        <v>80000.0</v>
      </c>
      <c r="E12" s="397" t="s">
        <v>416</v>
      </c>
      <c r="F12" s="396">
        <v>80000.0</v>
      </c>
      <c r="G12" s="397" t="s">
        <v>417</v>
      </c>
      <c r="H12" s="397" t="s">
        <v>413</v>
      </c>
      <c r="I12" s="396">
        <v>40000.0</v>
      </c>
      <c r="J12" s="397" t="s">
        <v>418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82.5" customHeight="1">
      <c r="A13" s="395"/>
      <c r="B13" s="395" t="s">
        <v>97</v>
      </c>
      <c r="C13" s="253" t="s">
        <v>419</v>
      </c>
      <c r="D13" s="396">
        <v>64000.0</v>
      </c>
      <c r="E13" s="397" t="s">
        <v>420</v>
      </c>
      <c r="F13" s="396">
        <v>64000.0</v>
      </c>
      <c r="G13" s="397" t="s">
        <v>421</v>
      </c>
      <c r="H13" s="397" t="s">
        <v>413</v>
      </c>
      <c r="I13" s="396">
        <v>32000.0</v>
      </c>
      <c r="J13" s="397" t="s">
        <v>422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50.25" customHeight="1">
      <c r="A14" s="395"/>
      <c r="B14" s="395" t="s">
        <v>101</v>
      </c>
      <c r="C14" s="253" t="s">
        <v>423</v>
      </c>
      <c r="D14" s="396">
        <v>80000.0</v>
      </c>
      <c r="E14" s="397" t="s">
        <v>424</v>
      </c>
      <c r="F14" s="396">
        <v>80000.0</v>
      </c>
      <c r="G14" s="397" t="s">
        <v>425</v>
      </c>
      <c r="H14" s="397" t="s">
        <v>413</v>
      </c>
      <c r="I14" s="396">
        <v>40000.0</v>
      </c>
      <c r="J14" s="397" t="s">
        <v>426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8.5" customHeight="1">
      <c r="A15" s="395"/>
      <c r="B15" s="395" t="s">
        <v>109</v>
      </c>
      <c r="C15" s="253" t="s">
        <v>427</v>
      </c>
      <c r="D15" s="396">
        <v>71280.0</v>
      </c>
      <c r="E15" s="397" t="s">
        <v>428</v>
      </c>
      <c r="F15" s="396">
        <v>71280.0</v>
      </c>
      <c r="G15" s="397"/>
      <c r="H15" s="397"/>
      <c r="I15" s="396">
        <v>35640.0</v>
      </c>
      <c r="J15" s="397" t="s">
        <v>429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82.5" customHeight="1">
      <c r="A16" s="395"/>
      <c r="B16" s="395" t="s">
        <v>112</v>
      </c>
      <c r="C16" s="253" t="s">
        <v>430</v>
      </c>
      <c r="D16" s="396">
        <v>112000.0</v>
      </c>
      <c r="E16" s="397" t="s">
        <v>431</v>
      </c>
      <c r="F16" s="396">
        <v>112000.0</v>
      </c>
      <c r="G16" s="397" t="s">
        <v>432</v>
      </c>
      <c r="H16" s="397" t="s">
        <v>413</v>
      </c>
      <c r="I16" s="396">
        <v>112000.0</v>
      </c>
      <c r="J16" s="397" t="s">
        <v>433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82.5" customHeight="1">
      <c r="A17" s="395"/>
      <c r="B17" s="395" t="s">
        <v>114</v>
      </c>
      <c r="C17" s="253" t="s">
        <v>434</v>
      </c>
      <c r="D17" s="396">
        <v>107694.59</v>
      </c>
      <c r="E17" s="397" t="s">
        <v>435</v>
      </c>
      <c r="F17" s="396">
        <v>107694.59</v>
      </c>
      <c r="G17" s="397" t="s">
        <v>436</v>
      </c>
      <c r="H17" s="397" t="s">
        <v>437</v>
      </c>
      <c r="I17" s="396">
        <v>50000.0</v>
      </c>
      <c r="J17" s="397" t="s">
        <v>438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82.5" customHeight="1">
      <c r="A18" s="395"/>
      <c r="B18" s="395" t="s">
        <v>116</v>
      </c>
      <c r="C18" s="253" t="s">
        <v>439</v>
      </c>
      <c r="D18" s="396">
        <v>78080.0</v>
      </c>
      <c r="E18" s="397" t="s">
        <v>440</v>
      </c>
      <c r="F18" s="396">
        <v>78080.0</v>
      </c>
      <c r="G18" s="397" t="s">
        <v>441</v>
      </c>
      <c r="H18" s="397" t="s">
        <v>413</v>
      </c>
      <c r="I18" s="396">
        <v>32000.0</v>
      </c>
      <c r="J18" s="397" t="s">
        <v>438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50.25" customHeight="1">
      <c r="A19" s="395"/>
      <c r="B19" s="395" t="s">
        <v>144</v>
      </c>
      <c r="C19" s="253" t="s">
        <v>145</v>
      </c>
      <c r="D19" s="396">
        <v>15242.97</v>
      </c>
      <c r="E19" s="397" t="s">
        <v>442</v>
      </c>
      <c r="F19" s="396">
        <v>15242.97</v>
      </c>
      <c r="G19" s="397" t="s">
        <v>443</v>
      </c>
      <c r="H19" s="397" t="s">
        <v>444</v>
      </c>
      <c r="I19" s="396">
        <v>15242.97</v>
      </c>
      <c r="J19" s="397" t="s">
        <v>445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39.75" customHeight="1">
      <c r="A20" s="395"/>
      <c r="B20" s="395" t="s">
        <v>146</v>
      </c>
      <c r="C20" s="253" t="s">
        <v>147</v>
      </c>
      <c r="D20" s="396">
        <v>2990.0</v>
      </c>
      <c r="E20" s="397" t="s">
        <v>446</v>
      </c>
      <c r="F20" s="396">
        <v>2990.0</v>
      </c>
      <c r="G20" s="397" t="s">
        <v>447</v>
      </c>
      <c r="H20" s="397" t="s">
        <v>448</v>
      </c>
      <c r="I20" s="396">
        <v>2990.0</v>
      </c>
      <c r="J20" s="397" t="s">
        <v>445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60.0" customHeight="1">
      <c r="A21" s="395"/>
      <c r="B21" s="395" t="s">
        <v>449</v>
      </c>
      <c r="C21" s="253" t="s">
        <v>221</v>
      </c>
      <c r="D21" s="396">
        <v>50745.0</v>
      </c>
      <c r="E21" s="397" t="s">
        <v>450</v>
      </c>
      <c r="F21" s="396">
        <v>50745.0</v>
      </c>
      <c r="G21" s="397" t="s">
        <v>451</v>
      </c>
      <c r="H21" s="397" t="s">
        <v>452</v>
      </c>
      <c r="I21" s="396">
        <v>50745.0</v>
      </c>
      <c r="J21" s="397" t="s">
        <v>453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60.0" customHeight="1">
      <c r="A22" s="395"/>
      <c r="B22" s="395" t="s">
        <v>234</v>
      </c>
      <c r="C22" s="253" t="s">
        <v>235</v>
      </c>
      <c r="D22" s="396">
        <v>9270.0</v>
      </c>
      <c r="E22" s="397" t="s">
        <v>454</v>
      </c>
      <c r="F22" s="396">
        <v>9270.0</v>
      </c>
      <c r="G22" s="397" t="s">
        <v>455</v>
      </c>
      <c r="H22" s="397" t="s">
        <v>456</v>
      </c>
      <c r="I22" s="396">
        <v>9270.0</v>
      </c>
      <c r="J22" s="397" t="s">
        <v>457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60.0" customHeight="1">
      <c r="A23" s="395"/>
      <c r="B23" s="395" t="s">
        <v>234</v>
      </c>
      <c r="C23" s="253" t="s">
        <v>235</v>
      </c>
      <c r="D23" s="396">
        <v>8970.0</v>
      </c>
      <c r="E23" s="397" t="s">
        <v>458</v>
      </c>
      <c r="F23" s="396">
        <v>8970.0</v>
      </c>
      <c r="G23" s="397" t="s">
        <v>459</v>
      </c>
      <c r="H23" s="397" t="s">
        <v>460</v>
      </c>
      <c r="I23" s="396">
        <v>8970.0</v>
      </c>
      <c r="J23" s="397" t="s">
        <v>461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54.0" customHeight="1">
      <c r="A24" s="395"/>
      <c r="B24" s="395" t="s">
        <v>236</v>
      </c>
      <c r="C24" s="253" t="s">
        <v>237</v>
      </c>
      <c r="D24" s="396">
        <v>2622.0</v>
      </c>
      <c r="E24" s="397" t="s">
        <v>462</v>
      </c>
      <c r="F24" s="396">
        <v>2622.0</v>
      </c>
      <c r="G24" s="397" t="s">
        <v>463</v>
      </c>
      <c r="H24" s="397" t="s">
        <v>464</v>
      </c>
      <c r="I24" s="396">
        <v>2622.0</v>
      </c>
      <c r="J24" s="397" t="s">
        <v>465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54.0" customHeight="1">
      <c r="A25" s="395"/>
      <c r="B25" s="395" t="s">
        <v>236</v>
      </c>
      <c r="C25" s="253" t="s">
        <v>237</v>
      </c>
      <c r="D25" s="396">
        <v>2178.0</v>
      </c>
      <c r="E25" s="397" t="s">
        <v>466</v>
      </c>
      <c r="F25" s="396">
        <v>2178.0</v>
      </c>
      <c r="G25" s="397" t="s">
        <v>467</v>
      </c>
      <c r="H25" s="397" t="s">
        <v>468</v>
      </c>
      <c r="I25" s="396">
        <v>2178.0</v>
      </c>
      <c r="J25" s="397" t="s">
        <v>469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54.0" customHeight="1">
      <c r="A26" s="398"/>
      <c r="B26" s="399" t="s">
        <v>262</v>
      </c>
      <c r="C26" s="253" t="s">
        <v>263</v>
      </c>
      <c r="D26" s="396">
        <v>70000.0</v>
      </c>
      <c r="E26" s="397" t="s">
        <v>470</v>
      </c>
      <c r="F26" s="396">
        <v>70000.0</v>
      </c>
      <c r="G26" s="397" t="s">
        <v>471</v>
      </c>
      <c r="H26" s="397" t="s">
        <v>472</v>
      </c>
      <c r="I26" s="396">
        <v>70000.0</v>
      </c>
      <c r="J26" s="397" t="s">
        <v>473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54.0" customHeight="1">
      <c r="A27" s="398"/>
      <c r="B27" s="399" t="s">
        <v>474</v>
      </c>
      <c r="C27" s="253" t="s">
        <v>475</v>
      </c>
      <c r="D27" s="396">
        <v>31000.0</v>
      </c>
      <c r="E27" s="397" t="s">
        <v>476</v>
      </c>
      <c r="F27" s="396">
        <v>31000.0</v>
      </c>
      <c r="G27" s="397" t="s">
        <v>477</v>
      </c>
      <c r="H27" s="397" t="s">
        <v>472</v>
      </c>
      <c r="I27" s="396">
        <v>31000.0</v>
      </c>
      <c r="J27" s="397" t="s">
        <v>478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54.0" customHeight="1">
      <c r="A28" s="398"/>
      <c r="B28" s="399" t="s">
        <v>479</v>
      </c>
      <c r="C28" s="253" t="s">
        <v>291</v>
      </c>
      <c r="D28" s="396">
        <v>45000.0</v>
      </c>
      <c r="E28" s="397" t="s">
        <v>480</v>
      </c>
      <c r="F28" s="396">
        <v>45000.0</v>
      </c>
      <c r="G28" s="397" t="s">
        <v>481</v>
      </c>
      <c r="H28" s="397" t="s">
        <v>482</v>
      </c>
      <c r="I28" s="396">
        <v>45000.0</v>
      </c>
      <c r="J28" s="397" t="s">
        <v>483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54.0" customHeight="1">
      <c r="A29" s="398"/>
      <c r="B29" s="399" t="s">
        <v>315</v>
      </c>
      <c r="C29" s="253" t="s">
        <v>316</v>
      </c>
      <c r="D29" s="396">
        <v>60000.0</v>
      </c>
      <c r="E29" s="397" t="s">
        <v>484</v>
      </c>
      <c r="F29" s="396">
        <v>60000.0</v>
      </c>
      <c r="G29" s="397" t="s">
        <v>485</v>
      </c>
      <c r="H29" s="397" t="s">
        <v>413</v>
      </c>
      <c r="I29" s="396">
        <v>45000.0</v>
      </c>
      <c r="J29" s="397" t="s">
        <v>486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54.0" customHeight="1">
      <c r="A30" s="398"/>
      <c r="B30" s="399" t="s">
        <v>317</v>
      </c>
      <c r="C30" s="253" t="s">
        <v>318</v>
      </c>
      <c r="D30" s="396">
        <v>45000.0</v>
      </c>
      <c r="E30" s="397" t="s">
        <v>487</v>
      </c>
      <c r="F30" s="396">
        <v>45000.0</v>
      </c>
      <c r="G30" s="397" t="s">
        <v>488</v>
      </c>
      <c r="H30" s="397" t="s">
        <v>413</v>
      </c>
      <c r="I30" s="396">
        <v>45000.0</v>
      </c>
      <c r="J30" s="397" t="s">
        <v>489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69.0" customHeight="1">
      <c r="A31" s="398"/>
      <c r="B31" s="399" t="s">
        <v>325</v>
      </c>
      <c r="C31" s="253" t="s">
        <v>326</v>
      </c>
      <c r="D31" s="396">
        <v>50000.0</v>
      </c>
      <c r="E31" s="397" t="s">
        <v>490</v>
      </c>
      <c r="F31" s="396">
        <v>50000.0</v>
      </c>
      <c r="G31" s="397" t="s">
        <v>491</v>
      </c>
      <c r="H31" s="397" t="s">
        <v>413</v>
      </c>
      <c r="I31" s="396">
        <v>50000.0</v>
      </c>
      <c r="J31" s="397" t="s">
        <v>492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72.0" customHeight="1">
      <c r="A32" s="398"/>
      <c r="B32" s="399" t="s">
        <v>325</v>
      </c>
      <c r="C32" s="253" t="s">
        <v>326</v>
      </c>
      <c r="D32" s="396">
        <v>50000.0</v>
      </c>
      <c r="E32" s="397" t="s">
        <v>493</v>
      </c>
      <c r="F32" s="396">
        <v>50000.0</v>
      </c>
      <c r="G32" s="397" t="s">
        <v>494</v>
      </c>
      <c r="H32" s="397" t="s">
        <v>495</v>
      </c>
      <c r="I32" s="396">
        <v>50000.0</v>
      </c>
      <c r="J32" s="397" t="s">
        <v>496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69.0" customHeight="1">
      <c r="A33" s="398"/>
      <c r="B33" s="399" t="s">
        <v>325</v>
      </c>
      <c r="C33" s="253" t="s">
        <v>326</v>
      </c>
      <c r="D33" s="396">
        <v>50000.0</v>
      </c>
      <c r="E33" s="397" t="s">
        <v>480</v>
      </c>
      <c r="F33" s="396">
        <v>50000.0</v>
      </c>
      <c r="G33" s="397" t="s">
        <v>497</v>
      </c>
      <c r="H33" s="397" t="s">
        <v>495</v>
      </c>
      <c r="I33" s="396">
        <v>50000.0</v>
      </c>
      <c r="J33" s="397" t="s">
        <v>498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38.25" customHeight="1">
      <c r="A34" s="398"/>
      <c r="B34" s="399" t="s">
        <v>327</v>
      </c>
      <c r="C34" s="253" t="s">
        <v>328</v>
      </c>
      <c r="D34" s="396">
        <v>45000.0</v>
      </c>
      <c r="E34" s="397" t="s">
        <v>499</v>
      </c>
      <c r="F34" s="396">
        <v>45000.0</v>
      </c>
      <c r="G34" s="397" t="s">
        <v>500</v>
      </c>
      <c r="H34" s="397" t="s">
        <v>413</v>
      </c>
      <c r="I34" s="396">
        <v>45000.0</v>
      </c>
      <c r="J34" s="397" t="s">
        <v>501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38.25" customHeight="1">
      <c r="A35" s="398"/>
      <c r="B35" s="399" t="s">
        <v>329</v>
      </c>
      <c r="C35" s="253" t="s">
        <v>502</v>
      </c>
      <c r="D35" s="396">
        <v>48000.0</v>
      </c>
      <c r="E35" s="397" t="s">
        <v>503</v>
      </c>
      <c r="F35" s="396">
        <v>48000.0</v>
      </c>
      <c r="G35" s="397" t="s">
        <v>504</v>
      </c>
      <c r="H35" s="397" t="s">
        <v>413</v>
      </c>
      <c r="I35" s="396">
        <v>48000.0</v>
      </c>
      <c r="J35" s="397" t="s">
        <v>505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38.25" customHeight="1">
      <c r="A36" s="398"/>
      <c r="B36" s="399" t="s">
        <v>342</v>
      </c>
      <c r="C36" s="253" t="s">
        <v>343</v>
      </c>
      <c r="D36" s="396">
        <v>15.0</v>
      </c>
      <c r="E36" s="397" t="s">
        <v>506</v>
      </c>
      <c r="F36" s="396">
        <v>15.0</v>
      </c>
      <c r="G36" s="397"/>
      <c r="H36" s="397"/>
      <c r="I36" s="396">
        <v>15.0</v>
      </c>
      <c r="J36" s="397" t="s">
        <v>507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52.5" customHeight="1">
      <c r="A37" s="398"/>
      <c r="B37" s="399" t="s">
        <v>344</v>
      </c>
      <c r="C37" s="253" t="s">
        <v>345</v>
      </c>
      <c r="D37" s="396">
        <v>777.05</v>
      </c>
      <c r="E37" s="397" t="s">
        <v>506</v>
      </c>
      <c r="F37" s="396">
        <v>777.05</v>
      </c>
      <c r="G37" s="397"/>
      <c r="H37" s="397"/>
      <c r="I37" s="396">
        <v>777.05</v>
      </c>
      <c r="J37" s="397" t="s">
        <v>508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45.75" customHeight="1">
      <c r="A38" s="398"/>
      <c r="B38" s="399" t="s">
        <v>350</v>
      </c>
      <c r="C38" s="253" t="s">
        <v>509</v>
      </c>
      <c r="D38" s="396">
        <v>8695.65</v>
      </c>
      <c r="E38" s="397" t="s">
        <v>510</v>
      </c>
      <c r="F38" s="396">
        <v>8695.65</v>
      </c>
      <c r="G38" s="397" t="s">
        <v>511</v>
      </c>
      <c r="H38" s="397" t="s">
        <v>413</v>
      </c>
      <c r="I38" s="396">
        <v>8695.65</v>
      </c>
      <c r="J38" s="397" t="s">
        <v>512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45.75" customHeight="1">
      <c r="A39" s="398"/>
      <c r="B39" s="399" t="s">
        <v>352</v>
      </c>
      <c r="C39" s="253" t="s">
        <v>509</v>
      </c>
      <c r="D39" s="396">
        <v>8695.65</v>
      </c>
      <c r="E39" s="397" t="s">
        <v>513</v>
      </c>
      <c r="F39" s="396">
        <v>8695.65</v>
      </c>
      <c r="G39" s="397" t="s">
        <v>514</v>
      </c>
      <c r="H39" s="397" t="s">
        <v>413</v>
      </c>
      <c r="I39" s="396">
        <v>8695.65</v>
      </c>
      <c r="J39" s="397" t="s">
        <v>515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45.75" customHeight="1">
      <c r="A40" s="398"/>
      <c r="B40" s="399" t="s">
        <v>354</v>
      </c>
      <c r="C40" s="253" t="s">
        <v>509</v>
      </c>
      <c r="D40" s="396">
        <v>8695.65</v>
      </c>
      <c r="E40" s="397" t="s">
        <v>516</v>
      </c>
      <c r="F40" s="396">
        <v>8695.65</v>
      </c>
      <c r="G40" s="397" t="s">
        <v>517</v>
      </c>
      <c r="H40" s="397" t="s">
        <v>413</v>
      </c>
      <c r="I40" s="396">
        <v>8695.65</v>
      </c>
      <c r="J40" s="397" t="s">
        <v>518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45.75" customHeight="1">
      <c r="A41" s="398"/>
      <c r="B41" s="399" t="s">
        <v>356</v>
      </c>
      <c r="C41" s="253" t="s">
        <v>509</v>
      </c>
      <c r="D41" s="396">
        <v>8695.65</v>
      </c>
      <c r="E41" s="397" t="s">
        <v>519</v>
      </c>
      <c r="F41" s="396">
        <v>8695.65</v>
      </c>
      <c r="G41" s="397" t="s">
        <v>520</v>
      </c>
      <c r="H41" s="397" t="s">
        <v>413</v>
      </c>
      <c r="I41" s="396">
        <v>8695.65</v>
      </c>
      <c r="J41" s="397" t="s">
        <v>521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45.75" customHeight="1">
      <c r="A42" s="398"/>
      <c r="B42" s="399" t="s">
        <v>360</v>
      </c>
      <c r="C42" s="253" t="s">
        <v>509</v>
      </c>
      <c r="D42" s="396">
        <v>8695.65</v>
      </c>
      <c r="E42" s="397" t="s">
        <v>522</v>
      </c>
      <c r="F42" s="396">
        <v>8695.65</v>
      </c>
      <c r="G42" s="397" t="s">
        <v>523</v>
      </c>
      <c r="H42" s="397" t="s">
        <v>413</v>
      </c>
      <c r="I42" s="396">
        <v>8695.65</v>
      </c>
      <c r="J42" s="397" t="s">
        <v>524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45.75" customHeight="1">
      <c r="A43" s="398"/>
      <c r="B43" s="399" t="s">
        <v>364</v>
      </c>
      <c r="C43" s="253" t="s">
        <v>509</v>
      </c>
      <c r="D43" s="396">
        <v>8695.65</v>
      </c>
      <c r="E43" s="397" t="s">
        <v>525</v>
      </c>
      <c r="F43" s="396">
        <v>8695.65</v>
      </c>
      <c r="G43" s="397" t="s">
        <v>526</v>
      </c>
      <c r="H43" s="397" t="s">
        <v>413</v>
      </c>
      <c r="I43" s="396">
        <v>8695.65</v>
      </c>
      <c r="J43" s="397" t="s">
        <v>527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45.75" customHeight="1">
      <c r="A44" s="398"/>
      <c r="B44" s="399" t="s">
        <v>368</v>
      </c>
      <c r="C44" s="253" t="s">
        <v>509</v>
      </c>
      <c r="D44" s="396">
        <v>8695.65</v>
      </c>
      <c r="E44" s="397" t="s">
        <v>528</v>
      </c>
      <c r="F44" s="396">
        <v>8695.65</v>
      </c>
      <c r="G44" s="397" t="s">
        <v>529</v>
      </c>
      <c r="H44" s="397" t="s">
        <v>413</v>
      </c>
      <c r="I44" s="396">
        <v>8695.65</v>
      </c>
      <c r="J44" s="397" t="s">
        <v>530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45.75" customHeight="1">
      <c r="A45" s="398"/>
      <c r="B45" s="399" t="s">
        <v>370</v>
      </c>
      <c r="C45" s="253" t="s">
        <v>509</v>
      </c>
      <c r="D45" s="396">
        <v>8695.65</v>
      </c>
      <c r="E45" s="397" t="s">
        <v>531</v>
      </c>
      <c r="F45" s="396">
        <v>8695.65</v>
      </c>
      <c r="G45" s="397" t="s">
        <v>532</v>
      </c>
      <c r="H45" s="397" t="s">
        <v>413</v>
      </c>
      <c r="I45" s="396">
        <v>8695.65</v>
      </c>
      <c r="J45" s="397" t="s">
        <v>533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45.75" customHeight="1">
      <c r="A46" s="398"/>
      <c r="B46" s="399" t="s">
        <v>372</v>
      </c>
      <c r="C46" s="253" t="s">
        <v>509</v>
      </c>
      <c r="D46" s="396">
        <v>8695.65</v>
      </c>
      <c r="E46" s="397" t="s">
        <v>534</v>
      </c>
      <c r="F46" s="396">
        <v>8695.65</v>
      </c>
      <c r="G46" s="397" t="s">
        <v>535</v>
      </c>
      <c r="H46" s="397" t="s">
        <v>413</v>
      </c>
      <c r="I46" s="396">
        <v>8695.65</v>
      </c>
      <c r="J46" s="397" t="s">
        <v>536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45.75" customHeight="1">
      <c r="A47" s="398"/>
      <c r="B47" s="399" t="s">
        <v>374</v>
      </c>
      <c r="C47" s="253" t="s">
        <v>509</v>
      </c>
      <c r="D47" s="396">
        <v>8695.65</v>
      </c>
      <c r="E47" s="397" t="s">
        <v>537</v>
      </c>
      <c r="F47" s="396">
        <v>8695.65</v>
      </c>
      <c r="G47" s="397" t="s">
        <v>538</v>
      </c>
      <c r="H47" s="397" t="s">
        <v>413</v>
      </c>
      <c r="I47" s="396">
        <v>8695.65</v>
      </c>
      <c r="J47" s="397" t="s">
        <v>539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45.75" customHeight="1">
      <c r="A48" s="398"/>
      <c r="B48" s="399" t="s">
        <v>376</v>
      </c>
      <c r="C48" s="253" t="s">
        <v>509</v>
      </c>
      <c r="D48" s="396">
        <v>8695.65</v>
      </c>
      <c r="E48" s="397" t="s">
        <v>540</v>
      </c>
      <c r="F48" s="396">
        <v>8695.65</v>
      </c>
      <c r="G48" s="397" t="s">
        <v>491</v>
      </c>
      <c r="H48" s="397" t="s">
        <v>413</v>
      </c>
      <c r="I48" s="396">
        <v>8695.65</v>
      </c>
      <c r="J48" s="397" t="s">
        <v>541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45.75" customHeight="1">
      <c r="A49" s="398"/>
      <c r="B49" s="399" t="s">
        <v>378</v>
      </c>
      <c r="C49" s="253" t="s">
        <v>509</v>
      </c>
      <c r="D49" s="396">
        <v>8695.65</v>
      </c>
      <c r="E49" s="397" t="s">
        <v>542</v>
      </c>
      <c r="F49" s="396">
        <v>8695.65</v>
      </c>
      <c r="G49" s="397" t="s">
        <v>543</v>
      </c>
      <c r="H49" s="397" t="s">
        <v>413</v>
      </c>
      <c r="I49" s="396">
        <v>8695.65</v>
      </c>
      <c r="J49" s="397" t="s">
        <v>544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45.75" customHeight="1">
      <c r="A50" s="398"/>
      <c r="B50" s="399" t="s">
        <v>380</v>
      </c>
      <c r="C50" s="253" t="s">
        <v>509</v>
      </c>
      <c r="D50" s="396">
        <v>8695.65</v>
      </c>
      <c r="E50" s="397" t="s">
        <v>545</v>
      </c>
      <c r="F50" s="396">
        <v>8695.65</v>
      </c>
      <c r="G50" s="397" t="s">
        <v>546</v>
      </c>
      <c r="H50" s="397" t="s">
        <v>413</v>
      </c>
      <c r="I50" s="396">
        <v>8695.65</v>
      </c>
      <c r="J50" s="397" t="s">
        <v>547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45.75" customHeight="1">
      <c r="A51" s="398"/>
      <c r="B51" s="399" t="s">
        <v>382</v>
      </c>
      <c r="C51" s="253" t="s">
        <v>509</v>
      </c>
      <c r="D51" s="396">
        <v>8695.65</v>
      </c>
      <c r="E51" s="397" t="s">
        <v>548</v>
      </c>
      <c r="F51" s="396">
        <v>8695.65</v>
      </c>
      <c r="G51" s="397" t="s">
        <v>546</v>
      </c>
      <c r="H51" s="397" t="s">
        <v>413</v>
      </c>
      <c r="I51" s="396">
        <v>8695.65</v>
      </c>
      <c r="J51" s="397" t="s">
        <v>549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45.75" customHeight="1">
      <c r="A52" s="398"/>
      <c r="B52" s="399" t="s">
        <v>384</v>
      </c>
      <c r="C52" s="253" t="s">
        <v>509</v>
      </c>
      <c r="D52" s="396">
        <v>8695.65</v>
      </c>
      <c r="E52" s="397" t="s">
        <v>550</v>
      </c>
      <c r="F52" s="396">
        <v>8695.65</v>
      </c>
      <c r="G52" s="397" t="s">
        <v>551</v>
      </c>
      <c r="H52" s="397" t="s">
        <v>413</v>
      </c>
      <c r="I52" s="396">
        <v>8695.65</v>
      </c>
      <c r="J52" s="397" t="s">
        <v>552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17.0" customHeight="1">
      <c r="A53" s="398"/>
      <c r="B53" s="399" t="s">
        <v>386</v>
      </c>
      <c r="C53" s="253" t="s">
        <v>553</v>
      </c>
      <c r="D53" s="396">
        <v>28695.6</v>
      </c>
      <c r="E53" s="397" t="s">
        <v>554</v>
      </c>
      <c r="F53" s="396">
        <v>28695.6</v>
      </c>
      <c r="G53" s="397"/>
      <c r="H53" s="397"/>
      <c r="I53" s="396">
        <v>28695.6</v>
      </c>
      <c r="J53" s="397" t="s">
        <v>555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400"/>
      <c r="B54" s="401" t="s">
        <v>556</v>
      </c>
      <c r="C54" s="390"/>
      <c r="D54" s="402">
        <f>SUM(D11:D53)</f>
        <v>1438994.96</v>
      </c>
      <c r="E54" s="403"/>
      <c r="F54" s="402">
        <f>SUM(F11:F53)</f>
        <v>1438994.96</v>
      </c>
      <c r="G54" s="403"/>
      <c r="H54" s="403"/>
      <c r="I54" s="402">
        <f>SUM(I11:I53)</f>
        <v>1122580.37</v>
      </c>
      <c r="J54" s="403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</row>
    <row r="55" ht="14.25" customHeight="1">
      <c r="A55" s="383"/>
      <c r="B55" s="383"/>
      <c r="C55" s="383"/>
      <c r="D55" s="384"/>
      <c r="E55" s="383"/>
      <c r="F55" s="384"/>
      <c r="G55" s="383"/>
      <c r="H55" s="38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24"/>
      <c r="B56" s="389" t="s">
        <v>557</v>
      </c>
      <c r="C56" s="390"/>
      <c r="D56" s="391"/>
      <c r="E56" s="392" t="s">
        <v>401</v>
      </c>
      <c r="F56" s="390"/>
      <c r="G56" s="390"/>
      <c r="H56" s="390"/>
      <c r="I56" s="390"/>
      <c r="J56" s="391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4.25" customHeight="1">
      <c r="A57" s="393" t="s">
        <v>402</v>
      </c>
      <c r="B57" s="393" t="s">
        <v>403</v>
      </c>
      <c r="C57" s="393" t="s">
        <v>51</v>
      </c>
      <c r="D57" s="394" t="s">
        <v>404</v>
      </c>
      <c r="E57" s="393" t="s">
        <v>405</v>
      </c>
      <c r="F57" s="394" t="s">
        <v>404</v>
      </c>
      <c r="G57" s="393" t="s">
        <v>406</v>
      </c>
      <c r="H57" s="393" t="s">
        <v>407</v>
      </c>
      <c r="I57" s="393" t="s">
        <v>408</v>
      </c>
      <c r="J57" s="393" t="s">
        <v>409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58.5" customHeight="1">
      <c r="A58" s="395"/>
      <c r="B58" s="395" t="s">
        <v>319</v>
      </c>
      <c r="C58" s="405" t="s">
        <v>320</v>
      </c>
      <c r="D58" s="396">
        <v>20000.0</v>
      </c>
      <c r="E58" s="406" t="s">
        <v>558</v>
      </c>
      <c r="F58" s="396">
        <v>20000.0</v>
      </c>
      <c r="G58" s="397" t="s">
        <v>559</v>
      </c>
      <c r="H58" s="406" t="s">
        <v>560</v>
      </c>
      <c r="I58" s="396"/>
      <c r="J58" s="39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395"/>
      <c r="B59" s="395"/>
      <c r="C59" s="397"/>
      <c r="D59" s="396"/>
      <c r="E59" s="397"/>
      <c r="F59" s="396"/>
      <c r="G59" s="397"/>
      <c r="H59" s="397"/>
      <c r="I59" s="396"/>
      <c r="J59" s="39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395"/>
      <c r="B60" s="395"/>
      <c r="C60" s="397"/>
      <c r="D60" s="396"/>
      <c r="E60" s="397"/>
      <c r="F60" s="396"/>
      <c r="G60" s="397"/>
      <c r="H60" s="397"/>
      <c r="I60" s="396"/>
      <c r="J60" s="397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400"/>
      <c r="B61" s="401" t="s">
        <v>556</v>
      </c>
      <c r="C61" s="390"/>
      <c r="D61" s="402">
        <f>SUM(D58:D60)</f>
        <v>20000</v>
      </c>
      <c r="E61" s="403"/>
      <c r="F61" s="402">
        <f>SUM(F58:F60)</f>
        <v>20000</v>
      </c>
      <c r="G61" s="403"/>
      <c r="H61" s="403"/>
      <c r="I61" s="402">
        <f>SUM(I58:I60)</f>
        <v>0</v>
      </c>
      <c r="J61" s="403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</row>
    <row r="62" ht="14.25" customHeight="1">
      <c r="A62" s="383"/>
      <c r="B62" s="383"/>
      <c r="C62" s="383"/>
      <c r="D62" s="384"/>
      <c r="E62" s="383"/>
      <c r="F62" s="384"/>
      <c r="G62" s="383"/>
      <c r="H62" s="38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24"/>
      <c r="B63" s="389" t="s">
        <v>561</v>
      </c>
      <c r="C63" s="390"/>
      <c r="D63" s="391"/>
      <c r="E63" s="392" t="s">
        <v>401</v>
      </c>
      <c r="F63" s="390"/>
      <c r="G63" s="390"/>
      <c r="H63" s="390"/>
      <c r="I63" s="390"/>
      <c r="J63" s="391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4.25" customHeight="1">
      <c r="A64" s="393" t="s">
        <v>402</v>
      </c>
      <c r="B64" s="393" t="s">
        <v>403</v>
      </c>
      <c r="C64" s="393" t="s">
        <v>51</v>
      </c>
      <c r="D64" s="394" t="s">
        <v>404</v>
      </c>
      <c r="E64" s="393" t="s">
        <v>405</v>
      </c>
      <c r="F64" s="394" t="s">
        <v>404</v>
      </c>
      <c r="G64" s="393" t="s">
        <v>406</v>
      </c>
      <c r="H64" s="393" t="s">
        <v>407</v>
      </c>
      <c r="I64" s="393" t="s">
        <v>408</v>
      </c>
      <c r="J64" s="393" t="s">
        <v>409</v>
      </c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4.25" customHeight="1">
      <c r="A65" s="395"/>
      <c r="B65" s="395" t="s">
        <v>78</v>
      </c>
      <c r="C65" s="397"/>
      <c r="D65" s="396"/>
      <c r="E65" s="397"/>
      <c r="F65" s="396"/>
      <c r="G65" s="397"/>
      <c r="H65" s="397"/>
      <c r="I65" s="396"/>
      <c r="J65" s="39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395"/>
      <c r="B66" s="395" t="s">
        <v>119</v>
      </c>
      <c r="C66" s="397"/>
      <c r="D66" s="396"/>
      <c r="E66" s="397"/>
      <c r="F66" s="396"/>
      <c r="G66" s="397"/>
      <c r="H66" s="397"/>
      <c r="I66" s="396"/>
      <c r="J66" s="39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395"/>
      <c r="B67" s="395" t="s">
        <v>126</v>
      </c>
      <c r="C67" s="397"/>
      <c r="D67" s="396"/>
      <c r="E67" s="397"/>
      <c r="F67" s="396"/>
      <c r="G67" s="397"/>
      <c r="H67" s="397"/>
      <c r="I67" s="396"/>
      <c r="J67" s="39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395"/>
      <c r="B68" s="395" t="s">
        <v>142</v>
      </c>
      <c r="C68" s="397" t="s">
        <v>562</v>
      </c>
      <c r="D68" s="396"/>
      <c r="E68" s="397"/>
      <c r="F68" s="396"/>
      <c r="G68" s="397"/>
      <c r="H68" s="397"/>
      <c r="I68" s="396"/>
      <c r="J68" s="39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395"/>
      <c r="B69" s="395" t="s">
        <v>160</v>
      </c>
      <c r="C69" s="397"/>
      <c r="D69" s="396"/>
      <c r="E69" s="397"/>
      <c r="F69" s="396"/>
      <c r="G69" s="397"/>
      <c r="H69" s="397"/>
      <c r="I69" s="396"/>
      <c r="J69" s="39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395"/>
      <c r="B70" s="395"/>
      <c r="C70" s="397"/>
      <c r="D70" s="396"/>
      <c r="E70" s="397"/>
      <c r="F70" s="396"/>
      <c r="G70" s="397"/>
      <c r="H70" s="397"/>
      <c r="I70" s="396"/>
      <c r="J70" s="39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400"/>
      <c r="B71" s="401" t="s">
        <v>556</v>
      </c>
      <c r="C71" s="390"/>
      <c r="D71" s="402">
        <f>SUM(D65:D70)</f>
        <v>0</v>
      </c>
      <c r="E71" s="403"/>
      <c r="F71" s="402">
        <f>SUM(F65:F70)</f>
        <v>0</v>
      </c>
      <c r="G71" s="403"/>
      <c r="H71" s="403"/>
      <c r="I71" s="402">
        <f>SUM(I65:I70)</f>
        <v>0</v>
      </c>
      <c r="J71" s="403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</row>
    <row r="72" ht="14.25" customHeight="1">
      <c r="A72" s="383"/>
      <c r="B72" s="383"/>
      <c r="C72" s="383"/>
      <c r="D72" s="384"/>
      <c r="E72" s="383"/>
      <c r="F72" s="384"/>
      <c r="G72" s="383"/>
      <c r="H72" s="38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407"/>
      <c r="B73" s="407" t="s">
        <v>563</v>
      </c>
      <c r="C73" s="407"/>
      <c r="D73" s="408"/>
      <c r="E73" s="407"/>
      <c r="F73" s="408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7"/>
      <c r="Y73" s="407"/>
      <c r="Z73" s="407"/>
    </row>
    <row r="74" ht="14.25" customHeight="1">
      <c r="A74" s="383"/>
      <c r="B74" s="383"/>
      <c r="C74" s="383"/>
      <c r="D74" s="384"/>
      <c r="E74" s="383"/>
      <c r="F74" s="384"/>
      <c r="G74" s="383"/>
      <c r="H74" s="38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383"/>
      <c r="B75" s="383"/>
      <c r="C75" s="383"/>
      <c r="D75" s="384"/>
      <c r="E75" s="383"/>
      <c r="F75" s="384"/>
      <c r="G75" s="383"/>
      <c r="H75" s="38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383"/>
      <c r="B76" s="383"/>
      <c r="C76" s="383"/>
      <c r="D76" s="384"/>
      <c r="E76" s="383"/>
      <c r="F76" s="384"/>
      <c r="G76" s="383"/>
      <c r="H76" s="38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383"/>
      <c r="B77" s="383"/>
      <c r="C77" s="383"/>
      <c r="D77" s="384"/>
      <c r="E77" s="383"/>
      <c r="F77" s="384"/>
      <c r="G77" s="383"/>
      <c r="H77" s="38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383"/>
      <c r="B78" s="383"/>
      <c r="C78" s="383"/>
      <c r="D78" s="384"/>
      <c r="E78" s="383"/>
      <c r="F78" s="384"/>
      <c r="G78" s="383"/>
      <c r="H78" s="38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383"/>
      <c r="B79" s="383"/>
      <c r="C79" s="383"/>
      <c r="D79" s="384"/>
      <c r="E79" s="383"/>
      <c r="F79" s="384"/>
      <c r="G79" s="383"/>
      <c r="H79" s="38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383"/>
      <c r="B80" s="383"/>
      <c r="C80" s="383"/>
      <c r="D80" s="384"/>
      <c r="E80" s="383"/>
      <c r="F80" s="384"/>
      <c r="G80" s="383"/>
      <c r="H80" s="383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383"/>
      <c r="B81" s="383"/>
      <c r="C81" s="383"/>
      <c r="D81" s="384"/>
      <c r="E81" s="383"/>
      <c r="F81" s="384"/>
      <c r="G81" s="383"/>
      <c r="H81" s="38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383"/>
      <c r="B82" s="383"/>
      <c r="C82" s="383"/>
      <c r="D82" s="384"/>
      <c r="E82" s="383"/>
      <c r="F82" s="384"/>
      <c r="G82" s="383"/>
      <c r="H82" s="38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383"/>
      <c r="B83" s="383"/>
      <c r="C83" s="383"/>
      <c r="D83" s="384"/>
      <c r="E83" s="383"/>
      <c r="F83" s="384"/>
      <c r="G83" s="383"/>
      <c r="H83" s="38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383"/>
      <c r="B84" s="383"/>
      <c r="C84" s="383"/>
      <c r="D84" s="384"/>
      <c r="E84" s="383"/>
      <c r="F84" s="384"/>
      <c r="G84" s="383"/>
      <c r="H84" s="38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383"/>
      <c r="B85" s="383"/>
      <c r="C85" s="383"/>
      <c r="D85" s="384"/>
      <c r="E85" s="383"/>
      <c r="F85" s="384"/>
      <c r="G85" s="383"/>
      <c r="H85" s="38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383"/>
      <c r="B86" s="383"/>
      <c r="C86" s="383"/>
      <c r="D86" s="384"/>
      <c r="E86" s="383"/>
      <c r="F86" s="384"/>
      <c r="G86" s="383"/>
      <c r="H86" s="383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383"/>
      <c r="B87" s="383"/>
      <c r="C87" s="383"/>
      <c r="D87" s="384"/>
      <c r="E87" s="383"/>
      <c r="F87" s="384"/>
      <c r="G87" s="383"/>
      <c r="H87" s="38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383"/>
      <c r="B88" s="383"/>
      <c r="C88" s="383"/>
      <c r="D88" s="384"/>
      <c r="E88" s="383"/>
      <c r="F88" s="384"/>
      <c r="G88" s="383"/>
      <c r="H88" s="38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383"/>
      <c r="B89" s="383"/>
      <c r="C89" s="383"/>
      <c r="D89" s="384"/>
      <c r="E89" s="383"/>
      <c r="F89" s="384"/>
      <c r="G89" s="383"/>
      <c r="H89" s="38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383"/>
      <c r="B90" s="383"/>
      <c r="C90" s="383"/>
      <c r="D90" s="384"/>
      <c r="E90" s="383"/>
      <c r="F90" s="384"/>
      <c r="G90" s="383"/>
      <c r="H90" s="38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383"/>
      <c r="B91" s="383"/>
      <c r="C91" s="383"/>
      <c r="D91" s="384"/>
      <c r="E91" s="383"/>
      <c r="F91" s="384"/>
      <c r="G91" s="383"/>
      <c r="H91" s="38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383"/>
      <c r="B92" s="383"/>
      <c r="C92" s="383"/>
      <c r="D92" s="384"/>
      <c r="E92" s="383"/>
      <c r="F92" s="384"/>
      <c r="G92" s="383"/>
      <c r="H92" s="38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383"/>
      <c r="B93" s="383"/>
      <c r="C93" s="383"/>
      <c r="D93" s="384"/>
      <c r="E93" s="383"/>
      <c r="F93" s="384"/>
      <c r="G93" s="383"/>
      <c r="H93" s="38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383"/>
      <c r="B94" s="383"/>
      <c r="C94" s="383"/>
      <c r="D94" s="384"/>
      <c r="E94" s="383"/>
      <c r="F94" s="384"/>
      <c r="G94" s="383"/>
      <c r="H94" s="38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383"/>
      <c r="B95" s="383"/>
      <c r="C95" s="383"/>
      <c r="D95" s="384"/>
      <c r="E95" s="383"/>
      <c r="F95" s="384"/>
      <c r="G95" s="383"/>
      <c r="H95" s="38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383"/>
      <c r="B96" s="383"/>
      <c r="C96" s="383"/>
      <c r="D96" s="384"/>
      <c r="E96" s="383"/>
      <c r="F96" s="384"/>
      <c r="G96" s="383"/>
      <c r="H96" s="38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383"/>
      <c r="B97" s="383"/>
      <c r="C97" s="383"/>
      <c r="D97" s="384"/>
      <c r="E97" s="383"/>
      <c r="F97" s="384"/>
      <c r="G97" s="383"/>
      <c r="H97" s="38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383"/>
      <c r="B98" s="383"/>
      <c r="C98" s="383"/>
      <c r="D98" s="384"/>
      <c r="E98" s="383"/>
      <c r="F98" s="384"/>
      <c r="G98" s="383"/>
      <c r="H98" s="38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383"/>
      <c r="B99" s="383"/>
      <c r="C99" s="383"/>
      <c r="D99" s="384"/>
      <c r="E99" s="383"/>
      <c r="F99" s="384"/>
      <c r="G99" s="383"/>
      <c r="H99" s="383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383"/>
      <c r="B100" s="383"/>
      <c r="C100" s="383"/>
      <c r="D100" s="384"/>
      <c r="E100" s="383"/>
      <c r="F100" s="384"/>
      <c r="G100" s="383"/>
      <c r="H100" s="383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383"/>
      <c r="B101" s="383"/>
      <c r="C101" s="383"/>
      <c r="D101" s="384"/>
      <c r="E101" s="383"/>
      <c r="F101" s="384"/>
      <c r="G101" s="383"/>
      <c r="H101" s="383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383"/>
      <c r="B102" s="383"/>
      <c r="C102" s="383"/>
      <c r="D102" s="384"/>
      <c r="E102" s="383"/>
      <c r="F102" s="384"/>
      <c r="G102" s="383"/>
      <c r="H102" s="383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383"/>
      <c r="B103" s="383"/>
      <c r="C103" s="383"/>
      <c r="D103" s="384"/>
      <c r="E103" s="383"/>
      <c r="F103" s="384"/>
      <c r="G103" s="383"/>
      <c r="H103" s="383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383"/>
      <c r="B104" s="383"/>
      <c r="C104" s="383"/>
      <c r="D104" s="384"/>
      <c r="E104" s="383"/>
      <c r="F104" s="384"/>
      <c r="G104" s="383"/>
      <c r="H104" s="383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383"/>
      <c r="B105" s="383"/>
      <c r="C105" s="383"/>
      <c r="D105" s="384"/>
      <c r="E105" s="383"/>
      <c r="F105" s="384"/>
      <c r="G105" s="383"/>
      <c r="H105" s="383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383"/>
      <c r="B106" s="383"/>
      <c r="C106" s="383"/>
      <c r="D106" s="384"/>
      <c r="E106" s="383"/>
      <c r="F106" s="384"/>
      <c r="G106" s="383"/>
      <c r="H106" s="383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383"/>
      <c r="B107" s="383"/>
      <c r="C107" s="383"/>
      <c r="D107" s="384"/>
      <c r="E107" s="383"/>
      <c r="F107" s="384"/>
      <c r="G107" s="383"/>
      <c r="H107" s="383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383"/>
      <c r="B108" s="383"/>
      <c r="C108" s="383"/>
      <c r="D108" s="384"/>
      <c r="E108" s="383"/>
      <c r="F108" s="384"/>
      <c r="G108" s="383"/>
      <c r="H108" s="383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383"/>
      <c r="B109" s="383"/>
      <c r="C109" s="383"/>
      <c r="D109" s="384"/>
      <c r="E109" s="383"/>
      <c r="F109" s="384"/>
      <c r="G109" s="383"/>
      <c r="H109" s="383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383"/>
      <c r="B110" s="383"/>
      <c r="C110" s="383"/>
      <c r="D110" s="384"/>
      <c r="E110" s="383"/>
      <c r="F110" s="384"/>
      <c r="G110" s="383"/>
      <c r="H110" s="383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383"/>
      <c r="B111" s="383"/>
      <c r="C111" s="383"/>
      <c r="D111" s="384"/>
      <c r="E111" s="383"/>
      <c r="F111" s="384"/>
      <c r="G111" s="383"/>
      <c r="H111" s="383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383"/>
      <c r="B112" s="383"/>
      <c r="C112" s="383"/>
      <c r="D112" s="384"/>
      <c r="E112" s="383"/>
      <c r="F112" s="384"/>
      <c r="G112" s="383"/>
      <c r="H112" s="383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383"/>
      <c r="B113" s="383"/>
      <c r="C113" s="383"/>
      <c r="D113" s="384"/>
      <c r="E113" s="383"/>
      <c r="F113" s="384"/>
      <c r="G113" s="383"/>
      <c r="H113" s="383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383"/>
      <c r="B114" s="383"/>
      <c r="C114" s="383"/>
      <c r="D114" s="384"/>
      <c r="E114" s="383"/>
      <c r="F114" s="384"/>
      <c r="G114" s="383"/>
      <c r="H114" s="383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383"/>
      <c r="B115" s="383"/>
      <c r="C115" s="383"/>
      <c r="D115" s="384"/>
      <c r="E115" s="383"/>
      <c r="F115" s="384"/>
      <c r="G115" s="383"/>
      <c r="H115" s="383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383"/>
      <c r="B116" s="383"/>
      <c r="C116" s="383"/>
      <c r="D116" s="384"/>
      <c r="E116" s="383"/>
      <c r="F116" s="384"/>
      <c r="G116" s="383"/>
      <c r="H116" s="383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383"/>
      <c r="B117" s="383"/>
      <c r="C117" s="383"/>
      <c r="D117" s="384"/>
      <c r="E117" s="383"/>
      <c r="F117" s="384"/>
      <c r="G117" s="383"/>
      <c r="H117" s="383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383"/>
      <c r="B118" s="383"/>
      <c r="C118" s="383"/>
      <c r="D118" s="384"/>
      <c r="E118" s="383"/>
      <c r="F118" s="384"/>
      <c r="G118" s="383"/>
      <c r="H118" s="383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383"/>
      <c r="B119" s="383"/>
      <c r="C119" s="383"/>
      <c r="D119" s="384"/>
      <c r="E119" s="383"/>
      <c r="F119" s="384"/>
      <c r="G119" s="383"/>
      <c r="H119" s="383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383"/>
      <c r="B120" s="383"/>
      <c r="C120" s="383"/>
      <c r="D120" s="384"/>
      <c r="E120" s="383"/>
      <c r="F120" s="384"/>
      <c r="G120" s="383"/>
      <c r="H120" s="383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383"/>
      <c r="B121" s="383"/>
      <c r="C121" s="383"/>
      <c r="D121" s="384"/>
      <c r="E121" s="383"/>
      <c r="F121" s="384"/>
      <c r="G121" s="383"/>
      <c r="H121" s="383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383"/>
      <c r="B122" s="383"/>
      <c r="C122" s="383"/>
      <c r="D122" s="384"/>
      <c r="E122" s="383"/>
      <c r="F122" s="384"/>
      <c r="G122" s="383"/>
      <c r="H122" s="383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383"/>
      <c r="B123" s="383"/>
      <c r="C123" s="383"/>
      <c r="D123" s="384"/>
      <c r="E123" s="383"/>
      <c r="F123" s="384"/>
      <c r="G123" s="383"/>
      <c r="H123" s="383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383"/>
      <c r="B124" s="383"/>
      <c r="C124" s="383"/>
      <c r="D124" s="384"/>
      <c r="E124" s="383"/>
      <c r="F124" s="384"/>
      <c r="G124" s="383"/>
      <c r="H124" s="383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383"/>
      <c r="B125" s="383"/>
      <c r="C125" s="383"/>
      <c r="D125" s="384"/>
      <c r="E125" s="383"/>
      <c r="F125" s="384"/>
      <c r="G125" s="383"/>
      <c r="H125" s="383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383"/>
      <c r="B126" s="383"/>
      <c r="C126" s="383"/>
      <c r="D126" s="384"/>
      <c r="E126" s="383"/>
      <c r="F126" s="384"/>
      <c r="G126" s="383"/>
      <c r="H126" s="383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383"/>
      <c r="B127" s="383"/>
      <c r="C127" s="383"/>
      <c r="D127" s="384"/>
      <c r="E127" s="383"/>
      <c r="F127" s="384"/>
      <c r="G127" s="383"/>
      <c r="H127" s="38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383"/>
      <c r="B128" s="383"/>
      <c r="C128" s="383"/>
      <c r="D128" s="384"/>
      <c r="E128" s="383"/>
      <c r="F128" s="384"/>
      <c r="G128" s="383"/>
      <c r="H128" s="383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383"/>
      <c r="B129" s="383"/>
      <c r="C129" s="383"/>
      <c r="D129" s="384"/>
      <c r="E129" s="383"/>
      <c r="F129" s="384"/>
      <c r="G129" s="383"/>
      <c r="H129" s="383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383"/>
      <c r="B130" s="383"/>
      <c r="C130" s="383"/>
      <c r="D130" s="384"/>
      <c r="E130" s="383"/>
      <c r="F130" s="384"/>
      <c r="G130" s="383"/>
      <c r="H130" s="383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383"/>
      <c r="B131" s="383"/>
      <c r="C131" s="383"/>
      <c r="D131" s="384"/>
      <c r="E131" s="383"/>
      <c r="F131" s="384"/>
      <c r="G131" s="383"/>
      <c r="H131" s="383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383"/>
      <c r="B132" s="383"/>
      <c r="C132" s="383"/>
      <c r="D132" s="384"/>
      <c r="E132" s="383"/>
      <c r="F132" s="384"/>
      <c r="G132" s="383"/>
      <c r="H132" s="383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383"/>
      <c r="B133" s="383"/>
      <c r="C133" s="383"/>
      <c r="D133" s="384"/>
      <c r="E133" s="383"/>
      <c r="F133" s="384"/>
      <c r="G133" s="383"/>
      <c r="H133" s="383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383"/>
      <c r="B134" s="383"/>
      <c r="C134" s="383"/>
      <c r="D134" s="384"/>
      <c r="E134" s="383"/>
      <c r="F134" s="384"/>
      <c r="G134" s="383"/>
      <c r="H134" s="383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383"/>
      <c r="B135" s="383"/>
      <c r="C135" s="383"/>
      <c r="D135" s="384"/>
      <c r="E135" s="383"/>
      <c r="F135" s="384"/>
      <c r="G135" s="383"/>
      <c r="H135" s="38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383"/>
      <c r="B136" s="383"/>
      <c r="C136" s="383"/>
      <c r="D136" s="384"/>
      <c r="E136" s="383"/>
      <c r="F136" s="384"/>
      <c r="G136" s="383"/>
      <c r="H136" s="38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383"/>
      <c r="B137" s="383"/>
      <c r="C137" s="383"/>
      <c r="D137" s="384"/>
      <c r="E137" s="383"/>
      <c r="F137" s="384"/>
      <c r="G137" s="383"/>
      <c r="H137" s="38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383"/>
      <c r="B138" s="383"/>
      <c r="C138" s="383"/>
      <c r="D138" s="384"/>
      <c r="E138" s="383"/>
      <c r="F138" s="384"/>
      <c r="G138" s="383"/>
      <c r="H138" s="38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383"/>
      <c r="B139" s="383"/>
      <c r="C139" s="383"/>
      <c r="D139" s="384"/>
      <c r="E139" s="383"/>
      <c r="F139" s="384"/>
      <c r="G139" s="383"/>
      <c r="H139" s="38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383"/>
      <c r="B140" s="383"/>
      <c r="C140" s="383"/>
      <c r="D140" s="384"/>
      <c r="E140" s="383"/>
      <c r="F140" s="384"/>
      <c r="G140" s="383"/>
      <c r="H140" s="38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383"/>
      <c r="B141" s="383"/>
      <c r="C141" s="383"/>
      <c r="D141" s="384"/>
      <c r="E141" s="383"/>
      <c r="F141" s="384"/>
      <c r="G141" s="383"/>
      <c r="H141" s="38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383"/>
      <c r="B142" s="383"/>
      <c r="C142" s="383"/>
      <c r="D142" s="384"/>
      <c r="E142" s="383"/>
      <c r="F142" s="384"/>
      <c r="G142" s="383"/>
      <c r="H142" s="38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383"/>
      <c r="B143" s="383"/>
      <c r="C143" s="383"/>
      <c r="D143" s="384"/>
      <c r="E143" s="383"/>
      <c r="F143" s="384"/>
      <c r="G143" s="383"/>
      <c r="H143" s="38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383"/>
      <c r="B144" s="383"/>
      <c r="C144" s="383"/>
      <c r="D144" s="384"/>
      <c r="E144" s="383"/>
      <c r="F144" s="384"/>
      <c r="G144" s="383"/>
      <c r="H144" s="38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383"/>
      <c r="B145" s="383"/>
      <c r="C145" s="383"/>
      <c r="D145" s="384"/>
      <c r="E145" s="383"/>
      <c r="F145" s="384"/>
      <c r="G145" s="383"/>
      <c r="H145" s="38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383"/>
      <c r="B146" s="383"/>
      <c r="C146" s="383"/>
      <c r="D146" s="384"/>
      <c r="E146" s="383"/>
      <c r="F146" s="384"/>
      <c r="G146" s="383"/>
      <c r="H146" s="38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383"/>
      <c r="B147" s="383"/>
      <c r="C147" s="383"/>
      <c r="D147" s="384"/>
      <c r="E147" s="383"/>
      <c r="F147" s="384"/>
      <c r="G147" s="383"/>
      <c r="H147" s="38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383"/>
      <c r="B148" s="383"/>
      <c r="C148" s="383"/>
      <c r="D148" s="384"/>
      <c r="E148" s="383"/>
      <c r="F148" s="384"/>
      <c r="G148" s="383"/>
      <c r="H148" s="38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383"/>
      <c r="B149" s="383"/>
      <c r="C149" s="383"/>
      <c r="D149" s="384"/>
      <c r="E149" s="383"/>
      <c r="F149" s="384"/>
      <c r="G149" s="383"/>
      <c r="H149" s="38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383"/>
      <c r="B150" s="383"/>
      <c r="C150" s="383"/>
      <c r="D150" s="384"/>
      <c r="E150" s="383"/>
      <c r="F150" s="384"/>
      <c r="G150" s="383"/>
      <c r="H150" s="38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383"/>
      <c r="B151" s="383"/>
      <c r="C151" s="383"/>
      <c r="D151" s="384"/>
      <c r="E151" s="383"/>
      <c r="F151" s="384"/>
      <c r="G151" s="383"/>
      <c r="H151" s="38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383"/>
      <c r="B152" s="383"/>
      <c r="C152" s="383"/>
      <c r="D152" s="384"/>
      <c r="E152" s="383"/>
      <c r="F152" s="384"/>
      <c r="G152" s="383"/>
      <c r="H152" s="38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383"/>
      <c r="B153" s="383"/>
      <c r="C153" s="383"/>
      <c r="D153" s="384"/>
      <c r="E153" s="383"/>
      <c r="F153" s="384"/>
      <c r="G153" s="383"/>
      <c r="H153" s="38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383"/>
      <c r="B154" s="383"/>
      <c r="C154" s="383"/>
      <c r="D154" s="384"/>
      <c r="E154" s="383"/>
      <c r="F154" s="384"/>
      <c r="G154" s="383"/>
      <c r="H154" s="38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383"/>
      <c r="B155" s="383"/>
      <c r="C155" s="383"/>
      <c r="D155" s="384"/>
      <c r="E155" s="383"/>
      <c r="F155" s="384"/>
      <c r="G155" s="383"/>
      <c r="H155" s="38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383"/>
      <c r="B156" s="383"/>
      <c r="C156" s="383"/>
      <c r="D156" s="384"/>
      <c r="E156" s="383"/>
      <c r="F156" s="384"/>
      <c r="G156" s="383"/>
      <c r="H156" s="38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383"/>
      <c r="B157" s="383"/>
      <c r="C157" s="383"/>
      <c r="D157" s="384"/>
      <c r="E157" s="383"/>
      <c r="F157" s="384"/>
      <c r="G157" s="383"/>
      <c r="H157" s="38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383"/>
      <c r="B158" s="383"/>
      <c r="C158" s="383"/>
      <c r="D158" s="384"/>
      <c r="E158" s="383"/>
      <c r="F158" s="384"/>
      <c r="G158" s="383"/>
      <c r="H158" s="38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383"/>
      <c r="B159" s="383"/>
      <c r="C159" s="383"/>
      <c r="D159" s="384"/>
      <c r="E159" s="383"/>
      <c r="F159" s="384"/>
      <c r="G159" s="383"/>
      <c r="H159" s="38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383"/>
      <c r="B160" s="383"/>
      <c r="C160" s="383"/>
      <c r="D160" s="384"/>
      <c r="E160" s="383"/>
      <c r="F160" s="384"/>
      <c r="G160" s="383"/>
      <c r="H160" s="38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383"/>
      <c r="B161" s="383"/>
      <c r="C161" s="383"/>
      <c r="D161" s="384"/>
      <c r="E161" s="383"/>
      <c r="F161" s="384"/>
      <c r="G161" s="383"/>
      <c r="H161" s="38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383"/>
      <c r="B162" s="383"/>
      <c r="C162" s="383"/>
      <c r="D162" s="384"/>
      <c r="E162" s="383"/>
      <c r="F162" s="384"/>
      <c r="G162" s="383"/>
      <c r="H162" s="38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383"/>
      <c r="B163" s="383"/>
      <c r="C163" s="383"/>
      <c r="D163" s="384"/>
      <c r="E163" s="383"/>
      <c r="F163" s="384"/>
      <c r="G163" s="383"/>
      <c r="H163" s="38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383"/>
      <c r="B164" s="383"/>
      <c r="C164" s="383"/>
      <c r="D164" s="384"/>
      <c r="E164" s="383"/>
      <c r="F164" s="384"/>
      <c r="G164" s="383"/>
      <c r="H164" s="38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383"/>
      <c r="B165" s="383"/>
      <c r="C165" s="383"/>
      <c r="D165" s="384"/>
      <c r="E165" s="383"/>
      <c r="F165" s="384"/>
      <c r="G165" s="383"/>
      <c r="H165" s="38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383"/>
      <c r="B166" s="383"/>
      <c r="C166" s="383"/>
      <c r="D166" s="384"/>
      <c r="E166" s="383"/>
      <c r="F166" s="384"/>
      <c r="G166" s="383"/>
      <c r="H166" s="38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383"/>
      <c r="B167" s="383"/>
      <c r="C167" s="383"/>
      <c r="D167" s="384"/>
      <c r="E167" s="383"/>
      <c r="F167" s="384"/>
      <c r="G167" s="383"/>
      <c r="H167" s="38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383"/>
      <c r="B168" s="383"/>
      <c r="C168" s="383"/>
      <c r="D168" s="384"/>
      <c r="E168" s="383"/>
      <c r="F168" s="384"/>
      <c r="G168" s="383"/>
      <c r="H168" s="38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383"/>
      <c r="B169" s="383"/>
      <c r="C169" s="383"/>
      <c r="D169" s="384"/>
      <c r="E169" s="383"/>
      <c r="F169" s="384"/>
      <c r="G169" s="383"/>
      <c r="H169" s="38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383"/>
      <c r="B170" s="383"/>
      <c r="C170" s="383"/>
      <c r="D170" s="384"/>
      <c r="E170" s="383"/>
      <c r="F170" s="384"/>
      <c r="G170" s="383"/>
      <c r="H170" s="38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383"/>
      <c r="B171" s="383"/>
      <c r="C171" s="383"/>
      <c r="D171" s="384"/>
      <c r="E171" s="383"/>
      <c r="F171" s="384"/>
      <c r="G171" s="383"/>
      <c r="H171" s="38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383"/>
      <c r="B172" s="383"/>
      <c r="C172" s="383"/>
      <c r="D172" s="384"/>
      <c r="E172" s="383"/>
      <c r="F172" s="384"/>
      <c r="G172" s="383"/>
      <c r="H172" s="38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383"/>
      <c r="B173" s="383"/>
      <c r="C173" s="383"/>
      <c r="D173" s="384"/>
      <c r="E173" s="383"/>
      <c r="F173" s="384"/>
      <c r="G173" s="383"/>
      <c r="H173" s="38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383"/>
      <c r="B174" s="383"/>
      <c r="C174" s="383"/>
      <c r="D174" s="384"/>
      <c r="E174" s="383"/>
      <c r="F174" s="384"/>
      <c r="G174" s="383"/>
      <c r="H174" s="38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383"/>
      <c r="B175" s="383"/>
      <c r="C175" s="383"/>
      <c r="D175" s="384"/>
      <c r="E175" s="383"/>
      <c r="F175" s="384"/>
      <c r="G175" s="383"/>
      <c r="H175" s="38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383"/>
      <c r="B176" s="383"/>
      <c r="C176" s="383"/>
      <c r="D176" s="384"/>
      <c r="E176" s="383"/>
      <c r="F176" s="384"/>
      <c r="G176" s="383"/>
      <c r="H176" s="38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383"/>
      <c r="B177" s="383"/>
      <c r="C177" s="383"/>
      <c r="D177" s="384"/>
      <c r="E177" s="383"/>
      <c r="F177" s="384"/>
      <c r="G177" s="383"/>
      <c r="H177" s="38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383"/>
      <c r="B178" s="383"/>
      <c r="C178" s="383"/>
      <c r="D178" s="384"/>
      <c r="E178" s="383"/>
      <c r="F178" s="384"/>
      <c r="G178" s="383"/>
      <c r="H178" s="38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383"/>
      <c r="B179" s="383"/>
      <c r="C179" s="383"/>
      <c r="D179" s="384"/>
      <c r="E179" s="383"/>
      <c r="F179" s="384"/>
      <c r="G179" s="383"/>
      <c r="H179" s="38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383"/>
      <c r="B180" s="383"/>
      <c r="C180" s="383"/>
      <c r="D180" s="384"/>
      <c r="E180" s="383"/>
      <c r="F180" s="384"/>
      <c r="G180" s="383"/>
      <c r="H180" s="38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383"/>
      <c r="B181" s="383"/>
      <c r="C181" s="383"/>
      <c r="D181" s="384"/>
      <c r="E181" s="383"/>
      <c r="F181" s="384"/>
      <c r="G181" s="383"/>
      <c r="H181" s="38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383"/>
      <c r="B182" s="383"/>
      <c r="C182" s="383"/>
      <c r="D182" s="384"/>
      <c r="E182" s="383"/>
      <c r="F182" s="384"/>
      <c r="G182" s="383"/>
      <c r="H182" s="38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383"/>
      <c r="B183" s="383"/>
      <c r="C183" s="383"/>
      <c r="D183" s="384"/>
      <c r="E183" s="383"/>
      <c r="F183" s="384"/>
      <c r="G183" s="383"/>
      <c r="H183" s="38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383"/>
      <c r="B184" s="383"/>
      <c r="C184" s="383"/>
      <c r="D184" s="384"/>
      <c r="E184" s="383"/>
      <c r="F184" s="384"/>
      <c r="G184" s="383"/>
      <c r="H184" s="38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383"/>
      <c r="B185" s="383"/>
      <c r="C185" s="383"/>
      <c r="D185" s="384"/>
      <c r="E185" s="383"/>
      <c r="F185" s="384"/>
      <c r="G185" s="383"/>
      <c r="H185" s="38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383"/>
      <c r="B186" s="383"/>
      <c r="C186" s="383"/>
      <c r="D186" s="384"/>
      <c r="E186" s="383"/>
      <c r="F186" s="384"/>
      <c r="G186" s="383"/>
      <c r="H186" s="38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383"/>
      <c r="B187" s="383"/>
      <c r="C187" s="383"/>
      <c r="D187" s="384"/>
      <c r="E187" s="383"/>
      <c r="F187" s="384"/>
      <c r="G187" s="383"/>
      <c r="H187" s="38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383"/>
      <c r="B188" s="383"/>
      <c r="C188" s="383"/>
      <c r="D188" s="384"/>
      <c r="E188" s="383"/>
      <c r="F188" s="384"/>
      <c r="G188" s="383"/>
      <c r="H188" s="38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383"/>
      <c r="B189" s="383"/>
      <c r="C189" s="383"/>
      <c r="D189" s="384"/>
      <c r="E189" s="383"/>
      <c r="F189" s="384"/>
      <c r="G189" s="383"/>
      <c r="H189" s="38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383"/>
      <c r="B190" s="383"/>
      <c r="C190" s="383"/>
      <c r="D190" s="384"/>
      <c r="E190" s="383"/>
      <c r="F190" s="384"/>
      <c r="G190" s="383"/>
      <c r="H190" s="38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383"/>
      <c r="B191" s="383"/>
      <c r="C191" s="383"/>
      <c r="D191" s="384"/>
      <c r="E191" s="383"/>
      <c r="F191" s="384"/>
      <c r="G191" s="383"/>
      <c r="H191" s="38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383"/>
      <c r="B192" s="383"/>
      <c r="C192" s="383"/>
      <c r="D192" s="384"/>
      <c r="E192" s="383"/>
      <c r="F192" s="384"/>
      <c r="G192" s="383"/>
      <c r="H192" s="38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383"/>
      <c r="B193" s="383"/>
      <c r="C193" s="383"/>
      <c r="D193" s="384"/>
      <c r="E193" s="383"/>
      <c r="F193" s="384"/>
      <c r="G193" s="383"/>
      <c r="H193" s="38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383"/>
      <c r="B194" s="383"/>
      <c r="C194" s="383"/>
      <c r="D194" s="384"/>
      <c r="E194" s="383"/>
      <c r="F194" s="384"/>
      <c r="G194" s="383"/>
      <c r="H194" s="38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383"/>
      <c r="B195" s="383"/>
      <c r="C195" s="383"/>
      <c r="D195" s="384"/>
      <c r="E195" s="383"/>
      <c r="F195" s="384"/>
      <c r="G195" s="383"/>
      <c r="H195" s="38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383"/>
      <c r="B196" s="383"/>
      <c r="C196" s="383"/>
      <c r="D196" s="384"/>
      <c r="E196" s="383"/>
      <c r="F196" s="384"/>
      <c r="G196" s="383"/>
      <c r="H196" s="38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383"/>
      <c r="B197" s="383"/>
      <c r="C197" s="383"/>
      <c r="D197" s="384"/>
      <c r="E197" s="383"/>
      <c r="F197" s="384"/>
      <c r="G197" s="383"/>
      <c r="H197" s="38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383"/>
      <c r="B198" s="383"/>
      <c r="C198" s="383"/>
      <c r="D198" s="384"/>
      <c r="E198" s="383"/>
      <c r="F198" s="384"/>
      <c r="G198" s="383"/>
      <c r="H198" s="38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383"/>
      <c r="B199" s="383"/>
      <c r="C199" s="383"/>
      <c r="D199" s="384"/>
      <c r="E199" s="383"/>
      <c r="F199" s="384"/>
      <c r="G199" s="383"/>
      <c r="H199" s="38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383"/>
      <c r="B200" s="383"/>
      <c r="C200" s="383"/>
      <c r="D200" s="384"/>
      <c r="E200" s="383"/>
      <c r="F200" s="384"/>
      <c r="G200" s="383"/>
      <c r="H200" s="38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383"/>
      <c r="B201" s="383"/>
      <c r="C201" s="383"/>
      <c r="D201" s="384"/>
      <c r="E201" s="383"/>
      <c r="F201" s="384"/>
      <c r="G201" s="383"/>
      <c r="H201" s="38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383"/>
      <c r="B202" s="383"/>
      <c r="C202" s="383"/>
      <c r="D202" s="384"/>
      <c r="E202" s="383"/>
      <c r="F202" s="384"/>
      <c r="G202" s="383"/>
      <c r="H202" s="38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383"/>
      <c r="B203" s="383"/>
      <c r="C203" s="383"/>
      <c r="D203" s="384"/>
      <c r="E203" s="383"/>
      <c r="F203" s="384"/>
      <c r="G203" s="383"/>
      <c r="H203" s="38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383"/>
      <c r="B204" s="383"/>
      <c r="C204" s="383"/>
      <c r="D204" s="384"/>
      <c r="E204" s="383"/>
      <c r="F204" s="384"/>
      <c r="G204" s="383"/>
      <c r="H204" s="38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383"/>
      <c r="B205" s="383"/>
      <c r="C205" s="383"/>
      <c r="D205" s="384"/>
      <c r="E205" s="383"/>
      <c r="F205" s="384"/>
      <c r="G205" s="383"/>
      <c r="H205" s="38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383"/>
      <c r="B206" s="383"/>
      <c r="C206" s="383"/>
      <c r="D206" s="384"/>
      <c r="E206" s="383"/>
      <c r="F206" s="384"/>
      <c r="G206" s="383"/>
      <c r="H206" s="38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383"/>
      <c r="B207" s="383"/>
      <c r="C207" s="383"/>
      <c r="D207" s="384"/>
      <c r="E207" s="383"/>
      <c r="F207" s="384"/>
      <c r="G207" s="383"/>
      <c r="H207" s="38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383"/>
      <c r="B208" s="383"/>
      <c r="C208" s="383"/>
      <c r="D208" s="384"/>
      <c r="E208" s="383"/>
      <c r="F208" s="384"/>
      <c r="G208" s="383"/>
      <c r="H208" s="38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383"/>
      <c r="B209" s="383"/>
      <c r="C209" s="383"/>
      <c r="D209" s="384"/>
      <c r="E209" s="383"/>
      <c r="F209" s="384"/>
      <c r="G209" s="383"/>
      <c r="H209" s="38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383"/>
      <c r="B210" s="383"/>
      <c r="C210" s="383"/>
      <c r="D210" s="384"/>
      <c r="E210" s="383"/>
      <c r="F210" s="384"/>
      <c r="G210" s="383"/>
      <c r="H210" s="38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383"/>
      <c r="B211" s="383"/>
      <c r="C211" s="383"/>
      <c r="D211" s="384"/>
      <c r="E211" s="383"/>
      <c r="F211" s="384"/>
      <c r="G211" s="383"/>
      <c r="H211" s="38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383"/>
      <c r="B212" s="383"/>
      <c r="C212" s="383"/>
      <c r="D212" s="384"/>
      <c r="E212" s="383"/>
      <c r="F212" s="384"/>
      <c r="G212" s="383"/>
      <c r="H212" s="38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383"/>
      <c r="B213" s="383"/>
      <c r="C213" s="383"/>
      <c r="D213" s="384"/>
      <c r="E213" s="383"/>
      <c r="F213" s="384"/>
      <c r="G213" s="383"/>
      <c r="H213" s="38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383"/>
      <c r="B214" s="383"/>
      <c r="C214" s="383"/>
      <c r="D214" s="384"/>
      <c r="E214" s="383"/>
      <c r="F214" s="384"/>
      <c r="G214" s="383"/>
      <c r="H214" s="38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383"/>
      <c r="B215" s="383"/>
      <c r="C215" s="383"/>
      <c r="D215" s="384"/>
      <c r="E215" s="383"/>
      <c r="F215" s="384"/>
      <c r="G215" s="383"/>
      <c r="H215" s="38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383"/>
      <c r="B216" s="383"/>
      <c r="C216" s="383"/>
      <c r="D216" s="384"/>
      <c r="E216" s="383"/>
      <c r="F216" s="384"/>
      <c r="G216" s="383"/>
      <c r="H216" s="38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383"/>
      <c r="B217" s="383"/>
      <c r="C217" s="383"/>
      <c r="D217" s="384"/>
      <c r="E217" s="383"/>
      <c r="F217" s="384"/>
      <c r="G217" s="383"/>
      <c r="H217" s="38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383"/>
      <c r="B218" s="383"/>
      <c r="C218" s="383"/>
      <c r="D218" s="384"/>
      <c r="E218" s="383"/>
      <c r="F218" s="384"/>
      <c r="G218" s="383"/>
      <c r="H218" s="38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383"/>
      <c r="B219" s="383"/>
      <c r="C219" s="383"/>
      <c r="D219" s="384"/>
      <c r="E219" s="383"/>
      <c r="F219" s="384"/>
      <c r="G219" s="383"/>
      <c r="H219" s="38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383"/>
      <c r="B220" s="383"/>
      <c r="C220" s="383"/>
      <c r="D220" s="384"/>
      <c r="E220" s="383"/>
      <c r="F220" s="384"/>
      <c r="G220" s="383"/>
      <c r="H220" s="38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383"/>
      <c r="B221" s="383"/>
      <c r="C221" s="383"/>
      <c r="D221" s="384"/>
      <c r="E221" s="383"/>
      <c r="F221" s="384"/>
      <c r="G221" s="383"/>
      <c r="H221" s="38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383"/>
      <c r="B222" s="383"/>
      <c r="C222" s="383"/>
      <c r="D222" s="384"/>
      <c r="E222" s="383"/>
      <c r="F222" s="384"/>
      <c r="G222" s="383"/>
      <c r="H222" s="38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383"/>
      <c r="B223" s="383"/>
      <c r="C223" s="383"/>
      <c r="D223" s="384"/>
      <c r="E223" s="383"/>
      <c r="F223" s="384"/>
      <c r="G223" s="383"/>
      <c r="H223" s="38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383"/>
      <c r="B224" s="383"/>
      <c r="C224" s="383"/>
      <c r="D224" s="384"/>
      <c r="E224" s="383"/>
      <c r="F224" s="384"/>
      <c r="G224" s="383"/>
      <c r="H224" s="38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383"/>
      <c r="B225" s="383"/>
      <c r="C225" s="383"/>
      <c r="D225" s="384"/>
      <c r="E225" s="383"/>
      <c r="F225" s="384"/>
      <c r="G225" s="383"/>
      <c r="H225" s="38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383"/>
      <c r="B226" s="383"/>
      <c r="C226" s="383"/>
      <c r="D226" s="384"/>
      <c r="E226" s="383"/>
      <c r="F226" s="384"/>
      <c r="G226" s="383"/>
      <c r="H226" s="38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383"/>
      <c r="B227" s="383"/>
      <c r="C227" s="383"/>
      <c r="D227" s="384"/>
      <c r="E227" s="383"/>
      <c r="F227" s="384"/>
      <c r="G227" s="383"/>
      <c r="H227" s="38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383"/>
      <c r="B228" s="383"/>
      <c r="C228" s="383"/>
      <c r="D228" s="384"/>
      <c r="E228" s="383"/>
      <c r="F228" s="384"/>
      <c r="G228" s="383"/>
      <c r="H228" s="38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383"/>
      <c r="B229" s="383"/>
      <c r="C229" s="383"/>
      <c r="D229" s="384"/>
      <c r="E229" s="383"/>
      <c r="F229" s="384"/>
      <c r="G229" s="383"/>
      <c r="H229" s="38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383"/>
      <c r="B230" s="383"/>
      <c r="C230" s="383"/>
      <c r="D230" s="384"/>
      <c r="E230" s="383"/>
      <c r="F230" s="384"/>
      <c r="G230" s="383"/>
      <c r="H230" s="38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383"/>
      <c r="B231" s="383"/>
      <c r="C231" s="383"/>
      <c r="D231" s="384"/>
      <c r="E231" s="383"/>
      <c r="F231" s="384"/>
      <c r="G231" s="383"/>
      <c r="H231" s="38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383"/>
      <c r="B232" s="383"/>
      <c r="C232" s="383"/>
      <c r="D232" s="384"/>
      <c r="E232" s="383"/>
      <c r="F232" s="384"/>
      <c r="G232" s="383"/>
      <c r="H232" s="38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383"/>
      <c r="B233" s="383"/>
      <c r="C233" s="383"/>
      <c r="D233" s="384"/>
      <c r="E233" s="383"/>
      <c r="F233" s="384"/>
      <c r="G233" s="383"/>
      <c r="H233" s="38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383"/>
      <c r="B234" s="383"/>
      <c r="C234" s="383"/>
      <c r="D234" s="384"/>
      <c r="E234" s="383"/>
      <c r="F234" s="384"/>
      <c r="G234" s="383"/>
      <c r="H234" s="38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383"/>
      <c r="B235" s="383"/>
      <c r="C235" s="383"/>
      <c r="D235" s="384"/>
      <c r="E235" s="383"/>
      <c r="F235" s="384"/>
      <c r="G235" s="383"/>
      <c r="H235" s="38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383"/>
      <c r="B236" s="383"/>
      <c r="C236" s="383"/>
      <c r="D236" s="384"/>
      <c r="E236" s="383"/>
      <c r="F236" s="384"/>
      <c r="G236" s="383"/>
      <c r="H236" s="38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383"/>
      <c r="B237" s="383"/>
      <c r="C237" s="383"/>
      <c r="D237" s="384"/>
      <c r="E237" s="383"/>
      <c r="F237" s="384"/>
      <c r="G237" s="383"/>
      <c r="H237" s="38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383"/>
      <c r="B238" s="383"/>
      <c r="C238" s="383"/>
      <c r="D238" s="384"/>
      <c r="E238" s="383"/>
      <c r="F238" s="384"/>
      <c r="G238" s="383"/>
      <c r="H238" s="38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383"/>
      <c r="B239" s="383"/>
      <c r="C239" s="383"/>
      <c r="D239" s="384"/>
      <c r="E239" s="383"/>
      <c r="F239" s="384"/>
      <c r="G239" s="383"/>
      <c r="H239" s="38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383"/>
      <c r="B240" s="383"/>
      <c r="C240" s="383"/>
      <c r="D240" s="384"/>
      <c r="E240" s="383"/>
      <c r="F240" s="384"/>
      <c r="G240" s="383"/>
      <c r="H240" s="38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383"/>
      <c r="B241" s="383"/>
      <c r="C241" s="383"/>
      <c r="D241" s="384"/>
      <c r="E241" s="383"/>
      <c r="F241" s="384"/>
      <c r="G241" s="383"/>
      <c r="H241" s="38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383"/>
      <c r="B242" s="383"/>
      <c r="C242" s="383"/>
      <c r="D242" s="384"/>
      <c r="E242" s="383"/>
      <c r="F242" s="384"/>
      <c r="G242" s="383"/>
      <c r="H242" s="38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383"/>
      <c r="B243" s="383"/>
      <c r="C243" s="383"/>
      <c r="D243" s="384"/>
      <c r="E243" s="383"/>
      <c r="F243" s="384"/>
      <c r="G243" s="383"/>
      <c r="H243" s="38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383"/>
      <c r="B244" s="383"/>
      <c r="C244" s="383"/>
      <c r="D244" s="384"/>
      <c r="E244" s="383"/>
      <c r="F244" s="384"/>
      <c r="G244" s="383"/>
      <c r="H244" s="38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383"/>
      <c r="B245" s="383"/>
      <c r="C245" s="383"/>
      <c r="D245" s="384"/>
      <c r="E245" s="383"/>
      <c r="F245" s="384"/>
      <c r="G245" s="383"/>
      <c r="H245" s="38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383"/>
      <c r="B246" s="383"/>
      <c r="C246" s="383"/>
      <c r="D246" s="384"/>
      <c r="E246" s="383"/>
      <c r="F246" s="384"/>
      <c r="G246" s="383"/>
      <c r="H246" s="38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383"/>
      <c r="B247" s="383"/>
      <c r="C247" s="383"/>
      <c r="D247" s="384"/>
      <c r="E247" s="383"/>
      <c r="F247" s="384"/>
      <c r="G247" s="383"/>
      <c r="H247" s="38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383"/>
      <c r="B248" s="383"/>
      <c r="C248" s="383"/>
      <c r="D248" s="384"/>
      <c r="E248" s="383"/>
      <c r="F248" s="384"/>
      <c r="G248" s="383"/>
      <c r="H248" s="38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383"/>
      <c r="B249" s="383"/>
      <c r="C249" s="383"/>
      <c r="D249" s="384"/>
      <c r="E249" s="383"/>
      <c r="F249" s="384"/>
      <c r="G249" s="383"/>
      <c r="H249" s="38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383"/>
      <c r="B250" s="383"/>
      <c r="C250" s="383"/>
      <c r="D250" s="384"/>
      <c r="E250" s="383"/>
      <c r="F250" s="384"/>
      <c r="G250" s="383"/>
      <c r="H250" s="38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383"/>
      <c r="B251" s="383"/>
      <c r="C251" s="383"/>
      <c r="D251" s="384"/>
      <c r="E251" s="383"/>
      <c r="F251" s="384"/>
      <c r="G251" s="383"/>
      <c r="H251" s="38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383"/>
      <c r="B252" s="383"/>
      <c r="C252" s="383"/>
      <c r="D252" s="384"/>
      <c r="E252" s="383"/>
      <c r="F252" s="384"/>
      <c r="G252" s="383"/>
      <c r="H252" s="38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383"/>
      <c r="B253" s="383"/>
      <c r="C253" s="383"/>
      <c r="D253" s="384"/>
      <c r="E253" s="383"/>
      <c r="F253" s="384"/>
      <c r="G253" s="383"/>
      <c r="H253" s="38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383"/>
      <c r="B254" s="383"/>
      <c r="C254" s="383"/>
      <c r="D254" s="384"/>
      <c r="E254" s="383"/>
      <c r="F254" s="384"/>
      <c r="G254" s="383"/>
      <c r="H254" s="38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383"/>
      <c r="B255" s="383"/>
      <c r="C255" s="383"/>
      <c r="D255" s="384"/>
      <c r="E255" s="383"/>
      <c r="F255" s="384"/>
      <c r="G255" s="383"/>
      <c r="H255" s="38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383"/>
      <c r="B256" s="383"/>
      <c r="C256" s="383"/>
      <c r="D256" s="384"/>
      <c r="E256" s="383"/>
      <c r="F256" s="384"/>
      <c r="G256" s="383"/>
      <c r="H256" s="38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383"/>
      <c r="B257" s="383"/>
      <c r="C257" s="383"/>
      <c r="D257" s="384"/>
      <c r="E257" s="383"/>
      <c r="F257" s="384"/>
      <c r="G257" s="383"/>
      <c r="H257" s="38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383"/>
      <c r="B258" s="383"/>
      <c r="C258" s="383"/>
      <c r="D258" s="384"/>
      <c r="E258" s="383"/>
      <c r="F258" s="384"/>
      <c r="G258" s="383"/>
      <c r="H258" s="38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383"/>
      <c r="B259" s="383"/>
      <c r="C259" s="383"/>
      <c r="D259" s="384"/>
      <c r="E259" s="383"/>
      <c r="F259" s="384"/>
      <c r="G259" s="383"/>
      <c r="H259" s="38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383"/>
      <c r="B260" s="383"/>
      <c r="C260" s="383"/>
      <c r="D260" s="384"/>
      <c r="E260" s="383"/>
      <c r="F260" s="384"/>
      <c r="G260" s="383"/>
      <c r="H260" s="38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383"/>
      <c r="B261" s="383"/>
      <c r="C261" s="383"/>
      <c r="D261" s="384"/>
      <c r="E261" s="383"/>
      <c r="F261" s="384"/>
      <c r="G261" s="383"/>
      <c r="H261" s="38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383"/>
      <c r="B262" s="383"/>
      <c r="C262" s="383"/>
      <c r="D262" s="384"/>
      <c r="E262" s="383"/>
      <c r="F262" s="384"/>
      <c r="G262" s="383"/>
      <c r="H262" s="38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383"/>
      <c r="B263" s="383"/>
      <c r="C263" s="383"/>
      <c r="D263" s="384"/>
      <c r="E263" s="383"/>
      <c r="F263" s="384"/>
      <c r="G263" s="383"/>
      <c r="H263" s="38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383"/>
      <c r="B264" s="383"/>
      <c r="C264" s="383"/>
      <c r="D264" s="384"/>
      <c r="E264" s="383"/>
      <c r="F264" s="384"/>
      <c r="G264" s="383"/>
      <c r="H264" s="38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383"/>
      <c r="B265" s="383"/>
      <c r="C265" s="383"/>
      <c r="D265" s="384"/>
      <c r="E265" s="383"/>
      <c r="F265" s="384"/>
      <c r="G265" s="383"/>
      <c r="H265" s="38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383"/>
      <c r="B266" s="383"/>
      <c r="C266" s="383"/>
      <c r="D266" s="384"/>
      <c r="E266" s="383"/>
      <c r="F266" s="384"/>
      <c r="G266" s="383"/>
      <c r="H266" s="38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383"/>
      <c r="B267" s="383"/>
      <c r="C267" s="383"/>
      <c r="D267" s="384"/>
      <c r="E267" s="383"/>
      <c r="F267" s="384"/>
      <c r="G267" s="383"/>
      <c r="H267" s="38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383"/>
      <c r="B268" s="383"/>
      <c r="C268" s="383"/>
      <c r="D268" s="384"/>
      <c r="E268" s="383"/>
      <c r="F268" s="384"/>
      <c r="G268" s="383"/>
      <c r="H268" s="38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383"/>
      <c r="B269" s="383"/>
      <c r="C269" s="383"/>
      <c r="D269" s="384"/>
      <c r="E269" s="383"/>
      <c r="F269" s="384"/>
      <c r="G269" s="383"/>
      <c r="H269" s="38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383"/>
      <c r="B270" s="383"/>
      <c r="C270" s="383"/>
      <c r="D270" s="384"/>
      <c r="E270" s="383"/>
      <c r="F270" s="384"/>
      <c r="G270" s="383"/>
      <c r="H270" s="38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383"/>
      <c r="B271" s="383"/>
      <c r="C271" s="383"/>
      <c r="D271" s="384"/>
      <c r="E271" s="383"/>
      <c r="F271" s="384"/>
      <c r="G271" s="383"/>
      <c r="H271" s="38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383"/>
      <c r="B272" s="383"/>
      <c r="C272" s="383"/>
      <c r="D272" s="384"/>
      <c r="E272" s="383"/>
      <c r="F272" s="384"/>
      <c r="G272" s="383"/>
      <c r="H272" s="38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383"/>
      <c r="B273" s="383"/>
      <c r="C273" s="383"/>
      <c r="D273" s="384"/>
      <c r="E273" s="383"/>
      <c r="F273" s="384"/>
      <c r="G273" s="383"/>
      <c r="H273" s="38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54:C54"/>
    <mergeCell ref="B56:D56"/>
    <mergeCell ref="E56:J56"/>
    <mergeCell ref="B61:C61"/>
    <mergeCell ref="B63:D63"/>
    <mergeCell ref="E63:J63"/>
    <mergeCell ref="B71:C71"/>
    <mergeCell ref="H2:J2"/>
    <mergeCell ref="B4:J4"/>
    <mergeCell ref="B5:J5"/>
    <mergeCell ref="B6:J6"/>
    <mergeCell ref="B7:J7"/>
    <mergeCell ref="B9:D9"/>
    <mergeCell ref="E9:J9"/>
  </mergeCells>
  <printOptions/>
  <pageMargins bottom="0.75" footer="0.0" header="0.0" left="0.7" right="0.7" top="0.75"/>
  <pageSetup orientation="landscape"/>
  <drawing r:id="rId1"/>
</worksheet>
</file>