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Google Диск\Мій диск\Studio\2024\УКФ\Кирейко\Оцифрування  спадщини\Виконання проєкту\ДОКУМЕНТИ\Договори\Звітні форми\"/>
    </mc:Choice>
  </mc:AlternateContent>
  <xr:revisionPtr revIDLastSave="0" documentId="13_ncr:1_{9A297D2F-8407-43EA-AE4A-0DFF555E5C66}" xr6:coauthVersionLast="47" xr6:coauthVersionMax="47" xr10:uidLastSave="{00000000-0000-0000-0000-000000000000}"/>
  <bookViews>
    <workbookView xWindow="-120" yWindow="-120" windowWidth="24240" windowHeight="13290" activeTab="1" xr2:uid="{00000000-000D-0000-FFFF-FFFF00000000}"/>
  </bookViews>
  <sheets>
    <sheet name="Фінансування" sheetId="1" r:id="rId1"/>
    <sheet name="Кошторис  витрат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3" i="2" l="1"/>
  <c r="H123" i="2"/>
  <c r="I113" i="2"/>
  <c r="I158" i="2"/>
  <c r="I115" i="2" l="1"/>
  <c r="H162" i="2" l="1"/>
  <c r="P24" i="2" l="1"/>
  <c r="M24" i="2"/>
  <c r="J24" i="2"/>
  <c r="G24" i="2"/>
  <c r="G162" i="2"/>
  <c r="G163" i="2"/>
  <c r="P142" i="2"/>
  <c r="M142" i="2"/>
  <c r="J142" i="2"/>
  <c r="G142" i="2"/>
  <c r="V178" i="2"/>
  <c r="S178" i="2"/>
  <c r="P178" i="2"/>
  <c r="M178" i="2"/>
  <c r="J178" i="2"/>
  <c r="G178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T170" i="2"/>
  <c r="Q170" i="2"/>
  <c r="N170" i="2"/>
  <c r="K170" i="2"/>
  <c r="H170" i="2"/>
  <c r="E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T166" i="2"/>
  <c r="Q166" i="2"/>
  <c r="N166" i="2"/>
  <c r="K166" i="2"/>
  <c r="H166" i="2"/>
  <c r="E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V163" i="2"/>
  <c r="S163" i="2"/>
  <c r="P163" i="2"/>
  <c r="M163" i="2"/>
  <c r="J163" i="2"/>
  <c r="V162" i="2"/>
  <c r="S162" i="2"/>
  <c r="P162" i="2"/>
  <c r="M162" i="2"/>
  <c r="J162" i="2"/>
  <c r="T161" i="2"/>
  <c r="Q161" i="2"/>
  <c r="N161" i="2"/>
  <c r="K161" i="2"/>
  <c r="H161" i="2"/>
  <c r="E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T156" i="2"/>
  <c r="Q156" i="2"/>
  <c r="N156" i="2"/>
  <c r="K156" i="2"/>
  <c r="H156" i="2"/>
  <c r="E156" i="2"/>
  <c r="T154" i="2"/>
  <c r="Q154" i="2"/>
  <c r="N154" i="2"/>
  <c r="K154" i="2"/>
  <c r="H154" i="2"/>
  <c r="E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T148" i="2"/>
  <c r="Q148" i="2"/>
  <c r="N148" i="2"/>
  <c r="K148" i="2"/>
  <c r="H148" i="2"/>
  <c r="E148" i="2"/>
  <c r="V147" i="2"/>
  <c r="S147" i="2"/>
  <c r="P147" i="2"/>
  <c r="M147" i="2"/>
  <c r="J147" i="2"/>
  <c r="G147" i="2"/>
  <c r="V146" i="2"/>
  <c r="S146" i="2"/>
  <c r="P146" i="2"/>
  <c r="M146" i="2"/>
  <c r="J146" i="2"/>
  <c r="G146" i="2"/>
  <c r="T144" i="2"/>
  <c r="Q144" i="2"/>
  <c r="N144" i="2"/>
  <c r="K144" i="2"/>
  <c r="H144" i="2"/>
  <c r="E144" i="2"/>
  <c r="V143" i="2"/>
  <c r="S143" i="2"/>
  <c r="P143" i="2"/>
  <c r="M143" i="2"/>
  <c r="J143" i="2"/>
  <c r="G143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T136" i="2"/>
  <c r="Q136" i="2"/>
  <c r="N136" i="2"/>
  <c r="K136" i="2"/>
  <c r="H136" i="2"/>
  <c r="E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T128" i="2"/>
  <c r="Q128" i="2"/>
  <c r="N128" i="2"/>
  <c r="K128" i="2"/>
  <c r="H128" i="2"/>
  <c r="E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T120" i="2"/>
  <c r="Q120" i="2"/>
  <c r="N120" i="2"/>
  <c r="K120" i="2"/>
  <c r="H120" i="2"/>
  <c r="E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T103" i="2"/>
  <c r="Q103" i="2"/>
  <c r="N103" i="2"/>
  <c r="K103" i="2"/>
  <c r="H103" i="2"/>
  <c r="E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T99" i="2"/>
  <c r="Q99" i="2"/>
  <c r="N99" i="2"/>
  <c r="K99" i="2"/>
  <c r="H99" i="2"/>
  <c r="E99" i="2"/>
  <c r="V98" i="2"/>
  <c r="S98" i="2"/>
  <c r="P98" i="2"/>
  <c r="M98" i="2"/>
  <c r="J98" i="2"/>
  <c r="G98" i="2"/>
  <c r="V97" i="2"/>
  <c r="S97" i="2"/>
  <c r="P97" i="2"/>
  <c r="M97" i="2"/>
  <c r="J97" i="2"/>
  <c r="G97" i="2"/>
  <c r="V96" i="2"/>
  <c r="S96" i="2"/>
  <c r="P96" i="2"/>
  <c r="M96" i="2"/>
  <c r="J96" i="2"/>
  <c r="G96" i="2"/>
  <c r="T95" i="2"/>
  <c r="Q95" i="2"/>
  <c r="N95" i="2"/>
  <c r="K95" i="2"/>
  <c r="H95" i="2"/>
  <c r="E95" i="2"/>
  <c r="V92" i="2"/>
  <c r="S92" i="2"/>
  <c r="P92" i="2"/>
  <c r="M92" i="2"/>
  <c r="J92" i="2"/>
  <c r="G92" i="2"/>
  <c r="V91" i="2"/>
  <c r="S91" i="2"/>
  <c r="P91" i="2"/>
  <c r="M91" i="2"/>
  <c r="J91" i="2"/>
  <c r="G91" i="2"/>
  <c r="V90" i="2"/>
  <c r="S90" i="2"/>
  <c r="P90" i="2"/>
  <c r="M90" i="2"/>
  <c r="J90" i="2"/>
  <c r="G90" i="2"/>
  <c r="T89" i="2"/>
  <c r="Q89" i="2"/>
  <c r="N89" i="2"/>
  <c r="K89" i="2"/>
  <c r="H89" i="2"/>
  <c r="E89" i="2"/>
  <c r="V88" i="2"/>
  <c r="S88" i="2"/>
  <c r="P88" i="2"/>
  <c r="M88" i="2"/>
  <c r="J88" i="2"/>
  <c r="G88" i="2"/>
  <c r="V87" i="2"/>
  <c r="S87" i="2"/>
  <c r="P87" i="2"/>
  <c r="M87" i="2"/>
  <c r="J87" i="2"/>
  <c r="G87" i="2"/>
  <c r="V86" i="2"/>
  <c r="S86" i="2"/>
  <c r="P86" i="2"/>
  <c r="M86" i="2"/>
  <c r="J86" i="2"/>
  <c r="G86" i="2"/>
  <c r="T85" i="2"/>
  <c r="Q85" i="2"/>
  <c r="N85" i="2"/>
  <c r="K85" i="2"/>
  <c r="H85" i="2"/>
  <c r="E85" i="2"/>
  <c r="V84" i="2"/>
  <c r="S84" i="2"/>
  <c r="P84" i="2"/>
  <c r="M84" i="2"/>
  <c r="J84" i="2"/>
  <c r="G84" i="2"/>
  <c r="V83" i="2"/>
  <c r="S83" i="2"/>
  <c r="P83" i="2"/>
  <c r="M83" i="2"/>
  <c r="J83" i="2"/>
  <c r="G83" i="2"/>
  <c r="V82" i="2"/>
  <c r="S82" i="2"/>
  <c r="P82" i="2"/>
  <c r="M82" i="2"/>
  <c r="J82" i="2"/>
  <c r="G82" i="2"/>
  <c r="T81" i="2"/>
  <c r="Q81" i="2"/>
  <c r="N81" i="2"/>
  <c r="K81" i="2"/>
  <c r="H81" i="2"/>
  <c r="E81" i="2"/>
  <c r="V78" i="2"/>
  <c r="S78" i="2"/>
  <c r="P78" i="2"/>
  <c r="M78" i="2"/>
  <c r="J78" i="2"/>
  <c r="G78" i="2"/>
  <c r="V77" i="2"/>
  <c r="S77" i="2"/>
  <c r="P77" i="2"/>
  <c r="M77" i="2"/>
  <c r="J77" i="2"/>
  <c r="G77" i="2"/>
  <c r="V76" i="2"/>
  <c r="S76" i="2"/>
  <c r="P76" i="2"/>
  <c r="M76" i="2"/>
  <c r="J76" i="2"/>
  <c r="G76" i="2"/>
  <c r="T75" i="2"/>
  <c r="Q75" i="2"/>
  <c r="N75" i="2"/>
  <c r="K75" i="2"/>
  <c r="H75" i="2"/>
  <c r="E75" i="2"/>
  <c r="V74" i="2"/>
  <c r="S74" i="2"/>
  <c r="P74" i="2"/>
  <c r="M74" i="2"/>
  <c r="J74" i="2"/>
  <c r="G74" i="2"/>
  <c r="V73" i="2"/>
  <c r="S73" i="2"/>
  <c r="P73" i="2"/>
  <c r="M73" i="2"/>
  <c r="J73" i="2"/>
  <c r="G73" i="2"/>
  <c r="V72" i="2"/>
  <c r="S72" i="2"/>
  <c r="P72" i="2"/>
  <c r="M72" i="2"/>
  <c r="J72" i="2"/>
  <c r="G72" i="2"/>
  <c r="T71" i="2"/>
  <c r="Q71" i="2"/>
  <c r="N71" i="2"/>
  <c r="K71" i="2"/>
  <c r="H71" i="2"/>
  <c r="E71" i="2"/>
  <c r="V70" i="2"/>
  <c r="S70" i="2"/>
  <c r="P70" i="2"/>
  <c r="M70" i="2"/>
  <c r="J70" i="2"/>
  <c r="G70" i="2"/>
  <c r="V69" i="2"/>
  <c r="S69" i="2"/>
  <c r="P69" i="2"/>
  <c r="M69" i="2"/>
  <c r="J69" i="2"/>
  <c r="G69" i="2"/>
  <c r="V68" i="2"/>
  <c r="S68" i="2"/>
  <c r="P68" i="2"/>
  <c r="M68" i="2"/>
  <c r="J68" i="2"/>
  <c r="G68" i="2"/>
  <c r="T67" i="2"/>
  <c r="Q67" i="2"/>
  <c r="N67" i="2"/>
  <c r="K67" i="2"/>
  <c r="H67" i="2"/>
  <c r="E67" i="2"/>
  <c r="V66" i="2"/>
  <c r="S66" i="2"/>
  <c r="P66" i="2"/>
  <c r="M66" i="2"/>
  <c r="J66" i="2"/>
  <c r="G66" i="2"/>
  <c r="V65" i="2"/>
  <c r="S65" i="2"/>
  <c r="P65" i="2"/>
  <c r="M65" i="2"/>
  <c r="J65" i="2"/>
  <c r="G65" i="2"/>
  <c r="V64" i="2"/>
  <c r="S64" i="2"/>
  <c r="P64" i="2"/>
  <c r="M64" i="2"/>
  <c r="J64" i="2"/>
  <c r="G64" i="2"/>
  <c r="T63" i="2"/>
  <c r="Q63" i="2"/>
  <c r="N63" i="2"/>
  <c r="K63" i="2"/>
  <c r="H63" i="2"/>
  <c r="E63" i="2"/>
  <c r="V62" i="2"/>
  <c r="S62" i="2"/>
  <c r="P62" i="2"/>
  <c r="M62" i="2"/>
  <c r="J62" i="2"/>
  <c r="G62" i="2"/>
  <c r="V61" i="2"/>
  <c r="S61" i="2"/>
  <c r="P61" i="2"/>
  <c r="M61" i="2"/>
  <c r="J61" i="2"/>
  <c r="G61" i="2"/>
  <c r="V60" i="2"/>
  <c r="S60" i="2"/>
  <c r="P60" i="2"/>
  <c r="M60" i="2"/>
  <c r="J60" i="2"/>
  <c r="G60" i="2"/>
  <c r="T59" i="2"/>
  <c r="Q59" i="2"/>
  <c r="N59" i="2"/>
  <c r="K59" i="2"/>
  <c r="H59" i="2"/>
  <c r="E59" i="2"/>
  <c r="V56" i="2"/>
  <c r="S56" i="2"/>
  <c r="P56" i="2"/>
  <c r="M56" i="2"/>
  <c r="V55" i="2"/>
  <c r="S55" i="2"/>
  <c r="P55" i="2"/>
  <c r="M55" i="2"/>
  <c r="T54" i="2"/>
  <c r="Q54" i="2"/>
  <c r="N54" i="2"/>
  <c r="K54" i="2"/>
  <c r="V53" i="2"/>
  <c r="S53" i="2"/>
  <c r="P53" i="2"/>
  <c r="M53" i="2"/>
  <c r="J53" i="2"/>
  <c r="G53" i="2"/>
  <c r="V52" i="2"/>
  <c r="S52" i="2"/>
  <c r="P52" i="2"/>
  <c r="M52" i="2"/>
  <c r="J52" i="2"/>
  <c r="G52" i="2"/>
  <c r="V51" i="2"/>
  <c r="S51" i="2"/>
  <c r="P51" i="2"/>
  <c r="M51" i="2"/>
  <c r="J51" i="2"/>
  <c r="G51" i="2"/>
  <c r="T50" i="2"/>
  <c r="Q50" i="2"/>
  <c r="N50" i="2"/>
  <c r="K50" i="2"/>
  <c r="H50" i="2"/>
  <c r="H57" i="2" s="1"/>
  <c r="E50" i="2"/>
  <c r="E57" i="2" s="1"/>
  <c r="V47" i="2"/>
  <c r="S47" i="2"/>
  <c r="P47" i="2"/>
  <c r="M47" i="2"/>
  <c r="J47" i="2"/>
  <c r="G47" i="2"/>
  <c r="V46" i="2"/>
  <c r="S46" i="2"/>
  <c r="P46" i="2"/>
  <c r="M46" i="2"/>
  <c r="J46" i="2"/>
  <c r="G46" i="2"/>
  <c r="V45" i="2"/>
  <c r="S45" i="2"/>
  <c r="P45" i="2"/>
  <c r="M45" i="2"/>
  <c r="J45" i="2"/>
  <c r="G45" i="2"/>
  <c r="T44" i="2"/>
  <c r="Q44" i="2"/>
  <c r="N44" i="2"/>
  <c r="K44" i="2"/>
  <c r="H44" i="2"/>
  <c r="E44" i="2"/>
  <c r="V43" i="2"/>
  <c r="S43" i="2"/>
  <c r="P43" i="2"/>
  <c r="M43" i="2"/>
  <c r="J43" i="2"/>
  <c r="G43" i="2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9" i="2"/>
  <c r="S39" i="2"/>
  <c r="P39" i="2"/>
  <c r="M39" i="2"/>
  <c r="J39" i="2"/>
  <c r="G39" i="2"/>
  <c r="V38" i="2"/>
  <c r="S38" i="2"/>
  <c r="P38" i="2"/>
  <c r="M38" i="2"/>
  <c r="J38" i="2"/>
  <c r="G38" i="2"/>
  <c r="V37" i="2"/>
  <c r="S37" i="2"/>
  <c r="P37" i="2"/>
  <c r="M37" i="2"/>
  <c r="J37" i="2"/>
  <c r="G37" i="2"/>
  <c r="T36" i="2"/>
  <c r="Q36" i="2"/>
  <c r="N36" i="2"/>
  <c r="K36" i="2"/>
  <c r="H36" i="2"/>
  <c r="E36" i="2"/>
  <c r="V33" i="2"/>
  <c r="S33" i="2"/>
  <c r="P33" i="2"/>
  <c r="M33" i="2"/>
  <c r="J33" i="2"/>
  <c r="G33" i="2"/>
  <c r="V32" i="2"/>
  <c r="S32" i="2"/>
  <c r="P32" i="2"/>
  <c r="M32" i="2"/>
  <c r="J32" i="2"/>
  <c r="G32" i="2"/>
  <c r="V31" i="2"/>
  <c r="S31" i="2"/>
  <c r="P31" i="2"/>
  <c r="M31" i="2"/>
  <c r="J31" i="2"/>
  <c r="G31" i="2"/>
  <c r="T30" i="2"/>
  <c r="Q30" i="2"/>
  <c r="N30" i="2"/>
  <c r="K30" i="2"/>
  <c r="H30" i="2"/>
  <c r="E30" i="2"/>
  <c r="V25" i="2"/>
  <c r="S25" i="2"/>
  <c r="P25" i="2"/>
  <c r="M25" i="2"/>
  <c r="J25" i="2"/>
  <c r="G25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G148" i="2" l="1"/>
  <c r="W153" i="2"/>
  <c r="X24" i="2"/>
  <c r="W142" i="2"/>
  <c r="V103" i="2"/>
  <c r="W127" i="2"/>
  <c r="X86" i="2"/>
  <c r="X56" i="2"/>
  <c r="W130" i="2"/>
  <c r="W138" i="2"/>
  <c r="S71" i="2"/>
  <c r="V128" i="2"/>
  <c r="M154" i="2"/>
  <c r="W24" i="2"/>
  <c r="X133" i="2"/>
  <c r="X142" i="2"/>
  <c r="X143" i="2"/>
  <c r="W178" i="2"/>
  <c r="J148" i="2"/>
  <c r="X147" i="2"/>
  <c r="V50" i="2"/>
  <c r="X101" i="2"/>
  <c r="P95" i="2"/>
  <c r="X53" i="2"/>
  <c r="S54" i="2"/>
  <c r="X52" i="2"/>
  <c r="M59" i="2"/>
  <c r="M63" i="2"/>
  <c r="W72" i="2"/>
  <c r="J89" i="2"/>
  <c r="J36" i="2"/>
  <c r="X23" i="2"/>
  <c r="P17" i="2"/>
  <c r="N28" i="2" s="1"/>
  <c r="P28" i="2" s="1"/>
  <c r="G50" i="2"/>
  <c r="G57" i="2" s="1"/>
  <c r="G59" i="2"/>
  <c r="M89" i="2"/>
  <c r="X118" i="2"/>
  <c r="M36" i="2"/>
  <c r="M44" i="2"/>
  <c r="P75" i="2"/>
  <c r="W113" i="2"/>
  <c r="W165" i="2"/>
  <c r="S170" i="2"/>
  <c r="W74" i="2"/>
  <c r="X33" i="2"/>
  <c r="X74" i="2"/>
  <c r="X72" i="2"/>
  <c r="S75" i="2"/>
  <c r="P156" i="2"/>
  <c r="X173" i="2"/>
  <c r="X25" i="2"/>
  <c r="S67" i="2"/>
  <c r="W73" i="2"/>
  <c r="M71" i="2"/>
  <c r="M81" i="2"/>
  <c r="W146" i="2"/>
  <c r="X153" i="2"/>
  <c r="X164" i="2"/>
  <c r="M50" i="2"/>
  <c r="S95" i="2"/>
  <c r="X157" i="2"/>
  <c r="W43" i="2"/>
  <c r="X78" i="2"/>
  <c r="V85" i="2"/>
  <c r="Y153" i="2"/>
  <c r="W164" i="2"/>
  <c r="Y164" i="2" s="1"/>
  <c r="J59" i="2"/>
  <c r="J63" i="2"/>
  <c r="X131" i="2"/>
  <c r="X134" i="2"/>
  <c r="W46" i="2"/>
  <c r="X60" i="2"/>
  <c r="S63" i="2"/>
  <c r="J81" i="2"/>
  <c r="X88" i="2"/>
  <c r="K107" i="2"/>
  <c r="X117" i="2"/>
  <c r="W126" i="2"/>
  <c r="V136" i="2"/>
  <c r="W141" i="2"/>
  <c r="W173" i="2"/>
  <c r="S40" i="2"/>
  <c r="X70" i="2"/>
  <c r="S161" i="2"/>
  <c r="P67" i="2"/>
  <c r="J154" i="2"/>
  <c r="W174" i="2"/>
  <c r="P44" i="2"/>
  <c r="S50" i="2"/>
  <c r="W53" i="2"/>
  <c r="Q57" i="2"/>
  <c r="W61" i="2"/>
  <c r="X66" i="2"/>
  <c r="W78" i="2"/>
  <c r="W82" i="2"/>
  <c r="W87" i="2"/>
  <c r="W91" i="2"/>
  <c r="V95" i="2"/>
  <c r="X98" i="2"/>
  <c r="V99" i="2"/>
  <c r="W114" i="2"/>
  <c r="X126" i="2"/>
  <c r="X138" i="2"/>
  <c r="J166" i="2"/>
  <c r="J67" i="2"/>
  <c r="J85" i="2"/>
  <c r="J50" i="2"/>
  <c r="J57" i="2" s="1"/>
  <c r="V59" i="2"/>
  <c r="M67" i="2"/>
  <c r="P85" i="2"/>
  <c r="S148" i="2"/>
  <c r="X178" i="2"/>
  <c r="Y178" i="2" s="1"/>
  <c r="W118" i="2"/>
  <c r="X31" i="2"/>
  <c r="G36" i="2"/>
  <c r="W45" i="2"/>
  <c r="G63" i="2"/>
  <c r="X68" i="2"/>
  <c r="X87" i="2"/>
  <c r="W98" i="2"/>
  <c r="X113" i="2"/>
  <c r="X116" i="2"/>
  <c r="W158" i="2"/>
  <c r="G161" i="2"/>
  <c r="M166" i="2"/>
  <c r="W168" i="2"/>
  <c r="X175" i="2"/>
  <c r="N179" i="2"/>
  <c r="V30" i="2"/>
  <c r="K48" i="2"/>
  <c r="X115" i="2"/>
  <c r="W124" i="2"/>
  <c r="G81" i="2"/>
  <c r="S103" i="2"/>
  <c r="X119" i="2"/>
  <c r="X139" i="2"/>
  <c r="M30" i="2"/>
  <c r="X41" i="2"/>
  <c r="W55" i="2"/>
  <c r="S59" i="2"/>
  <c r="W69" i="2"/>
  <c r="M85" i="2"/>
  <c r="X97" i="2"/>
  <c r="W109" i="2"/>
  <c r="W115" i="2"/>
  <c r="W134" i="2"/>
  <c r="X140" i="2"/>
  <c r="X158" i="2"/>
  <c r="W22" i="2"/>
  <c r="S21" i="2"/>
  <c r="Q29" i="2" s="1"/>
  <c r="S29" i="2" s="1"/>
  <c r="G21" i="2"/>
  <c r="E29" i="2" s="1"/>
  <c r="G29" i="2" s="1"/>
  <c r="S13" i="2"/>
  <c r="Q27" i="2" s="1"/>
  <c r="S27" i="2" s="1"/>
  <c r="W16" i="2"/>
  <c r="P21" i="2"/>
  <c r="N29" i="2" s="1"/>
  <c r="P29" i="2" s="1"/>
  <c r="M17" i="2"/>
  <c r="K28" i="2" s="1"/>
  <c r="M28" i="2" s="1"/>
  <c r="M13" i="2"/>
  <c r="K27" i="2" s="1"/>
  <c r="E79" i="2"/>
  <c r="W143" i="2"/>
  <c r="V154" i="2"/>
  <c r="X152" i="2"/>
  <c r="X160" i="2"/>
  <c r="P161" i="2"/>
  <c r="X168" i="2"/>
  <c r="W169" i="2"/>
  <c r="T179" i="2"/>
  <c r="X172" i="2"/>
  <c r="X174" i="2"/>
  <c r="Y174" i="2" s="1"/>
  <c r="X177" i="2"/>
  <c r="Q48" i="2"/>
  <c r="W56" i="2"/>
  <c r="S81" i="2"/>
  <c r="V81" i="2"/>
  <c r="P148" i="2"/>
  <c r="T48" i="2"/>
  <c r="X69" i="2"/>
  <c r="V71" i="2"/>
  <c r="M75" i="2"/>
  <c r="X100" i="2"/>
  <c r="W116" i="2"/>
  <c r="W133" i="2"/>
  <c r="V144" i="2"/>
  <c r="X141" i="2"/>
  <c r="K179" i="2"/>
  <c r="E179" i="2"/>
  <c r="V170" i="2"/>
  <c r="X176" i="2"/>
  <c r="M21" i="2"/>
  <c r="K29" i="2" s="1"/>
  <c r="M29" i="2" s="1"/>
  <c r="S44" i="2"/>
  <c r="V75" i="2"/>
  <c r="P99" i="2"/>
  <c r="S99" i="2"/>
  <c r="H107" i="2"/>
  <c r="X146" i="2"/>
  <c r="W151" i="2"/>
  <c r="S166" i="2"/>
  <c r="W171" i="2"/>
  <c r="V13" i="2"/>
  <c r="T27" i="2" s="1"/>
  <c r="J21" i="2"/>
  <c r="H29" i="2" s="1"/>
  <c r="J29" i="2" s="1"/>
  <c r="P50" i="2"/>
  <c r="H79" i="2"/>
  <c r="K57" i="2"/>
  <c r="V54" i="2"/>
  <c r="M95" i="2"/>
  <c r="X102" i="2"/>
  <c r="N107" i="2"/>
  <c r="G120" i="2"/>
  <c r="X114" i="2"/>
  <c r="W119" i="2"/>
  <c r="G144" i="2"/>
  <c r="W140" i="2"/>
  <c r="X169" i="2"/>
  <c r="W175" i="2"/>
  <c r="P13" i="2"/>
  <c r="N27" i="2" s="1"/>
  <c r="S30" i="2"/>
  <c r="S36" i="2"/>
  <c r="X16" i="2"/>
  <c r="S17" i="2"/>
  <c r="Q28" i="2" s="1"/>
  <c r="J44" i="2"/>
  <c r="W84" i="2"/>
  <c r="S85" i="2"/>
  <c r="W102" i="2"/>
  <c r="W23" i="2"/>
  <c r="W31" i="2"/>
  <c r="W32" i="2"/>
  <c r="V40" i="2"/>
  <c r="X43" i="2"/>
  <c r="M54" i="2"/>
  <c r="W60" i="2"/>
  <c r="K79" i="2"/>
  <c r="P63" i="2"/>
  <c r="V63" i="2"/>
  <c r="P71" i="2"/>
  <c r="W132" i="2"/>
  <c r="X135" i="2"/>
  <c r="P144" i="2"/>
  <c r="V156" i="2"/>
  <c r="X162" i="2"/>
  <c r="Q179" i="2"/>
  <c r="P170" i="2"/>
  <c r="X38" i="2"/>
  <c r="W42" i="2"/>
  <c r="W66" i="2"/>
  <c r="X77" i="2"/>
  <c r="G89" i="2"/>
  <c r="Q107" i="2"/>
  <c r="X106" i="2"/>
  <c r="W112" i="2"/>
  <c r="W117" i="2"/>
  <c r="M128" i="2"/>
  <c r="X127" i="2"/>
  <c r="M148" i="2"/>
  <c r="S154" i="2"/>
  <c r="W177" i="2"/>
  <c r="X15" i="2"/>
  <c r="J13" i="2"/>
  <c r="H27" i="2" s="1"/>
  <c r="J27" i="2" s="1"/>
  <c r="W14" i="2"/>
  <c r="K29" i="1"/>
  <c r="M120" i="2"/>
  <c r="W110" i="2"/>
  <c r="I29" i="1"/>
  <c r="X39" i="2"/>
  <c r="W41" i="2"/>
  <c r="M40" i="2"/>
  <c r="X62" i="2"/>
  <c r="P59" i="2"/>
  <c r="W90" i="2"/>
  <c r="M103" i="2"/>
  <c r="W104" i="2"/>
  <c r="X110" i="2"/>
  <c r="S120" i="2"/>
  <c r="X124" i="2"/>
  <c r="Y124" i="2" s="1"/>
  <c r="M144" i="2"/>
  <c r="P30" i="2"/>
  <c r="P40" i="2"/>
  <c r="W86" i="2"/>
  <c r="G85" i="2"/>
  <c r="W97" i="2"/>
  <c r="G95" i="2"/>
  <c r="E107" i="2"/>
  <c r="W100" i="2"/>
  <c r="G99" i="2"/>
  <c r="P103" i="2"/>
  <c r="X104" i="2"/>
  <c r="J136" i="2"/>
  <c r="X132" i="2"/>
  <c r="J75" i="2"/>
  <c r="X76" i="2"/>
  <c r="V44" i="2"/>
  <c r="X46" i="2"/>
  <c r="W101" i="2"/>
  <c r="M99" i="2"/>
  <c r="W106" i="2"/>
  <c r="G103" i="2"/>
  <c r="G128" i="2"/>
  <c r="W122" i="2"/>
  <c r="P81" i="2"/>
  <c r="X82" i="2"/>
  <c r="V17" i="2"/>
  <c r="T28" i="2" s="1"/>
  <c r="V28" i="2" s="1"/>
  <c r="W20" i="2"/>
  <c r="G17" i="2"/>
  <c r="E28" i="2" s="1"/>
  <c r="G28" i="2" s="1"/>
  <c r="W33" i="2"/>
  <c r="G30" i="2"/>
  <c r="P36" i="2"/>
  <c r="X45" i="2"/>
  <c r="W47" i="2"/>
  <c r="V120" i="2"/>
  <c r="J128" i="2"/>
  <c r="X73" i="2"/>
  <c r="J71" i="2"/>
  <c r="V89" i="2"/>
  <c r="X90" i="2"/>
  <c r="G13" i="2"/>
  <c r="W15" i="2"/>
  <c r="X18" i="2"/>
  <c r="X20" i="2"/>
  <c r="J17" i="2"/>
  <c r="H28" i="2" s="1"/>
  <c r="J28" i="2" s="1"/>
  <c r="V21" i="2"/>
  <c r="T29" i="2" s="1"/>
  <c r="V29" i="2" s="1"/>
  <c r="E48" i="2"/>
  <c r="X61" i="2"/>
  <c r="W64" i="2"/>
  <c r="W68" i="2"/>
  <c r="G67" i="2"/>
  <c r="W77" i="2"/>
  <c r="G75" i="2"/>
  <c r="J95" i="2"/>
  <c r="X96" i="2"/>
  <c r="X109" i="2"/>
  <c r="S156" i="2"/>
  <c r="W159" i="2"/>
  <c r="X14" i="2"/>
  <c r="W19" i="2"/>
  <c r="X22" i="2"/>
  <c r="X32" i="2"/>
  <c r="V36" i="2"/>
  <c r="X37" i="2"/>
  <c r="X42" i="2"/>
  <c r="J40" i="2"/>
  <c r="H48" i="2"/>
  <c r="T57" i="2"/>
  <c r="X91" i="2"/>
  <c r="P89" i="2"/>
  <c r="X105" i="2"/>
  <c r="J103" i="2"/>
  <c r="P54" i="2"/>
  <c r="X55" i="2"/>
  <c r="X54" i="2" s="1"/>
  <c r="N79" i="2"/>
  <c r="J30" i="1"/>
  <c r="W18" i="2"/>
  <c r="X19" i="2"/>
  <c r="W25" i="2"/>
  <c r="J30" i="2"/>
  <c r="W37" i="2"/>
  <c r="W38" i="2"/>
  <c r="G40" i="2"/>
  <c r="X83" i="2"/>
  <c r="S89" i="2"/>
  <c r="X111" i="2"/>
  <c r="P120" i="2"/>
  <c r="W172" i="2"/>
  <c r="G170" i="2"/>
  <c r="Q79" i="2"/>
  <c r="T107" i="2"/>
  <c r="M136" i="2"/>
  <c r="J144" i="2"/>
  <c r="X150" i="2"/>
  <c r="P154" i="2"/>
  <c r="M161" i="2"/>
  <c r="X165" i="2"/>
  <c r="V161" i="2"/>
  <c r="W152" i="2"/>
  <c r="G154" i="2"/>
  <c r="V166" i="2"/>
  <c r="X171" i="2"/>
  <c r="J170" i="2"/>
  <c r="G44" i="2"/>
  <c r="W52" i="2"/>
  <c r="W62" i="2"/>
  <c r="W65" i="2"/>
  <c r="T79" i="2"/>
  <c r="P128" i="2"/>
  <c r="X123" i="2"/>
  <c r="W157" i="2"/>
  <c r="G156" i="2"/>
  <c r="M156" i="2"/>
  <c r="W160" i="2"/>
  <c r="Y160" i="2" s="1"/>
  <c r="X167" i="2"/>
  <c r="H179" i="2"/>
  <c r="N48" i="2"/>
  <c r="X65" i="2"/>
  <c r="G71" i="2"/>
  <c r="W88" i="2"/>
  <c r="J99" i="2"/>
  <c r="J120" i="2"/>
  <c r="S128" i="2"/>
  <c r="S144" i="2"/>
  <c r="W139" i="2"/>
  <c r="W39" i="2"/>
  <c r="X47" i="2"/>
  <c r="X51" i="2"/>
  <c r="X64" i="2"/>
  <c r="V67" i="2"/>
  <c r="X92" i="2"/>
  <c r="X112" i="2"/>
  <c r="W125" i="2"/>
  <c r="P136" i="2"/>
  <c r="X130" i="2"/>
  <c r="V148" i="2"/>
  <c r="X151" i="2"/>
  <c r="W163" i="2"/>
  <c r="W51" i="2"/>
  <c r="W76" i="2"/>
  <c r="X84" i="2"/>
  <c r="W92" i="2"/>
  <c r="W96" i="2"/>
  <c r="W105" i="2"/>
  <c r="X122" i="2"/>
  <c r="W123" i="2"/>
  <c r="X125" i="2"/>
  <c r="S136" i="2"/>
  <c r="X159" i="2"/>
  <c r="X163" i="2"/>
  <c r="J161" i="2"/>
  <c r="W135" i="2"/>
  <c r="W147" i="2"/>
  <c r="P166" i="2"/>
  <c r="W167" i="2"/>
  <c r="N57" i="2"/>
  <c r="W70" i="2"/>
  <c r="W83" i="2"/>
  <c r="W131" i="2"/>
  <c r="G136" i="2"/>
  <c r="W150" i="2"/>
  <c r="J156" i="2"/>
  <c r="G166" i="2"/>
  <c r="M170" i="2"/>
  <c r="W111" i="2"/>
  <c r="W162" i="2"/>
  <c r="W176" i="2"/>
  <c r="W59" i="2" l="1"/>
  <c r="W81" i="2"/>
  <c r="X17" i="2"/>
  <c r="Y138" i="2"/>
  <c r="Z138" i="2" s="1"/>
  <c r="X148" i="2"/>
  <c r="Y147" i="2"/>
  <c r="X81" i="2"/>
  <c r="X59" i="2"/>
  <c r="Y59" i="2" s="1"/>
  <c r="Y24" i="2"/>
  <c r="Z24" i="2" s="1"/>
  <c r="Y78" i="2"/>
  <c r="Y97" i="2"/>
  <c r="Y72" i="2"/>
  <c r="Y127" i="2"/>
  <c r="Y173" i="2"/>
  <c r="Y73" i="2"/>
  <c r="Y101" i="2"/>
  <c r="Z101" i="2" s="1"/>
  <c r="V57" i="2"/>
  <c r="J93" i="2"/>
  <c r="Y118" i="2"/>
  <c r="S57" i="2"/>
  <c r="Y142" i="2"/>
  <c r="Z142" i="2" s="1"/>
  <c r="Y23" i="2"/>
  <c r="Z23" i="2" s="1"/>
  <c r="Y143" i="2"/>
  <c r="Z143" i="2" s="1"/>
  <c r="Y146" i="2"/>
  <c r="Z97" i="2"/>
  <c r="Z124" i="2"/>
  <c r="S107" i="2"/>
  <c r="W71" i="2"/>
  <c r="Z127" i="2"/>
  <c r="Y53" i="2"/>
  <c r="Y132" i="2"/>
  <c r="Y113" i="2"/>
  <c r="Y133" i="2"/>
  <c r="Z133" i="2" s="1"/>
  <c r="Y25" i="2"/>
  <c r="Z25" i="2" s="1"/>
  <c r="Y131" i="2"/>
  <c r="Z131" i="2" s="1"/>
  <c r="Y125" i="2"/>
  <c r="Y175" i="2"/>
  <c r="Y168" i="2"/>
  <c r="S179" i="2"/>
  <c r="Y165" i="2"/>
  <c r="X21" i="2"/>
  <c r="Y114" i="2"/>
  <c r="M57" i="2"/>
  <c r="Y74" i="2"/>
  <c r="X67" i="2"/>
  <c r="Y52" i="2"/>
  <c r="X50" i="2"/>
  <c r="Y15" i="2"/>
  <c r="Y66" i="2"/>
  <c r="Y106" i="2"/>
  <c r="V107" i="2"/>
  <c r="Y60" i="2"/>
  <c r="S79" i="2"/>
  <c r="M79" i="2"/>
  <c r="X85" i="2"/>
  <c r="M93" i="2"/>
  <c r="Y88" i="2"/>
  <c r="Y91" i="2"/>
  <c r="M48" i="2"/>
  <c r="Y42" i="2"/>
  <c r="Y43" i="2"/>
  <c r="S48" i="2"/>
  <c r="Y33" i="2"/>
  <c r="Y32" i="2"/>
  <c r="W30" i="2"/>
  <c r="W29" i="2"/>
  <c r="Y151" i="2"/>
  <c r="G93" i="2"/>
  <c r="Y31" i="2"/>
  <c r="Y69" i="2"/>
  <c r="X166" i="2"/>
  <c r="Y158" i="2"/>
  <c r="Z158" i="2" s="1"/>
  <c r="Y176" i="2"/>
  <c r="Y62" i="2"/>
  <c r="Y115" i="2"/>
  <c r="X144" i="2"/>
  <c r="Y134" i="2"/>
  <c r="Y116" i="2"/>
  <c r="Y70" i="2"/>
  <c r="X156" i="2"/>
  <c r="X13" i="2"/>
  <c r="W44" i="2"/>
  <c r="Y46" i="2"/>
  <c r="P57" i="2"/>
  <c r="P79" i="2"/>
  <c r="X71" i="2"/>
  <c r="Y98" i="2"/>
  <c r="Y140" i="2"/>
  <c r="Z140" i="2" s="1"/>
  <c r="P179" i="2"/>
  <c r="Y84" i="2"/>
  <c r="Y39" i="2"/>
  <c r="Y87" i="2"/>
  <c r="W54" i="2"/>
  <c r="Y54" i="2" s="1"/>
  <c r="X95" i="2"/>
  <c r="Y117" i="2"/>
  <c r="X136" i="2"/>
  <c r="Y61" i="2"/>
  <c r="Y110" i="2"/>
  <c r="Y119" i="2"/>
  <c r="Y126" i="2"/>
  <c r="G48" i="2"/>
  <c r="X30" i="2"/>
  <c r="Y139" i="2"/>
  <c r="Z139" i="2" s="1"/>
  <c r="Y112" i="2"/>
  <c r="J48" i="2"/>
  <c r="V93" i="2"/>
  <c r="Q26" i="2"/>
  <c r="Y16" i="2"/>
  <c r="S28" i="2"/>
  <c r="S26" i="2" s="1"/>
  <c r="S34" i="2" s="1"/>
  <c r="X28" i="2"/>
  <c r="X36" i="2"/>
  <c r="X170" i="2"/>
  <c r="X75" i="2"/>
  <c r="Y141" i="2"/>
  <c r="Z141" i="2" s="1"/>
  <c r="X99" i="2"/>
  <c r="Y169" i="2"/>
  <c r="Y77" i="2"/>
  <c r="Y135" i="2"/>
  <c r="Y123" i="2"/>
  <c r="V179" i="2"/>
  <c r="S93" i="2"/>
  <c r="X128" i="2"/>
  <c r="V79" i="2"/>
  <c r="Y65" i="2"/>
  <c r="Y56" i="2"/>
  <c r="X29" i="2"/>
  <c r="W120" i="2"/>
  <c r="X161" i="2"/>
  <c r="Y105" i="2"/>
  <c r="Y22" i="2"/>
  <c r="Z22" i="2" s="1"/>
  <c r="Y177" i="2"/>
  <c r="M179" i="2"/>
  <c r="Y152" i="2"/>
  <c r="Y172" i="2"/>
  <c r="Y38" i="2"/>
  <c r="P107" i="2"/>
  <c r="P48" i="2"/>
  <c r="M107" i="2"/>
  <c r="X40" i="2"/>
  <c r="Y102" i="2"/>
  <c r="Y51" i="2"/>
  <c r="W50" i="2"/>
  <c r="X57" i="2"/>
  <c r="M27" i="2"/>
  <c r="M26" i="2" s="1"/>
  <c r="M34" i="2" s="1"/>
  <c r="K26" i="2"/>
  <c r="W21" i="2"/>
  <c r="E27" i="2"/>
  <c r="J79" i="2"/>
  <c r="Y100" i="2"/>
  <c r="W99" i="2"/>
  <c r="X120" i="2"/>
  <c r="X154" i="2"/>
  <c r="W67" i="2"/>
  <c r="Y68" i="2"/>
  <c r="X89" i="2"/>
  <c r="X93" i="2" s="1"/>
  <c r="P93" i="2"/>
  <c r="W89" i="2"/>
  <c r="W93" i="2" s="1"/>
  <c r="Y90" i="2"/>
  <c r="G179" i="2"/>
  <c r="G79" i="2"/>
  <c r="Y64" i="2"/>
  <c r="W63" i="2"/>
  <c r="W128" i="2"/>
  <c r="Y122" i="2"/>
  <c r="Y82" i="2"/>
  <c r="Y163" i="2"/>
  <c r="Y18" i="2"/>
  <c r="W17" i="2"/>
  <c r="Y17" i="2" s="1"/>
  <c r="P27" i="2"/>
  <c r="P26" i="2" s="1"/>
  <c r="P34" i="2" s="1"/>
  <c r="N26" i="2"/>
  <c r="Y130" i="2"/>
  <c r="W75" i="2"/>
  <c r="Y76" i="2"/>
  <c r="W95" i="2"/>
  <c r="Y96" i="2"/>
  <c r="W156" i="2"/>
  <c r="Y157" i="2"/>
  <c r="Z157" i="2" s="1"/>
  <c r="J179" i="2"/>
  <c r="W36" i="2"/>
  <c r="Y37" i="2"/>
  <c r="Y159" i="2"/>
  <c r="Z159" i="2" s="1"/>
  <c r="W13" i="2"/>
  <c r="Y20" i="2"/>
  <c r="Y109" i="2"/>
  <c r="Z109" i="2" s="1"/>
  <c r="Y55" i="2"/>
  <c r="W136" i="2"/>
  <c r="W40" i="2"/>
  <c r="Y41" i="2"/>
  <c r="Y162" i="2"/>
  <c r="W161" i="2"/>
  <c r="Y92" i="2"/>
  <c r="W170" i="2"/>
  <c r="J107" i="2"/>
  <c r="J26" i="2"/>
  <c r="Y14" i="2"/>
  <c r="Y13" i="2" s="1"/>
  <c r="Y47" i="2"/>
  <c r="X103" i="2"/>
  <c r="Y86" i="2"/>
  <c r="W85" i="2"/>
  <c r="Y83" i="2"/>
  <c r="Y111" i="2"/>
  <c r="Y167" i="2"/>
  <c r="W166" i="2"/>
  <c r="W154" i="2"/>
  <c r="Y150" i="2"/>
  <c r="W144" i="2"/>
  <c r="Y144" i="2" s="1"/>
  <c r="Z144" i="2" s="1"/>
  <c r="W148" i="2"/>
  <c r="Y148" i="2" s="1"/>
  <c r="X63" i="2"/>
  <c r="Y171" i="2"/>
  <c r="Y19" i="2"/>
  <c r="H26" i="2"/>
  <c r="Y45" i="2"/>
  <c r="X44" i="2"/>
  <c r="T26" i="2"/>
  <c r="V27" i="2"/>
  <c r="V26" i="2" s="1"/>
  <c r="V34" i="2" s="1"/>
  <c r="G107" i="2"/>
  <c r="V48" i="2"/>
  <c r="Y104" i="2"/>
  <c r="W103" i="2"/>
  <c r="Y21" i="2" l="1"/>
  <c r="Y81" i="2"/>
  <c r="Y93" i="2"/>
  <c r="Y36" i="2"/>
  <c r="Y50" i="2"/>
  <c r="Y85" i="2"/>
  <c r="Z163" i="2"/>
  <c r="Z175" i="2"/>
  <c r="W28" i="2"/>
  <c r="Y28" i="2" s="1"/>
  <c r="J34" i="2"/>
  <c r="J180" i="2" s="1"/>
  <c r="Z31" i="2"/>
  <c r="Z115" i="2"/>
  <c r="Z96" i="2"/>
  <c r="Z162" i="2"/>
  <c r="Z114" i="2"/>
  <c r="Z126" i="2"/>
  <c r="Z130" i="2"/>
  <c r="Z123" i="2"/>
  <c r="Z112" i="2"/>
  <c r="Z104" i="2"/>
  <c r="Z100" i="2"/>
  <c r="Z125" i="2"/>
  <c r="Z122" i="2"/>
  <c r="Y30" i="2"/>
  <c r="Z30" i="2" s="1"/>
  <c r="Y71" i="2"/>
  <c r="Z116" i="2"/>
  <c r="Z113" i="2"/>
  <c r="Z134" i="2"/>
  <c r="Y29" i="2"/>
  <c r="Z29" i="2" s="1"/>
  <c r="X179" i="2"/>
  <c r="Y156" i="2"/>
  <c r="Y67" i="2"/>
  <c r="Y40" i="2"/>
  <c r="Y95" i="2"/>
  <c r="Z95" i="2" s="1"/>
  <c r="W57" i="2"/>
  <c r="Y57" i="2" s="1"/>
  <c r="Y89" i="2"/>
  <c r="S180" i="2"/>
  <c r="L27" i="1" s="1"/>
  <c r="Y166" i="2"/>
  <c r="V180" i="2"/>
  <c r="L28" i="1" s="1"/>
  <c r="X79" i="2"/>
  <c r="Y136" i="2"/>
  <c r="Z136" i="2" s="1"/>
  <c r="Y161" i="2"/>
  <c r="Z161" i="2" s="1"/>
  <c r="Y128" i="2"/>
  <c r="Z128" i="2" s="1"/>
  <c r="X48" i="2"/>
  <c r="Y120" i="2"/>
  <c r="Z120" i="2" s="1"/>
  <c r="M180" i="2"/>
  <c r="M182" i="2" s="1"/>
  <c r="Y154" i="2"/>
  <c r="X107" i="2"/>
  <c r="Y99" i="2"/>
  <c r="Z99" i="2" s="1"/>
  <c r="P180" i="2"/>
  <c r="P182" i="2" s="1"/>
  <c r="Y75" i="2"/>
  <c r="W79" i="2"/>
  <c r="Y63" i="2"/>
  <c r="Y103" i="2"/>
  <c r="Z103" i="2" s="1"/>
  <c r="W107" i="2"/>
  <c r="X27" i="2"/>
  <c r="X26" i="2" s="1"/>
  <c r="X34" i="2" s="1"/>
  <c r="W179" i="2"/>
  <c r="Y179" i="2" s="1"/>
  <c r="Y170" i="2"/>
  <c r="Z170" i="2" s="1"/>
  <c r="E26" i="2"/>
  <c r="G27" i="2"/>
  <c r="W48" i="2"/>
  <c r="Y44" i="2"/>
  <c r="S182" i="2" l="1"/>
  <c r="C28" i="1"/>
  <c r="Y48" i="2"/>
  <c r="Z179" i="2"/>
  <c r="X180" i="2"/>
  <c r="L30" i="1"/>
  <c r="V182" i="2"/>
  <c r="Y79" i="2"/>
  <c r="Y107" i="2"/>
  <c r="Z107" i="2" s="1"/>
  <c r="W27" i="2"/>
  <c r="G26" i="2"/>
  <c r="G34" i="2" s="1"/>
  <c r="G180" i="2" s="1"/>
  <c r="C27" i="1" s="1"/>
  <c r="N28" i="1" l="1"/>
  <c r="N30" i="1" s="1"/>
  <c r="B29" i="1"/>
  <c r="J182" i="2"/>
  <c r="C30" i="1"/>
  <c r="G182" i="2"/>
  <c r="N27" i="1"/>
  <c r="Y27" i="2"/>
  <c r="W26" i="2"/>
  <c r="Y26" i="2" s="1"/>
  <c r="M29" i="1" l="1"/>
  <c r="M30" i="1" s="1"/>
  <c r="I28" i="1"/>
  <c r="I30" i="1" s="1"/>
  <c r="K28" i="1"/>
  <c r="K30" i="1" s="1"/>
  <c r="B28" i="1"/>
  <c r="B30" i="1" s="1"/>
  <c r="X182" i="2"/>
  <c r="B27" i="1"/>
  <c r="W34" i="2"/>
  <c r="I27" i="1"/>
  <c r="K27" i="1"/>
  <c r="W180" i="2" l="1"/>
  <c r="W182" i="2" s="1"/>
  <c r="Y34" i="2"/>
  <c r="Y180" i="2" l="1"/>
  <c r="Z180" i="2" s="1"/>
  <c r="Z34" i="2"/>
</calcChain>
</file>

<file path=xl/sharedStrings.xml><?xml version="1.0" encoding="utf-8"?>
<sst xmlns="http://schemas.openxmlformats.org/spreadsheetml/2006/main" count="674" uniqueCount="374">
  <si>
    <t xml:space="preserve">
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</si>
  <si>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</si>
  <si>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</si>
  <si>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</si>
  <si>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</si>
  <si>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</si>
  <si>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</si>
  <si>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</si>
  <si>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</si>
  <si>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</si>
  <si>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</si>
  <si>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</si>
  <si>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</si>
  <si>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</si>
  <si>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</si>
  <si>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</si>
  <si>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</si>
  <si>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</si>
  <si>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</si>
  <si>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</si>
  <si>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</si>
  <si>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</si>
  <si>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</si>
  <si>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</si>
  <si>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</si>
  <si>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</si>
  <si>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</si>
  <si>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</si>
  <si>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</si>
  <si>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</si>
  <si>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</si>
  <si>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</si>
  <si>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</si>
  <si>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</si>
  <si>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</si>
  <si>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</si>
  <si>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</si>
  <si>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</si>
  <si>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</si>
  <si>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</si>
  <si>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</si>
  <si>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</si>
  <si>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</si>
  <si>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</si>
  <si>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</si>
  <si>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</si>
  <si>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</si>
  <si>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</si>
  <si>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</si>
  <si>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</si>
  <si>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</si>
  <si>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</si>
  <si>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</si>
  <si>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</si>
  <si>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</si>
  <si>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</si>
  <si>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</si>
  <si>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</si>
  <si>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</si>
  <si>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</si>
  <si>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</si>
  <si>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</si>
  <si>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</si>
  <si>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</si>
  <si>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</si>
  <si>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</si>
  <si>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</si>
  <si>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</si>
  <si>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</si>
  <si>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</si>
  <si>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</si>
  <si>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</si>
  <si>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</si>
  <si>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</si>
  <si>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</si>
  <si>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</si>
  <si>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</si>
  <si>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</si>
  <si>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</si>
  <si>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</si>
  <si>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</si>
  <si>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</si>
  <si>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</si>
  <si>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</si>
  <si>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</si>
  <si>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</si>
  <si>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</si>
  <si>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</si>
  <si>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</si>
  <si>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</si>
  <si>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</si>
  <si>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</si>
  <si>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</si>
  <si>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</si>
  <si>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</si>
  <si>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</si>
  <si>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</si>
  <si>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</si>
  <si>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</si>
  <si>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</si>
  <si>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</si>
  <si>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</si>
  <si>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</si>
  <si>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</si>
  <si>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</si>
  <si>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</si>
  <si>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</si>
  <si>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</si>
  <si>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</si>
  <si>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</si>
  <si>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</si>
  <si>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</si>
  <si>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</si>
  <si>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</si>
  <si>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</si>
  <si>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</si>
  <si>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</si>
  <si>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</si>
  <si>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</si>
  <si>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</si>
  <si>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</si>
  <si>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</si>
  <si>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</si>
  <si>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</si>
  <si>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</si>
  <si>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</si>
  <si>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</si>
  <si>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</si>
  <si>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</si>
  <si>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</si>
  <si>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</si>
  <si>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</si>
  <si>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</si>
  <si>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</si>
  <si>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</si>
  <si>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</si>
  <si>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</si>
  <si>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</si>
  <si>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</si>
  <si>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</si>
  <si>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</si>
  <si>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</si>
  <si>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</si>
  <si>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</si>
  <si>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</si>
  <si>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</si>
  <si>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</si>
  <si>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</si>
  <si>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</si>
  <si>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</si>
  <si>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</si>
  <si>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</si>
  <si>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</si>
  <si>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</si>
  <si>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</si>
  <si>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</si>
  <si>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</si>
  <si>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</si>
  <si>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</si>
  <si>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</si>
  <si>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</si>
  <si>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</si>
  <si>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</si>
  <si>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</si>
  <si>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</si>
  <si>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</si>
  <si>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</si>
  <si>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</si>
  <si>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</si>
  <si>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</si>
  <si>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</si>
  <si>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</si>
  <si>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</si>
  <si>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</si>
  <si>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</si>
  <si>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</si>
  <si>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</si>
  <si>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</si>
  <si>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</si>
  <si>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</si>
  <si>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</si>
  <si>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</si>
  <si>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</si>
  <si>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</si>
  <si>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</si>
  <si>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</si>
  <si>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</si>
  <si>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</si>
  <si>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</si>
  <si>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</si>
  <si>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</si>
  <si>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</si>
  <si>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</si>
  <si>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</si>
  <si>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</si>
  <si>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</si>
  <si>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</si>
  <si>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</si>
  <si>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</si>
  <si>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</si>
  <si>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</si>
  <si>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</si>
  <si>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</si>
  <si>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</si>
  <si>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</si>
  <si>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</si>
  <si>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</si>
  <si>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</si>
  <si>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</si>
  <si>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</si>
  <si>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</si>
  <si>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</si>
  <si>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</si>
  <si>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</si>
  <si>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</si>
  <si>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</si>
  <si>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</si>
  <si>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</si>
  <si>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</si>
  <si>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</si>
  <si>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</si>
  <si>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</si>
  <si>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</si>
  <si>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</si>
  <si>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</si>
  <si>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</si>
  <si>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</si>
  <si>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7.7</t>
  </si>
  <si>
    <t xml:space="preserve">Друк банерів </t>
  </si>
  <si>
    <t>7.8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</si>
  <si>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</si>
  <si>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</si>
  <si>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</si>
  <si>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</si>
  <si>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</si>
  <si>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</si>
  <si>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</si>
  <si>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</si>
  <si>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</si>
  <si>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</si>
  <si>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</si>
  <si>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</si>
  <si>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</si>
  <si>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</si>
  <si>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екземпляр</t>
  </si>
  <si>
    <t>8.4</t>
  </si>
  <si>
    <t>8.5</t>
  </si>
  <si>
    <t>8.6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</si>
  <si>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</si>
  <si>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</si>
  <si>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</si>
  <si>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</si>
  <si>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</si>
  <si>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</si>
  <si>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</si>
  <si>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</si>
  <si>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</si>
  <si>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</si>
  <si>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</si>
  <si>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</si>
  <si>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</si>
  <si>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</si>
  <si>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</si>
  <si>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</si>
  <si>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</si>
  <si>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</si>
  <si>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</si>
  <si>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</si>
  <si>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</si>
  <si>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</si>
  <si>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</si>
  <si>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</si>
  <si>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</si>
  <si>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</si>
  <si>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</si>
  <si>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</si>
  <si>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</si>
  <si>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</si>
  <si>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</si>
  <si>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</si>
  <si>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</si>
  <si>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</si>
  <si>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</si>
  <si>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</si>
  <si>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</si>
  <si>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</si>
  <si>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</si>
  <si>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</si>
  <si>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</si>
  <si>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</si>
  <si>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</si>
  <si>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</si>
  <si>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</si>
  <si>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</si>
  <si>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</si>
  <si>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</si>
  <si>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</si>
  <si>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</si>
  <si>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</si>
  <si>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</si>
  <si>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</si>
  <si>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</si>
  <si>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</si>
  <si>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</si>
  <si>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</si>
  <si>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</si>
  <si>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</si>
  <si>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</si>
  <si>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</si>
  <si>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</si>
  <si>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</si>
  <si>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</si>
  <si>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</si>
  <si>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</si>
  <si>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 xml:space="preserve"> Кирюшина Олександра Юріївна, керівник проєкту</t>
  </si>
  <si>
    <t>Шестеренко Ірина Вікторівна, науковий керівник проєкту</t>
  </si>
  <si>
    <t>Задьора Анастасія Андріївна, технічний редактор</t>
  </si>
  <si>
    <t>Федоров Юрій Володимирович, науковий консультант - музичний редактор</t>
  </si>
  <si>
    <t>1.3.4</t>
  </si>
  <si>
    <t xml:space="preserve">Бурмака Марія Вікторівна, менеджерка з комунікацій </t>
  </si>
  <si>
    <t>Папір офсіний білий (блок 500 арк)</t>
  </si>
  <si>
    <t>Картридж чорний для лазерного принтеру</t>
  </si>
  <si>
    <t>Накопичувавач переносний</t>
  </si>
  <si>
    <t>Флеш накопичувач</t>
  </si>
  <si>
    <t>Переносний комп'ютер (ноутбук)</t>
  </si>
  <si>
    <t>Друк плакатів А2</t>
  </si>
  <si>
    <t>Друк плакатів А1</t>
  </si>
  <si>
    <t>Таргетинг у соціальних мережах, розміщення матеріалів в медіа, ЗМІ та інтернет</t>
  </si>
  <si>
    <t>Витрати зі створення сайту - Decision stage (деталізація ТЗ)</t>
  </si>
  <si>
    <t>Витрати зі створення сайту - Design stage (дизайн сайту)</t>
  </si>
  <si>
    <t>Витрати зі створення сайту - Development stage (технічна частина сайту)</t>
  </si>
  <si>
    <t>Витрати зі створення сайту - Test content stage (тестовое контентне наповнення сайту)</t>
  </si>
  <si>
    <t>Витрати зі створення сайту - Testing&amp;lounch stage (тестування та запуск сайту)</t>
  </si>
  <si>
    <t>Витрати зі створення сайту - Content stage (контентне наповнення сайту)</t>
  </si>
  <si>
    <t>Спеціалізовані послуги із специфічного сканування непідготованих матеріалів</t>
  </si>
  <si>
    <t>Спеціалізовані послуги з набору нотних текстів</t>
  </si>
  <si>
    <t>лист</t>
  </si>
  <si>
    <t>Послуги з дизайну</t>
  </si>
  <si>
    <r>
      <t xml:space="preserve">Назва ЛОТ-у: </t>
    </r>
    <r>
      <rPr>
        <sz val="10"/>
        <color theme="1"/>
        <rFont val="Arial"/>
        <family val="2"/>
      </rPr>
      <t>Кроссекторальні проєкти зі збереження культурної спадщини</t>
    </r>
  </si>
  <si>
    <r>
      <t xml:space="preserve">Назва конкурсної програми: </t>
    </r>
    <r>
      <rPr>
        <sz val="10"/>
        <color rgb="FF000000"/>
        <rFont val="Arial"/>
        <family val="2"/>
      </rPr>
      <t>Культурна спадщина</t>
    </r>
  </si>
  <si>
    <r>
      <t xml:space="preserve">Назва Грантоотримувача: </t>
    </r>
    <r>
      <rPr>
        <sz val="10"/>
        <color theme="1"/>
        <rFont val="Arial"/>
        <family val="2"/>
      </rPr>
      <t>Громадська організація КУЛЬТУРНА АСАМБЛЕЯ</t>
    </r>
  </si>
  <si>
    <r>
      <t xml:space="preserve">Назва проєкту: </t>
    </r>
    <r>
      <rPr>
        <sz val="10"/>
        <color theme="1"/>
        <rFont val="Arial"/>
        <family val="2"/>
      </rPr>
      <t>Новітні напрями збереження та діджитальної актуалізації творчої спадщини українського композитора ВІТАЛІЯ КИРЕЙКА</t>
    </r>
  </si>
  <si>
    <t>до Договору про надання гранту № 7CUH21-26909</t>
  </si>
  <si>
    <t>Додаток № 4</t>
  </si>
  <si>
    <r>
      <t xml:space="preserve">Дата початку проєкту: </t>
    </r>
    <r>
      <rPr>
        <sz val="10"/>
        <color theme="1"/>
        <rFont val="Arial"/>
        <family val="2"/>
      </rPr>
      <t>12.06.2024</t>
    </r>
  </si>
  <si>
    <t>від "12" червня 2024 року</t>
  </si>
  <si>
    <t>за період з 12 червня по 11 листопада 2024 року</t>
  </si>
  <si>
    <r>
      <t xml:space="preserve">Дата завершення проєкту: </t>
    </r>
    <r>
      <rPr>
        <sz val="10"/>
        <color theme="1"/>
        <rFont val="Arial"/>
        <family val="2"/>
      </rPr>
      <t>11.11.2024</t>
    </r>
  </si>
  <si>
    <t>Друк НП "ВЕРНІСАЖ НА ЯРМАРКУ", клавір опери на 2 дії, 232 стор.</t>
  </si>
  <si>
    <t>Друк НМП "СОНАТИ ДЛЯ ФОРТЕПІАНО", 336 стор.</t>
  </si>
  <si>
    <t xml:space="preserve">Друк НМП "ТВОРИ ДЛЯ ФОРТЕПІАНО", 272 стор. </t>
  </si>
  <si>
    <t xml:space="preserve">Друк вокальних НМП: "АРІЇ З ОПЕР ТА РОМАНСИ", 80 стор. та "10 ПІСЕНЬ З ПОЛТАВЩИНИ", 56 стор. </t>
  </si>
  <si>
    <r>
      <rPr>
        <sz val="10"/>
        <color theme="9"/>
        <rFont val="Arial"/>
        <family val="2"/>
      </rPr>
      <t>Економія по цій позиції, перерозподілена на інші потреби проєкту.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Виникла потреба у друці більшої кількості плакатів різних форматів для розміщення їх у музичних закладах та установах (та поширення інформації про презентаційний Гала-концерт серед профільних ЦА). Командою визначено оптимальний набір матеріалів до друку для забезпечення потреб проєкту. Витрати на поліграфію вдалося оптимізувати за рахунок вивчення цін у різних виконавців та замовлення по декілька різних видів в одному місції. </t>
    </r>
  </si>
  <si>
    <r>
      <rPr>
        <sz val="10"/>
        <color theme="5"/>
        <rFont val="Arial"/>
        <family val="2"/>
      </rPr>
      <t xml:space="preserve">Збільшення витрат по цій позиції забезпечено перерозподілом з інших статей витрат. </t>
    </r>
    <r>
      <rPr>
        <sz val="10"/>
        <color theme="1"/>
        <rFont val="Arial"/>
        <family val="2"/>
      </rPr>
      <t xml:space="preserve">Командою визначено оптимальний набір матеріалів до друку для забезпечення потреб проєкту. Суму витрат на поліграфію вдалося оптимізувати за рахунок вивчення цін у різних виконавців та замовлення по декілька різних видів в одному місції. Виникла потреба у друці більшої кількості плакатів різних форматів для розміщення їх у музичних закладах та установах (та поширення інформації про презентаційний Гала-концерт серед профільних ЦА). </t>
    </r>
  </si>
  <si>
    <r>
      <rPr>
        <sz val="10"/>
        <color theme="9"/>
        <rFont val="Arial"/>
        <family val="2"/>
      </rPr>
      <t xml:space="preserve">Економія по цій позиції, перерозподілена на інші потреби проєкту. </t>
    </r>
    <r>
      <rPr>
        <sz val="10"/>
        <color theme="1"/>
        <rFont val="Arial"/>
        <family val="2"/>
      </rPr>
      <t>Командою визначено оптимальний набір матеріалів до друку для забезпечення потреб проєкту. Витрати вдалося оптимізувати за рахунок вивчення цін у різних виконавців та замовлення декількох позицій в одному місції.</t>
    </r>
  </si>
  <si>
    <r>
      <rPr>
        <sz val="10"/>
        <color theme="9"/>
        <rFont val="Arial"/>
        <family val="2"/>
      </rPr>
      <t xml:space="preserve">Економія по цій позиції, перерозподілена на інші потреби проєкту. </t>
    </r>
    <r>
      <rPr>
        <sz val="10"/>
        <color theme="1"/>
        <rFont val="Arial"/>
        <family val="2"/>
      </rPr>
      <t>Командою визначено оптимальний набір матеріалів до друку для забезпечення потреб проєкту. Витрати вдалося оптимізувати за рахунок вивчення цін у різних виконавців та замовлення всіх банерів в одному місції (банер горизонтальний 5х3 (брендвол), з люверсами по периметру; банер вертикальний 3х2 (афіша вулична), з підворотами для труб; банер вертикальний 3.2 х 4.8 (брендування сцени), з підворотами для труб). Вказано середню вартість банера.</t>
    </r>
  </si>
  <si>
    <r>
      <rPr>
        <sz val="10"/>
        <color theme="9"/>
        <rFont val="Arial"/>
        <family val="2"/>
      </rPr>
      <t>Економія по цій позиції, перерозподілена на інші потреби проєкту</t>
    </r>
    <r>
      <rPr>
        <sz val="10"/>
        <color theme="1"/>
        <rFont val="Arial"/>
        <family val="2"/>
      </rPr>
      <t>. Виникла потреба у друці декількох видів та форматів листівок (А4/А3 для інфо-дошок та А6-запрошення), але у значно меншій кількості для розповсюдження їх по музичних закладах та установах (та поширення інформації про презентаційний Гала-концерт серед профільних ЦА). Командою визначено оптимальний набір матеріалів до друку для забезпечення потреб проєкту.  Витрати вдалося оптимізувати за рахунок вивчення цін у різних виконавців та замовлення декількох позицій в одному місції.</t>
    </r>
  </si>
  <si>
    <t>Ринкова вартість зросла, знайдено оптимальну цінову пропозицію</t>
  </si>
  <si>
    <t xml:space="preserve">Економія по цій позиції, перерозподілена на інші потреби проєкту.
</t>
  </si>
  <si>
    <t>Забезпечено власними ресурсами для перерозподілу економії по цій позиції на інші потреби проєкту.</t>
  </si>
  <si>
    <r>
      <t xml:space="preserve">Ринкова вартість суттєво зросла, але було знайдено оптимальну цінову пропозицію. </t>
    </r>
    <r>
      <rPr>
        <sz val="10"/>
        <color theme="5"/>
        <rFont val="Arial"/>
        <family val="2"/>
      </rPr>
      <t xml:space="preserve">Збільшення витрат по цій позиції забезпечено перерозподілом з інших статей витрат. </t>
    </r>
  </si>
  <si>
    <r>
      <t xml:space="preserve">Ринкова вартість зросла, знайдено оптимальну цінову пропозицію. </t>
    </r>
    <r>
      <rPr>
        <sz val="10"/>
        <color theme="5"/>
        <rFont val="Arial"/>
        <family val="2"/>
      </rPr>
      <t>Збільшення витрат по цій позиції забезпечено перерозподілом з інших статей витрат.</t>
    </r>
    <r>
      <rPr>
        <sz val="10"/>
        <color theme="1"/>
        <rFont val="Arial"/>
        <family val="2"/>
      </rPr>
      <t xml:space="preserve"> </t>
    </r>
  </si>
  <si>
    <r>
      <t xml:space="preserve">Через великий об'єм матеріалів до розміщення на сайті витрати за цією статтею зросли, </t>
    </r>
    <r>
      <rPr>
        <sz val="10"/>
        <color theme="5"/>
        <rFont val="Arial"/>
        <family val="2"/>
      </rPr>
      <t>забезпечено перерозподілом з інших статей витрат.</t>
    </r>
    <r>
      <rPr>
        <sz val="10"/>
        <color theme="1"/>
        <rFont val="Arial"/>
        <family val="2"/>
      </rPr>
      <t xml:space="preserve"> </t>
    </r>
  </si>
  <si>
    <r>
      <rPr>
        <sz val="10"/>
        <color theme="5"/>
        <rFont val="Arial"/>
        <family val="2"/>
      </rPr>
      <t xml:space="preserve">Збільшення витрат по цій позиції </t>
    </r>
    <r>
      <rPr>
        <sz val="10"/>
        <color theme="1"/>
        <rFont val="Arial"/>
        <family val="2"/>
      </rPr>
      <t>через збільшення тривалості гала-концерту (2,5 години тільки сам концерт), забезпечено перерозподілом з інших статей витрат.</t>
    </r>
  </si>
  <si>
    <r>
      <rPr>
        <sz val="10"/>
        <color theme="5"/>
        <rFont val="Arial"/>
        <family val="2"/>
      </rPr>
      <t xml:space="preserve">Збільшення витрат по цій позиції </t>
    </r>
    <r>
      <rPr>
        <sz val="10"/>
        <color theme="1"/>
        <rFont val="Arial"/>
        <family val="2"/>
      </rPr>
      <t>через збільшення кількості сторінок у виданнях, забезпечено перерозподілом з інших статей витрат.</t>
    </r>
  </si>
  <si>
    <r>
      <rPr>
        <sz val="10"/>
        <color theme="9"/>
        <rFont val="Arial"/>
        <family val="2"/>
      </rPr>
      <t>Економія по цій позиції, перерозподілена на інші видання, але не може розглядатися окремо.</t>
    </r>
    <r>
      <rPr>
        <sz val="10"/>
        <color theme="5"/>
        <rFont val="Arial"/>
        <family val="2"/>
      </rPr>
      <t xml:space="preserve"> Після набору нотних з рукописів Кирейка, кількість сторінок в набраному вигляді є більшою (відповідно точну кількість сторінок у книжках можна тільки після верстки).Також після аналізу авторського матеріалу науковою частиною команди було рекомендовано та прийняте командою рішення: за наявної можливості зберегти та/чи поширити більшу кількість творів автора, докладати максимум зусиль для цього. Для фін.визначення переліку творів для друку, було зібрано вчену раду в НМАУ. Вибрані для проєкту видання отримали статус НМП для судентів. </t>
    </r>
    <r>
      <rPr>
        <sz val="10"/>
        <color theme="1"/>
        <rFont val="Arial"/>
        <family val="2"/>
      </rPr>
      <t>Для оптимізації витрат на друк, заявником було прийняте рішення провести вивчення цінових позицій на ринку послуг та замовити друк у одного виконавця для отримання лояльних умов з урахуванням гурту. До того ж у процесі розробки дизайну обкладинки, команда Заявника вирішила розробити спільний для усіх книжок стиль (щоб вони мали презентабельний вигляд). Все це дозволило команді зробити на обкладинках книжок тиснення золотом, а також видати НМП "10 ПІСЕНЬ З ПОЛТАВЩИНИ".</t>
    </r>
  </si>
  <si>
    <r>
      <rPr>
        <sz val="10"/>
        <color theme="5"/>
        <rFont val="Arial"/>
        <family val="2"/>
      </rPr>
      <t xml:space="preserve">Збільшення витрат по цій позиції </t>
    </r>
    <r>
      <rPr>
        <sz val="10"/>
        <color theme="1"/>
        <rFont val="Arial"/>
        <family val="2"/>
      </rPr>
      <t>через збільшення кількості сторінок, забезпечено перерозподілом з інших статей витрат,  але не може розглядатися окремо від інших видань. Після набору нотних з рукописів Кирейка, кількість сторінок в набраному вигляді є більшою (відповідно точну кількість сторінок у книжках можна тільки після верстки).Також після аналізу авторського матеріалу науковою частиною команди було рекомендовано та прийняте командою рішення: за наявної можливості зберегти та/чи поширити більшу кількість творів автора, докладати максимум зусиль для цього. Для фін.визначення переліку творів для друку, було зібрано вчену раду в НМАУ. Вибрані для проєкту видання отримали статус НМП для судентів. Для оптимізації витрат на друк, заявником було прийняте рішення провести вивчення цінових позицій на ринку послуг та замовити друк у одного виконавця для отримання лояльних умов з урахуванням гурту. До того ж у процесі розробки дизайну обкладинки, команда Заявника вирішила розробити спільний для усіх книжок стиль (щоб вони мали презентабельний вигляд). Все це дозволило команді зробити на обкладинках книжок тиснення золотом, а також видати НМП "10 ПІСЕНЬ З ПОЛТАВЩИНИ".</t>
    </r>
  </si>
  <si>
    <r>
      <rPr>
        <sz val="10"/>
        <color theme="9"/>
        <rFont val="Arial"/>
        <family val="2"/>
      </rPr>
      <t>Економія по цій позиції, перерозподілена на інші видання, але не може розглядатися окремо.</t>
    </r>
    <r>
      <rPr>
        <sz val="10"/>
        <color theme="5"/>
        <rFont val="Arial"/>
        <family val="2"/>
      </rPr>
      <t xml:space="preserve"> Після набору нотних з рукописів Кирейка, кількість сторінок в набраному вигляді є більшою (відповідно точну кількість сторінок у книжках можна тільки після верстки).Також після аналізу авторського матеріалу науковою частиною команди було рекомендовано та прийняте командою рішення: за наявної можливості зберегти та/чи поширити більшу кількість творів автора, докладати максимум зусиль для цього. Для фін.визначення переліку творів для друку, було зібрано вчену раду в НМАУ. Вибрані для проєкту видання отримали статус НМП для судентів. </t>
    </r>
    <r>
      <rPr>
        <sz val="10"/>
        <color theme="1"/>
        <rFont val="Arial"/>
        <family val="2"/>
      </rPr>
      <t xml:space="preserve">Для оптимізації витрат на друк, заявником було прийняте рішення провести вивчення цінових позицій на ринку послуг та замовити друк у одного виконавця для отримання лояльних умов з урахуванням гурту. До того ж у процесі розробки дизайну обкладинки, команда Заявника вирішила розробити спільний для усіх книжок стиль (щоб вони мали презентабельний вигляд). Все це дозволило команді зробити на обкладинках книжок тиснення золотом, а також видати НМП "10 ПІСЕНЬ З ПОЛТАВЩИНИ" (на яку був суттєвий запит від представників вокального напряму). </t>
    </r>
  </si>
  <si>
    <r>
      <t xml:space="preserve">Через великий об'єм матеріалів, що вдалося зібрати, командою було прийняте рішення про збільшення кількості сторінок до оцифрування, адже деякі з матеріалів же перебували у незадовільному стані, що є загрозою знищення творів. Витрати за цією статтею зросли, </t>
    </r>
    <r>
      <rPr>
        <sz val="10"/>
        <color theme="5"/>
        <rFont val="Arial"/>
        <family val="2"/>
      </rPr>
      <t>забезпечено перерозподілом зі статті витрат з набором нот.</t>
    </r>
  </si>
  <si>
    <t>Було зменшено кількість сторінок для набору для перерозподілу економії по цій позиції на інші потреби проєкту (сканування).</t>
  </si>
  <si>
    <r>
      <rPr>
        <sz val="10"/>
        <color theme="5"/>
        <rFont val="Arial"/>
        <family val="2"/>
      </rPr>
      <t xml:space="preserve">Збільшення витрат по цій позиції </t>
    </r>
    <r>
      <rPr>
        <sz val="10"/>
        <color theme="1"/>
        <rFont val="Arial"/>
        <family val="2"/>
      </rPr>
      <t>через необхідність збільшити рекламну кампанію перед гала-концертом, забезпечено перерозподілом з інших статей витрат.</t>
    </r>
  </si>
  <si>
    <r>
      <rPr>
        <sz val="10"/>
        <color theme="5"/>
        <rFont val="Arial"/>
        <family val="2"/>
      </rPr>
      <t xml:space="preserve">Збільшення витрат по цій позиції </t>
    </r>
    <r>
      <rPr>
        <sz val="10"/>
        <color theme="1"/>
        <rFont val="Arial"/>
        <family val="2"/>
      </rPr>
      <t>через необхідність збільшити рекламну кампанію до гала-концерту, забезпечено перерозподілом з інших статей витрат.</t>
    </r>
  </si>
  <si>
    <t>Оптимізовано для перерозподілу на потреби проєкту.</t>
  </si>
  <si>
    <r>
      <t xml:space="preserve">Через великий об'єм дизайн-матеріалів витрати за цією статтею зросли, </t>
    </r>
    <r>
      <rPr>
        <sz val="10"/>
        <color theme="5"/>
        <rFont val="Arial"/>
        <family val="2"/>
      </rPr>
      <t>забезпечено перерозподілом з інших статей витрат.</t>
    </r>
    <r>
      <rPr>
        <sz val="10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</si>
</sst>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1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name val="Arial"/>
      <family val="2"/>
    </font>
    <font>
      <sz val="10"/>
      <color theme="9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b/>
      <sz val="10"/>
      <color theme="5"/>
      <name val="Arial"/>
      <family val="2"/>
    </font>
    <font>
      <b/>
      <sz val="10"/>
      <color theme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46"/>
    <xf numFmtId="0" fontId="33" fillId="0" borderId="46"/>
    <xf numFmtId="9" fontId="34" fillId="0" borderId="0" applyFont="0" applyFill="0" applyBorder="0" applyAlignment="0" applyProtection="0"/>
  </cellStyleXfs>
  <cellXfs count="45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2" fillId="2" borderId="43" xfId="0" applyNumberFormat="1" applyFont="1" applyFill="1" applyBorder="1" applyAlignment="1">
      <alignment horizontal="center" vertical="center" wrapText="1"/>
    </xf>
    <xf numFmtId="4" fontId="2" fillId="2" borderId="44" xfId="0" applyNumberFormat="1" applyFont="1" applyFill="1" applyBorder="1" applyAlignment="1">
      <alignment horizontal="center" vertical="center" wrapText="1"/>
    </xf>
    <xf numFmtId="164" fontId="2" fillId="2" borderId="45" xfId="0" applyNumberFormat="1" applyFont="1" applyFill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vertical="center" wrapText="1"/>
    </xf>
    <xf numFmtId="0" fontId="4" fillId="4" borderId="49" xfId="0" applyFont="1" applyFill="1" applyBorder="1" applyAlignment="1">
      <alignment horizontal="center" vertical="center"/>
    </xf>
    <xf numFmtId="4" fontId="4" fillId="4" borderId="49" xfId="0" applyNumberFormat="1" applyFont="1" applyFill="1" applyBorder="1" applyAlignment="1">
      <alignment horizontal="right" vertical="center"/>
    </xf>
    <xf numFmtId="4" fontId="19" fillId="4" borderId="49" xfId="0" applyNumberFormat="1" applyFont="1" applyFill="1" applyBorder="1" applyAlignment="1">
      <alignment horizontal="right" vertical="center"/>
    </xf>
    <xf numFmtId="0" fontId="4" fillId="4" borderId="4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50" xfId="0" applyFont="1" applyFill="1" applyBorder="1" applyAlignment="1">
      <alignment vertical="center"/>
    </xf>
    <xf numFmtId="0" fontId="2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1" fillId="5" borderId="48" xfId="0" applyFont="1" applyFill="1" applyBorder="1" applyAlignment="1">
      <alignment horizontal="center" vertical="center"/>
    </xf>
    <xf numFmtId="4" fontId="1" fillId="5" borderId="48" xfId="0" applyNumberFormat="1" applyFont="1" applyFill="1" applyBorder="1" applyAlignment="1">
      <alignment horizontal="right" vertical="center"/>
    </xf>
    <xf numFmtId="4" fontId="15" fillId="5" borderId="48" xfId="0" applyNumberFormat="1" applyFont="1" applyFill="1" applyBorder="1" applyAlignment="1">
      <alignment horizontal="right" vertical="center"/>
    </xf>
    <xf numFmtId="0" fontId="1" fillId="5" borderId="51" xfId="0" applyFont="1" applyFill="1" applyBorder="1" applyAlignment="1">
      <alignment vertical="center"/>
    </xf>
    <xf numFmtId="165" fontId="2" fillId="6" borderId="52" xfId="0" applyNumberFormat="1" applyFont="1" applyFill="1" applyBorder="1" applyAlignment="1">
      <alignment vertical="top"/>
    </xf>
    <xf numFmtId="49" fontId="2" fillId="6" borderId="53" xfId="0" applyNumberFormat="1" applyFont="1" applyFill="1" applyBorder="1" applyAlignment="1">
      <alignment horizontal="center" vertical="top"/>
    </xf>
    <xf numFmtId="0" fontId="20" fillId="6" borderId="54" xfId="0" applyFont="1" applyFill="1" applyBorder="1" applyAlignment="1">
      <alignment vertical="top" wrapText="1"/>
    </xf>
    <xf numFmtId="0" fontId="2" fillId="6" borderId="55" xfId="0" applyFont="1" applyFill="1" applyBorder="1" applyAlignment="1">
      <alignment horizontal="center" vertical="top"/>
    </xf>
    <xf numFmtId="4" fontId="2" fillId="6" borderId="56" xfId="0" applyNumberFormat="1" applyFont="1" applyFill="1" applyBorder="1" applyAlignment="1">
      <alignment horizontal="right" vertical="top"/>
    </xf>
    <xf numFmtId="4" fontId="2" fillId="6" borderId="57" xfId="0" applyNumberFormat="1" applyFont="1" applyFill="1" applyBorder="1" applyAlignment="1">
      <alignment horizontal="right" vertical="top"/>
    </xf>
    <xf numFmtId="4" fontId="2" fillId="6" borderId="58" xfId="0" applyNumberFormat="1" applyFont="1" applyFill="1" applyBorder="1" applyAlignment="1">
      <alignment horizontal="right" vertical="top"/>
    </xf>
    <xf numFmtId="0" fontId="2" fillId="6" borderId="58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61" xfId="0" applyFont="1" applyBorder="1" applyAlignment="1">
      <alignment vertical="top" wrapText="1"/>
    </xf>
    <xf numFmtId="0" fontId="1" fillId="0" borderId="60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1" fillId="0" borderId="0" xfId="0" applyFont="1" applyAlignment="1">
      <alignment vertical="top"/>
    </xf>
    <xf numFmtId="165" fontId="2" fillId="0" borderId="64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4" xfId="0" applyFont="1" applyBorder="1" applyAlignment="1">
      <alignment horizontal="center" vertical="top"/>
    </xf>
    <xf numFmtId="4" fontId="1" fillId="0" borderId="65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0" fontId="1" fillId="0" borderId="67" xfId="0" applyFont="1" applyBorder="1" applyAlignment="1">
      <alignment vertical="top" wrapText="1"/>
    </xf>
    <xf numFmtId="0" fontId="20" fillId="6" borderId="69" xfId="0" applyFont="1" applyFill="1" applyBorder="1" applyAlignment="1">
      <alignment vertical="top" wrapText="1"/>
    </xf>
    <xf numFmtId="0" fontId="2" fillId="6" borderId="52" xfId="0" applyFont="1" applyFill="1" applyBorder="1" applyAlignment="1">
      <alignment horizontal="center" vertical="top"/>
    </xf>
    <xf numFmtId="4" fontId="2" fillId="6" borderId="70" xfId="0" applyNumberFormat="1" applyFont="1" applyFill="1" applyBorder="1" applyAlignment="1">
      <alignment horizontal="right" vertical="top"/>
    </xf>
    <xf numFmtId="4" fontId="2" fillId="6" borderId="71" xfId="0" applyNumberFormat="1" applyFont="1" applyFill="1" applyBorder="1" applyAlignment="1">
      <alignment horizontal="right" vertical="top"/>
    </xf>
    <xf numFmtId="4" fontId="2" fillId="6" borderId="72" xfId="0" applyNumberFormat="1" applyFont="1" applyFill="1" applyBorder="1" applyAlignment="1">
      <alignment horizontal="right" vertical="top"/>
    </xf>
    <xf numFmtId="0" fontId="2" fillId="6" borderId="72" xfId="0" applyFont="1" applyFill="1" applyBorder="1" applyAlignment="1">
      <alignment vertical="top" wrapText="1"/>
    </xf>
    <xf numFmtId="165" fontId="2" fillId="0" borderId="73" xfId="0" applyNumberFormat="1" applyFont="1" applyBorder="1" applyAlignment="1">
      <alignment vertical="top"/>
    </xf>
    <xf numFmtId="0" fontId="1" fillId="0" borderId="73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9" xfId="0" applyFont="1" applyFill="1" applyBorder="1" applyAlignment="1">
      <alignment vertical="top" wrapText="1"/>
    </xf>
    <xf numFmtId="49" fontId="3" fillId="0" borderId="74" xfId="0" applyNumberFormat="1" applyFont="1" applyBorder="1" applyAlignment="1">
      <alignment horizontal="center" vertical="top"/>
    </xf>
    <xf numFmtId="49" fontId="3" fillId="6" borderId="53" xfId="0" applyNumberFormat="1" applyFont="1" applyFill="1" applyBorder="1" applyAlignment="1">
      <alignment horizontal="center" vertical="top"/>
    </xf>
    <xf numFmtId="165" fontId="2" fillId="0" borderId="75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5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5" fillId="0" borderId="61" xfId="0" applyFont="1" applyBorder="1" applyAlignment="1">
      <alignment vertical="top" wrapText="1"/>
    </xf>
    <xf numFmtId="0" fontId="1" fillId="0" borderId="76" xfId="0" applyFont="1" applyBorder="1" applyAlignment="1">
      <alignment vertical="top" wrapText="1"/>
    </xf>
    <xf numFmtId="0" fontId="5" fillId="0" borderId="76" xfId="0" applyFont="1" applyBorder="1" applyAlignment="1">
      <alignment vertical="top" wrapText="1"/>
    </xf>
    <xf numFmtId="165" fontId="20" fillId="7" borderId="47" xfId="0" applyNumberFormat="1" applyFont="1" applyFill="1" applyBorder="1" applyAlignment="1">
      <alignment vertical="center"/>
    </xf>
    <xf numFmtId="165" fontId="2" fillId="7" borderId="48" xfId="0" applyNumberFormat="1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vertical="center" wrapText="1"/>
    </xf>
    <xf numFmtId="0" fontId="2" fillId="7" borderId="51" xfId="0" applyFont="1" applyFill="1" applyBorder="1" applyAlignment="1">
      <alignment horizontal="center" vertical="center"/>
    </xf>
    <xf numFmtId="4" fontId="2" fillId="2" borderId="49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2" borderId="79" xfId="0" applyNumberFormat="1" applyFont="1" applyFill="1" applyBorder="1" applyAlignment="1">
      <alignment horizontal="right" vertical="center"/>
    </xf>
    <xf numFmtId="4" fontId="2" fillId="7" borderId="80" xfId="0" applyNumberFormat="1" applyFont="1" applyFill="1" applyBorder="1" applyAlignment="1">
      <alignment horizontal="right" vertical="center"/>
    </xf>
    <xf numFmtId="4" fontId="2" fillId="7" borderId="81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4" xfId="0" applyNumberFormat="1" applyFont="1" applyFill="1" applyBorder="1" applyAlignment="1">
      <alignment horizontal="right" vertical="center"/>
    </xf>
    <xf numFmtId="0" fontId="2" fillId="7" borderId="43" xfId="0" applyFont="1" applyFill="1" applyBorder="1" applyAlignment="1">
      <alignment vertical="center" wrapText="1"/>
    </xf>
    <xf numFmtId="0" fontId="2" fillId="5" borderId="82" xfId="0" applyFont="1" applyFill="1" applyBorder="1" applyAlignment="1">
      <alignment vertical="center"/>
    </xf>
    <xf numFmtId="0" fontId="3" fillId="5" borderId="83" xfId="0" applyFont="1" applyFill="1" applyBorder="1" applyAlignment="1">
      <alignment horizontal="center" vertical="center"/>
    </xf>
    <xf numFmtId="0" fontId="2" fillId="5" borderId="84" xfId="0" applyFont="1" applyFill="1" applyBorder="1" applyAlignment="1">
      <alignment vertical="center"/>
    </xf>
    <xf numFmtId="0" fontId="1" fillId="5" borderId="84" xfId="0" applyFont="1" applyFill="1" applyBorder="1" applyAlignment="1">
      <alignment horizontal="center" vertical="center"/>
    </xf>
    <xf numFmtId="4" fontId="15" fillId="5" borderId="85" xfId="0" applyNumberFormat="1" applyFont="1" applyFill="1" applyBorder="1" applyAlignment="1">
      <alignment horizontal="right" vertical="top"/>
    </xf>
    <xf numFmtId="4" fontId="2" fillId="6" borderId="86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5" fillId="0" borderId="88" xfId="0" applyFont="1" applyBorder="1" applyAlignment="1">
      <alignment vertical="top" wrapText="1"/>
    </xf>
    <xf numFmtId="4" fontId="2" fillId="7" borderId="89" xfId="0" applyNumberFormat="1" applyFont="1" applyFill="1" applyBorder="1" applyAlignment="1">
      <alignment horizontal="right" vertical="center"/>
    </xf>
    <xf numFmtId="4" fontId="2" fillId="7" borderId="90" xfId="0" applyNumberFormat="1" applyFont="1" applyFill="1" applyBorder="1" applyAlignment="1">
      <alignment horizontal="right" vertical="center"/>
    </xf>
    <xf numFmtId="0" fontId="21" fillId="6" borderId="54" xfId="0" applyFont="1" applyFill="1" applyBorder="1" applyAlignment="1">
      <alignment vertical="top" wrapText="1"/>
    </xf>
    <xf numFmtId="0" fontId="5" fillId="0" borderId="60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4" fontId="1" fillId="0" borderId="66" xfId="0" applyNumberFormat="1" applyFont="1" applyBorder="1" applyAlignment="1">
      <alignment horizontal="right" vertical="top" wrapText="1"/>
    </xf>
    <xf numFmtId="4" fontId="1" fillId="0" borderId="67" xfId="0" applyNumberFormat="1" applyFont="1" applyBorder="1" applyAlignment="1">
      <alignment horizontal="right" vertical="top" wrapText="1"/>
    </xf>
    <xf numFmtId="0" fontId="1" fillId="0" borderId="61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0" fontId="1" fillId="0" borderId="76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center" vertical="top"/>
    </xf>
    <xf numFmtId="49" fontId="3" fillId="0" borderId="23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center" vertical="top"/>
    </xf>
    <xf numFmtId="0" fontId="2" fillId="5" borderId="47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vertical="center"/>
    </xf>
    <xf numFmtId="4" fontId="15" fillId="5" borderId="59" xfId="0" applyNumberFormat="1" applyFont="1" applyFill="1" applyBorder="1" applyAlignment="1">
      <alignment horizontal="right" vertical="top"/>
    </xf>
    <xf numFmtId="0" fontId="5" fillId="0" borderId="94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3" xfId="0" applyNumberFormat="1" applyFont="1" applyFill="1" applyBorder="1" applyAlignment="1">
      <alignment horizontal="right" vertical="top"/>
    </xf>
    <xf numFmtId="0" fontId="5" fillId="0" borderId="75" xfId="0" applyFont="1" applyBorder="1" applyAlignment="1">
      <alignment horizontal="center" vertical="top"/>
    </xf>
    <xf numFmtId="0" fontId="20" fillId="6" borderId="53" xfId="0" applyFont="1" applyFill="1" applyBorder="1" applyAlignment="1">
      <alignment vertical="top" wrapText="1"/>
    </xf>
    <xf numFmtId="0" fontId="2" fillId="6" borderId="69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61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4" xfId="0" applyFont="1" applyFill="1" applyBorder="1" applyAlignment="1">
      <alignment horizontal="left" vertical="top" wrapText="1"/>
    </xf>
    <xf numFmtId="0" fontId="21" fillId="6" borderId="69" xfId="0" applyFont="1" applyFill="1" applyBorder="1" applyAlignment="1">
      <alignment horizontal="left" vertical="top" wrapText="1"/>
    </xf>
    <xf numFmtId="4" fontId="15" fillId="7" borderId="51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6" xfId="0" applyNumberFormat="1" applyFont="1" applyFill="1" applyBorder="1" applyAlignment="1">
      <alignment horizontal="right" vertical="center"/>
    </xf>
    <xf numFmtId="0" fontId="1" fillId="5" borderId="45" xfId="0" applyFont="1" applyFill="1" applyBorder="1" applyAlignment="1">
      <alignment vertical="center"/>
    </xf>
    <xf numFmtId="4" fontId="1" fillId="0" borderId="94" xfId="0" applyNumberFormat="1" applyFont="1" applyBorder="1" applyAlignment="1">
      <alignment horizontal="right" vertical="top"/>
    </xf>
    <xf numFmtId="0" fontId="1" fillId="0" borderId="72" xfId="0" applyFont="1" applyBorder="1" applyAlignment="1">
      <alignment vertical="top" wrapText="1"/>
    </xf>
    <xf numFmtId="0" fontId="5" fillId="0" borderId="96" xfId="0" applyFont="1" applyBorder="1" applyAlignment="1">
      <alignment vertical="top" wrapText="1"/>
    </xf>
    <xf numFmtId="4" fontId="1" fillId="0" borderId="97" xfId="0" applyNumberFormat="1" applyFont="1" applyBorder="1" applyAlignment="1">
      <alignment horizontal="right" vertical="top"/>
    </xf>
    <xf numFmtId="165" fontId="2" fillId="7" borderId="99" xfId="0" applyNumberFormat="1" applyFont="1" applyFill="1" applyBorder="1" applyAlignment="1">
      <alignment horizontal="center" vertical="center"/>
    </xf>
    <xf numFmtId="0" fontId="2" fillId="5" borderId="100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165" fontId="2" fillId="7" borderId="101" xfId="0" applyNumberFormat="1" applyFont="1" applyFill="1" applyBorder="1" applyAlignment="1">
      <alignment horizontal="center" vertical="center"/>
    </xf>
    <xf numFmtId="4" fontId="2" fillId="7" borderId="49" xfId="0" applyNumberFormat="1" applyFont="1" applyFill="1" applyBorder="1" applyAlignment="1">
      <alignment horizontal="right" vertical="center"/>
    </xf>
    <xf numFmtId="0" fontId="1" fillId="5" borderId="102" xfId="0" applyFont="1" applyFill="1" applyBorder="1" applyAlignment="1">
      <alignment vertical="center"/>
    </xf>
    <xf numFmtId="165" fontId="2" fillId="0" borderId="103" xfId="0" applyNumberFormat="1" applyFont="1" applyBorder="1" applyAlignment="1">
      <alignment vertical="top"/>
    </xf>
    <xf numFmtId="166" fontId="3" fillId="0" borderId="53" xfId="0" applyNumberFormat="1" applyFont="1" applyBorder="1" applyAlignment="1">
      <alignment horizontal="center" vertical="top"/>
    </xf>
    <xf numFmtId="0" fontId="1" fillId="0" borderId="104" xfId="0" applyFont="1" applyBorder="1" applyAlignment="1">
      <alignment vertical="top" wrapText="1"/>
    </xf>
    <xf numFmtId="0" fontId="1" fillId="0" borderId="53" xfId="0" applyFont="1" applyBorder="1" applyAlignment="1">
      <alignment horizontal="center" vertical="top"/>
    </xf>
    <xf numFmtId="4" fontId="1" fillId="0" borderId="95" xfId="0" applyNumberFormat="1" applyFont="1" applyBorder="1" applyAlignment="1">
      <alignment horizontal="right" vertical="top"/>
    </xf>
    <xf numFmtId="4" fontId="1" fillId="0" borderId="71" xfId="0" applyNumberFormat="1" applyFont="1" applyBorder="1" applyAlignment="1">
      <alignment horizontal="right" vertical="top"/>
    </xf>
    <xf numFmtId="4" fontId="1" fillId="0" borderId="72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2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8" xfId="0" applyNumberFormat="1" applyFont="1" applyBorder="1" applyAlignment="1">
      <alignment horizontal="right" vertical="top"/>
    </xf>
    <xf numFmtId="0" fontId="3" fillId="5" borderId="84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63" xfId="0" applyNumberFormat="1" applyFont="1" applyBorder="1" applyAlignment="1">
      <alignment horizontal="right" vertical="top"/>
    </xf>
    <xf numFmtId="4" fontId="1" fillId="0" borderId="105" xfId="0" applyNumberFormat="1" applyFont="1" applyBorder="1" applyAlignment="1">
      <alignment horizontal="right" vertical="top"/>
    </xf>
    <xf numFmtId="0" fontId="1" fillId="0" borderId="53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166" fontId="3" fillId="0" borderId="74" xfId="0" applyNumberFormat="1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/>
    </xf>
    <xf numFmtId="0" fontId="1" fillId="0" borderId="74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0" fontId="1" fillId="5" borderId="49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3" xfId="0" applyFont="1" applyBorder="1" applyAlignment="1">
      <alignment vertical="top" wrapText="1"/>
    </xf>
    <xf numFmtId="0" fontId="1" fillId="0" borderId="109" xfId="0" applyFont="1" applyBorder="1" applyAlignment="1">
      <alignment vertical="top" wrapText="1"/>
    </xf>
    <xf numFmtId="0" fontId="1" fillId="0" borderId="110" xfId="0" applyFont="1" applyBorder="1" applyAlignment="1">
      <alignment vertical="top" wrapText="1"/>
    </xf>
    <xf numFmtId="0" fontId="1" fillId="0" borderId="91" xfId="0" applyFont="1" applyBorder="1" applyAlignment="1">
      <alignment vertical="top" wrapText="1"/>
    </xf>
    <xf numFmtId="49" fontId="3" fillId="6" borderId="53" xfId="0" applyNumberFormat="1" applyFont="1" applyFill="1" applyBorder="1" applyAlignment="1">
      <alignment horizontal="center" vertical="top"/>
    </xf>
    <xf numFmtId="0" fontId="1" fillId="0" borderId="63" xfId="0" applyFont="1" applyBorder="1" applyAlignment="1">
      <alignment vertical="top" wrapText="1"/>
    </xf>
    <xf numFmtId="0" fontId="1" fillId="0" borderId="62" xfId="0" applyFont="1" applyBorder="1" applyAlignment="1">
      <alignment vertical="top" wrapText="1"/>
    </xf>
    <xf numFmtId="4" fontId="1" fillId="0" borderId="96" xfId="0" applyNumberFormat="1" applyFont="1" applyBorder="1" applyAlignment="1">
      <alignment horizontal="right" vertical="top"/>
    </xf>
    <xf numFmtId="165" fontId="2" fillId="6" borderId="55" xfId="0" applyNumberFormat="1" applyFont="1" applyFill="1" applyBorder="1" applyAlignment="1">
      <alignment vertical="top"/>
    </xf>
    <xf numFmtId="49" fontId="3" fillId="6" borderId="112" xfId="0" applyNumberFormat="1" applyFont="1" applyFill="1" applyBorder="1" applyAlignment="1">
      <alignment horizontal="center" vertical="top"/>
    </xf>
    <xf numFmtId="0" fontId="2" fillId="6" borderId="111" xfId="0" applyFont="1" applyFill="1" applyBorder="1" applyAlignment="1">
      <alignment vertical="top" wrapText="1"/>
    </xf>
    <xf numFmtId="0" fontId="20" fillId="6" borderId="69" xfId="0" applyFont="1" applyFill="1" applyBorder="1" applyAlignment="1">
      <alignment horizontal="left" vertical="top" wrapText="1"/>
    </xf>
    <xf numFmtId="165" fontId="20" fillId="7" borderId="42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vertical="center" wrapText="1"/>
    </xf>
    <xf numFmtId="0" fontId="2" fillId="7" borderId="44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7" xfId="0" applyNumberFormat="1" applyFont="1" applyFill="1" applyBorder="1" applyAlignment="1">
      <alignment vertical="center"/>
    </xf>
    <xf numFmtId="165" fontId="2" fillId="4" borderId="48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vertical="center" wrapText="1"/>
    </xf>
    <xf numFmtId="0" fontId="2" fillId="4" borderId="48" xfId="0" applyFont="1" applyFill="1" applyBorder="1" applyAlignment="1">
      <alignment horizontal="center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51" xfId="0" applyNumberFormat="1" applyFont="1" applyFill="1" applyBorder="1" applyAlignment="1">
      <alignment horizontal="right" vertical="center"/>
    </xf>
    <xf numFmtId="4" fontId="2" fillId="4" borderId="102" xfId="0" applyNumberFormat="1" applyFont="1" applyFill="1" applyBorder="1" applyAlignment="1">
      <alignment horizontal="right" vertical="center"/>
    </xf>
    <xf numFmtId="0" fontId="2" fillId="4" borderId="83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51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4" fontId="38" fillId="0" borderId="24" xfId="0" applyNumberFormat="1" applyFont="1" applyBorder="1" applyAlignment="1">
      <alignment horizontal="right" vertical="top"/>
    </xf>
    <xf numFmtId="4" fontId="38" fillId="0" borderId="63" xfId="0" applyNumberFormat="1" applyFont="1" applyBorder="1" applyAlignment="1">
      <alignment horizontal="right" vertical="top"/>
    </xf>
    <xf numFmtId="10" fontId="38" fillId="0" borderId="63" xfId="0" applyNumberFormat="1" applyFont="1" applyBorder="1" applyAlignment="1">
      <alignment horizontal="right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63" xfId="0" applyNumberFormat="1" applyFont="1" applyBorder="1" applyAlignment="1">
      <alignment horizontal="right" vertical="top"/>
    </xf>
    <xf numFmtId="10" fontId="2" fillId="0" borderId="63" xfId="0" applyNumberFormat="1" applyFont="1" applyBorder="1" applyAlignment="1">
      <alignment horizontal="right" vertical="top"/>
    </xf>
    <xf numFmtId="4" fontId="39" fillId="0" borderId="24" xfId="0" applyNumberFormat="1" applyFont="1" applyBorder="1" applyAlignment="1">
      <alignment horizontal="right" vertical="top"/>
    </xf>
    <xf numFmtId="4" fontId="39" fillId="0" borderId="63" xfId="0" applyNumberFormat="1" applyFont="1" applyBorder="1" applyAlignment="1">
      <alignment horizontal="right" vertical="top"/>
    </xf>
    <xf numFmtId="10" fontId="39" fillId="0" borderId="63" xfId="0" applyNumberFormat="1" applyFont="1" applyBorder="1" applyAlignment="1">
      <alignment horizontal="right" vertical="top"/>
    </xf>
    <xf numFmtId="4" fontId="40" fillId="0" borderId="24" xfId="0" applyNumberFormat="1" applyFont="1" applyBorder="1" applyAlignment="1">
      <alignment horizontal="right" vertical="top"/>
    </xf>
    <xf numFmtId="4" fontId="40" fillId="0" borderId="63" xfId="0" applyNumberFormat="1" applyFont="1" applyBorder="1" applyAlignment="1">
      <alignment horizontal="right" vertical="top"/>
    </xf>
    <xf numFmtId="10" fontId="40" fillId="0" borderId="63" xfId="0" applyNumberFormat="1" applyFont="1" applyBorder="1" applyAlignment="1">
      <alignment horizontal="right" vertical="top"/>
    </xf>
    <xf numFmtId="4" fontId="38" fillId="0" borderId="62" xfId="0" applyNumberFormat="1" applyFont="1" applyBorder="1" applyAlignment="1">
      <alignment horizontal="right" vertical="top"/>
    </xf>
    <xf numFmtId="4" fontId="40" fillId="0" borderId="62" xfId="0" applyNumberFormat="1" applyFont="1" applyBorder="1" applyAlignment="1">
      <alignment horizontal="right" vertical="top"/>
    </xf>
    <xf numFmtId="4" fontId="39" fillId="0" borderId="62" xfId="0" applyNumberFormat="1" applyFont="1" applyBorder="1" applyAlignment="1">
      <alignment horizontal="right" vertical="top"/>
    </xf>
    <xf numFmtId="4" fontId="38" fillId="0" borderId="53" xfId="0" applyNumberFormat="1" applyFont="1" applyBorder="1" applyAlignment="1">
      <alignment horizontal="right" vertical="top"/>
    </xf>
    <xf numFmtId="4" fontId="38" fillId="0" borderId="95" xfId="0" applyNumberFormat="1" applyFont="1" applyBorder="1" applyAlignment="1">
      <alignment horizontal="right" vertical="top"/>
    </xf>
    <xf numFmtId="10" fontId="38" fillId="0" borderId="95" xfId="0" applyNumberFormat="1" applyFont="1" applyBorder="1" applyAlignment="1">
      <alignment horizontal="right" vertical="top"/>
    </xf>
    <xf numFmtId="4" fontId="38" fillId="0" borderId="27" xfId="0" applyNumberFormat="1" applyFont="1" applyBorder="1" applyAlignment="1">
      <alignment horizontal="right" vertical="top"/>
    </xf>
    <xf numFmtId="4" fontId="2" fillId="0" borderId="62" xfId="0" applyNumberFormat="1" applyFont="1" applyBorder="1" applyAlignment="1">
      <alignment horizontal="right" vertical="top"/>
    </xf>
    <xf numFmtId="4" fontId="38" fillId="7" borderId="15" xfId="0" applyNumberFormat="1" applyFont="1" applyFill="1" applyBorder="1" applyAlignment="1">
      <alignment horizontal="right" vertical="center"/>
    </xf>
    <xf numFmtId="4" fontId="38" fillId="7" borderId="51" xfId="0" applyNumberFormat="1" applyFont="1" applyFill="1" applyBorder="1" applyAlignment="1">
      <alignment horizontal="right" vertical="center"/>
    </xf>
    <xf numFmtId="4" fontId="38" fillId="5" borderId="46" xfId="0" applyNumberFormat="1" applyFont="1" applyFill="1" applyBorder="1" applyAlignment="1">
      <alignment horizontal="right" vertical="center"/>
    </xf>
    <xf numFmtId="4" fontId="38" fillId="5" borderId="85" xfId="0" applyNumberFormat="1" applyFont="1" applyFill="1" applyBorder="1" applyAlignment="1">
      <alignment horizontal="right" vertical="top"/>
    </xf>
    <xf numFmtId="4" fontId="38" fillId="0" borderId="70" xfId="0" applyNumberFormat="1" applyFont="1" applyBorder="1" applyAlignment="1">
      <alignment horizontal="right" vertical="top"/>
    </xf>
    <xf numFmtId="4" fontId="38" fillId="6" borderId="72" xfId="0" applyNumberFormat="1" applyFont="1" applyFill="1" applyBorder="1" applyAlignment="1">
      <alignment horizontal="right" vertical="top"/>
    </xf>
    <xf numFmtId="4" fontId="38" fillId="0" borderId="68" xfId="0" applyNumberFormat="1" applyFont="1" applyBorder="1" applyAlignment="1">
      <alignment horizontal="right" vertical="top"/>
    </xf>
    <xf numFmtId="4" fontId="39" fillId="0" borderId="65" xfId="0" applyNumberFormat="1" applyFont="1" applyBorder="1" applyAlignment="1">
      <alignment horizontal="right" vertical="top"/>
    </xf>
    <xf numFmtId="4" fontId="40" fillId="0" borderId="65" xfId="0" applyNumberFormat="1" applyFont="1" applyBorder="1" applyAlignment="1">
      <alignment horizontal="right" vertical="top"/>
    </xf>
    <xf numFmtId="4" fontId="40" fillId="0" borderId="28" xfId="0" applyNumberFormat="1" applyFont="1" applyBorder="1" applyAlignment="1">
      <alignment horizontal="right" vertical="top"/>
    </xf>
    <xf numFmtId="4" fontId="40" fillId="0" borderId="98" xfId="0" applyNumberFormat="1" applyFont="1" applyBorder="1" applyAlignment="1">
      <alignment horizontal="right" vertical="top"/>
    </xf>
    <xf numFmtId="10" fontId="40" fillId="0" borderId="98" xfId="0" applyNumberFormat="1" applyFont="1" applyBorder="1" applyAlignment="1">
      <alignment horizontal="right" vertical="top"/>
    </xf>
    <xf numFmtId="4" fontId="35" fillId="0" borderId="24" xfId="0" applyNumberFormat="1" applyFont="1" applyFill="1" applyBorder="1" applyAlignment="1">
      <alignment horizontal="right" vertical="top"/>
    </xf>
    <xf numFmtId="4" fontId="35" fillId="0" borderId="26" xfId="0" applyNumberFormat="1" applyFont="1" applyFill="1" applyBorder="1" applyAlignment="1">
      <alignment horizontal="right" vertical="top"/>
    </xf>
    <xf numFmtId="4" fontId="35" fillId="0" borderId="25" xfId="0" applyNumberFormat="1" applyFont="1" applyFill="1" applyBorder="1" applyAlignment="1">
      <alignment horizontal="right" vertical="top"/>
    </xf>
    <xf numFmtId="4" fontId="35" fillId="8" borderId="24" xfId="0" applyNumberFormat="1" applyFont="1" applyFill="1" applyBorder="1" applyAlignment="1">
      <alignment horizontal="right" vertical="top"/>
    </xf>
    <xf numFmtId="4" fontId="35" fillId="8" borderId="26" xfId="0" applyNumberFormat="1" applyFont="1" applyFill="1" applyBorder="1" applyAlignment="1">
      <alignment horizontal="right" vertical="top"/>
    </xf>
    <xf numFmtId="4" fontId="35" fillId="8" borderId="25" xfId="0" applyNumberFormat="1" applyFont="1" applyFill="1" applyBorder="1" applyAlignment="1">
      <alignment horizontal="right" vertical="top"/>
    </xf>
    <xf numFmtId="4" fontId="2" fillId="0" borderId="68" xfId="0" applyNumberFormat="1" applyFont="1" applyBorder="1" applyAlignment="1">
      <alignment horizontal="right" vertical="top"/>
    </xf>
    <xf numFmtId="10" fontId="8" fillId="8" borderId="28" xfId="0" applyNumberFormat="1" applyFont="1" applyFill="1" applyBorder="1" applyAlignment="1">
      <alignment horizontal="center" vertical="center"/>
    </xf>
    <xf numFmtId="10" fontId="8" fillId="8" borderId="31" xfId="0" applyNumberFormat="1" applyFont="1" applyFill="1" applyBorder="1" applyAlignment="1">
      <alignment horizontal="center" vertical="center"/>
    </xf>
    <xf numFmtId="4" fontId="2" fillId="6" borderId="59" xfId="0" applyNumberFormat="1" applyFont="1" applyFill="1" applyBorder="1" applyAlignment="1">
      <alignment horizontal="right" vertical="top"/>
    </xf>
    <xf numFmtId="10" fontId="2" fillId="6" borderId="87" xfId="3" applyNumberFormat="1" applyFont="1" applyFill="1" applyBorder="1" applyAlignment="1">
      <alignment horizontal="right" vertical="top"/>
    </xf>
    <xf numFmtId="10" fontId="2" fillId="6" borderId="71" xfId="3" applyNumberFormat="1" applyFont="1" applyFill="1" applyBorder="1" applyAlignment="1">
      <alignment horizontal="right" vertical="top"/>
    </xf>
    <xf numFmtId="4" fontId="2" fillId="0" borderId="77" xfId="0" applyNumberFormat="1" applyFont="1" applyBorder="1" applyAlignment="1">
      <alignment horizontal="right" vertical="top"/>
    </xf>
    <xf numFmtId="10" fontId="2" fillId="7" borderId="44" xfId="3" applyNumberFormat="1" applyFont="1" applyFill="1" applyBorder="1" applyAlignment="1">
      <alignment horizontal="right" vertical="center"/>
    </xf>
    <xf numFmtId="10" fontId="2" fillId="6" borderId="72" xfId="3" applyNumberFormat="1" applyFont="1" applyFill="1" applyBorder="1" applyAlignment="1">
      <alignment horizontal="right" vertical="top"/>
    </xf>
    <xf numFmtId="10" fontId="2" fillId="6" borderId="93" xfId="3" applyNumberFormat="1" applyFont="1" applyFill="1" applyBorder="1" applyAlignment="1">
      <alignment horizontal="right" vertical="top"/>
    </xf>
    <xf numFmtId="10" fontId="2" fillId="6" borderId="59" xfId="0" applyNumberFormat="1" applyFont="1" applyFill="1" applyBorder="1" applyAlignment="1">
      <alignment horizontal="right" vertical="top"/>
    </xf>
    <xf numFmtId="10" fontId="2" fillId="0" borderId="77" xfId="0" applyNumberFormat="1" applyFont="1" applyBorder="1" applyAlignment="1">
      <alignment horizontal="right" vertical="top"/>
    </xf>
    <xf numFmtId="4" fontId="38" fillId="7" borderId="113" xfId="0" applyNumberFormat="1" applyFont="1" applyFill="1" applyBorder="1" applyAlignment="1">
      <alignment horizontal="right" vertical="center"/>
    </xf>
    <xf numFmtId="0" fontId="2" fillId="7" borderId="51" xfId="0" applyFont="1" applyFill="1" applyBorder="1" applyAlignment="1">
      <alignment vertical="center" wrapText="1"/>
    </xf>
    <xf numFmtId="10" fontId="2" fillId="7" borderId="114" xfId="3" applyNumberFormat="1" applyFont="1" applyFill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top"/>
    </xf>
    <xf numFmtId="4" fontId="2" fillId="0" borderId="98" xfId="0" applyNumberFormat="1" applyFont="1" applyBorder="1" applyAlignment="1">
      <alignment horizontal="right" vertical="top"/>
    </xf>
    <xf numFmtId="10" fontId="2" fillId="0" borderId="85" xfId="0" applyNumberFormat="1" applyFont="1" applyBorder="1" applyAlignment="1">
      <alignment horizontal="right" vertical="top"/>
    </xf>
    <xf numFmtId="0" fontId="3" fillId="5" borderId="47" xfId="0" applyFont="1" applyFill="1" applyBorder="1" applyAlignment="1">
      <alignment horizontal="center" vertical="center"/>
    </xf>
    <xf numFmtId="0" fontId="2" fillId="7" borderId="107" xfId="0" applyFont="1" applyFill="1" applyBorder="1" applyAlignment="1">
      <alignment vertical="center" wrapText="1"/>
    </xf>
    <xf numFmtId="0" fontId="2" fillId="7" borderId="108" xfId="0" applyFont="1" applyFill="1" applyBorder="1" applyAlignment="1">
      <alignment horizontal="center" vertical="center"/>
    </xf>
    <xf numFmtId="4" fontId="15" fillId="7" borderId="43" xfId="0" applyNumberFormat="1" applyFont="1" applyFill="1" applyBorder="1" applyAlignment="1">
      <alignment horizontal="right" vertical="center"/>
    </xf>
    <xf numFmtId="4" fontId="15" fillId="7" borderId="108" xfId="0" applyNumberFormat="1" applyFont="1" applyFill="1" applyBorder="1" applyAlignment="1">
      <alignment horizontal="right" vertical="center"/>
    </xf>
    <xf numFmtId="4" fontId="15" fillId="7" borderId="107" xfId="0" applyNumberFormat="1" applyFont="1" applyFill="1" applyBorder="1" applyAlignment="1">
      <alignment horizontal="right" vertical="center"/>
    </xf>
    <xf numFmtId="10" fontId="15" fillId="7" borderId="115" xfId="3" applyNumberFormat="1" applyFont="1" applyFill="1" applyBorder="1" applyAlignment="1">
      <alignment horizontal="right" vertical="center"/>
    </xf>
    <xf numFmtId="0" fontId="2" fillId="7" borderId="108" xfId="0" applyFont="1" applyFill="1" applyBorder="1" applyAlignment="1">
      <alignment vertical="center" wrapText="1"/>
    </xf>
    <xf numFmtId="0" fontId="1" fillId="0" borderId="54" xfId="0" applyFont="1" applyBorder="1" applyAlignment="1">
      <alignment vertical="top" wrapText="1"/>
    </xf>
    <xf numFmtId="4" fontId="1" fillId="0" borderId="56" xfId="0" applyNumberFormat="1" applyFont="1" applyBorder="1" applyAlignment="1">
      <alignment horizontal="right" vertical="top"/>
    </xf>
    <xf numFmtId="4" fontId="1" fillId="0" borderId="57" xfId="0" applyNumberFormat="1" applyFont="1" applyBorder="1" applyAlignment="1">
      <alignment horizontal="right" vertical="top"/>
    </xf>
    <xf numFmtId="4" fontId="1" fillId="0" borderId="58" xfId="0" applyNumberFormat="1" applyFont="1" applyBorder="1" applyAlignment="1">
      <alignment horizontal="right" vertical="top"/>
    </xf>
    <xf numFmtId="4" fontId="40" fillId="0" borderId="56" xfId="0" applyNumberFormat="1" applyFont="1" applyBorder="1" applyAlignment="1">
      <alignment horizontal="right" vertical="top"/>
    </xf>
    <xf numFmtId="0" fontId="1" fillId="0" borderId="58" xfId="0" applyFont="1" applyBorder="1" applyAlignment="1">
      <alignment vertical="top" wrapText="1"/>
    </xf>
    <xf numFmtId="0" fontId="3" fillId="5" borderId="116" xfId="0" applyFont="1" applyFill="1" applyBorder="1" applyAlignment="1">
      <alignment vertical="center"/>
    </xf>
    <xf numFmtId="0" fontId="1" fillId="5" borderId="117" xfId="0" applyFont="1" applyFill="1" applyBorder="1" applyAlignment="1">
      <alignment horizontal="center" vertical="center"/>
    </xf>
    <xf numFmtId="4" fontId="1" fillId="5" borderId="117" xfId="0" applyNumberFormat="1" applyFont="1" applyFill="1" applyBorder="1" applyAlignment="1">
      <alignment horizontal="right" vertical="center"/>
    </xf>
    <xf numFmtId="4" fontId="15" fillId="5" borderId="117" xfId="0" applyNumberFormat="1" applyFont="1" applyFill="1" applyBorder="1" applyAlignment="1">
      <alignment horizontal="right" vertical="center"/>
    </xf>
    <xf numFmtId="4" fontId="15" fillId="5" borderId="118" xfId="0" applyNumberFormat="1" applyFont="1" applyFill="1" applyBorder="1" applyAlignment="1">
      <alignment horizontal="right" vertical="top"/>
    </xf>
    <xf numFmtId="0" fontId="1" fillId="5" borderId="119" xfId="0" applyFont="1" applyFill="1" applyBorder="1" applyAlignment="1">
      <alignment vertical="center"/>
    </xf>
    <xf numFmtId="4" fontId="2" fillId="5" borderId="84" xfId="0" applyNumberFormat="1" applyFont="1" applyFill="1" applyBorder="1" applyAlignment="1">
      <alignment horizontal="right" vertical="center"/>
    </xf>
    <xf numFmtId="4" fontId="2" fillId="5" borderId="59" xfId="0" applyNumberFormat="1" applyFont="1" applyFill="1" applyBorder="1" applyAlignment="1">
      <alignment horizontal="right" vertical="top"/>
    </xf>
    <xf numFmtId="4" fontId="2" fillId="0" borderId="95" xfId="0" applyNumberFormat="1" applyFont="1" applyBorder="1" applyAlignment="1">
      <alignment horizontal="right" vertical="top"/>
    </xf>
    <xf numFmtId="4" fontId="2" fillId="7" borderId="51" xfId="0" applyNumberFormat="1" applyFont="1" applyFill="1" applyBorder="1" applyAlignment="1">
      <alignment horizontal="right" vertical="center"/>
    </xf>
    <xf numFmtId="10" fontId="38" fillId="7" borderId="51" xfId="3" applyNumberFormat="1" applyFont="1" applyFill="1" applyBorder="1" applyAlignment="1">
      <alignment horizontal="right" vertical="center"/>
    </xf>
    <xf numFmtId="4" fontId="2" fillId="0" borderId="53" xfId="0" applyNumberFormat="1" applyFont="1" applyBorder="1" applyAlignment="1">
      <alignment horizontal="right" vertical="top"/>
    </xf>
    <xf numFmtId="10" fontId="2" fillId="0" borderId="95" xfId="0" applyNumberFormat="1" applyFont="1" applyBorder="1" applyAlignment="1">
      <alignment horizontal="right" vertical="top"/>
    </xf>
    <xf numFmtId="4" fontId="2" fillId="0" borderId="74" xfId="0" applyNumberFormat="1" applyFont="1" applyBorder="1" applyAlignment="1">
      <alignment horizontal="right" vertical="top"/>
    </xf>
    <xf numFmtId="10" fontId="2" fillId="0" borderId="98" xfId="0" applyNumberFormat="1" applyFont="1" applyBorder="1" applyAlignment="1">
      <alignment horizontal="right" vertical="top"/>
    </xf>
    <xf numFmtId="10" fontId="2" fillId="7" borderId="51" xfId="3" applyNumberFormat="1" applyFont="1" applyFill="1" applyBorder="1" applyAlignment="1">
      <alignment horizontal="right" vertical="center"/>
    </xf>
    <xf numFmtId="4" fontId="2" fillId="5" borderId="46" xfId="0" applyNumberFormat="1" applyFont="1" applyFill="1" applyBorder="1" applyAlignment="1">
      <alignment horizontal="right" vertical="center"/>
    </xf>
    <xf numFmtId="4" fontId="2" fillId="5" borderId="85" xfId="0" applyNumberFormat="1" applyFont="1" applyFill="1" applyBorder="1" applyAlignment="1">
      <alignment horizontal="right" vertical="top"/>
    </xf>
    <xf numFmtId="4" fontId="2" fillId="0" borderId="23" xfId="0" applyNumberFormat="1" applyFont="1" applyBorder="1" applyAlignment="1">
      <alignment horizontal="right" vertical="top"/>
    </xf>
    <xf numFmtId="4" fontId="2" fillId="0" borderId="27" xfId="0" applyNumberFormat="1" applyFont="1" applyBorder="1" applyAlignment="1">
      <alignment horizontal="right" vertical="top"/>
    </xf>
    <xf numFmtId="4" fontId="39" fillId="0" borderId="27" xfId="0" applyNumberFormat="1" applyFont="1" applyBorder="1" applyAlignment="1">
      <alignment horizontal="right" vertical="top"/>
    </xf>
    <xf numFmtId="4" fontId="39" fillId="0" borderId="28" xfId="0" applyNumberFormat="1" applyFont="1" applyBorder="1" applyAlignment="1">
      <alignment horizontal="right" vertical="top"/>
    </xf>
    <xf numFmtId="4" fontId="39" fillId="0" borderId="98" xfId="0" applyNumberFormat="1" applyFont="1" applyBorder="1" applyAlignment="1">
      <alignment horizontal="right" vertical="top"/>
    </xf>
    <xf numFmtId="10" fontId="39" fillId="0" borderId="98" xfId="0" applyNumberFormat="1" applyFont="1" applyBorder="1" applyAlignment="1">
      <alignment horizontal="right" vertical="top"/>
    </xf>
    <xf numFmtId="4" fontId="39" fillId="7" borderId="15" xfId="0" applyNumberFormat="1" applyFont="1" applyFill="1" applyBorder="1" applyAlignment="1">
      <alignment horizontal="right" vertical="center"/>
    </xf>
    <xf numFmtId="4" fontId="39" fillId="7" borderId="51" xfId="0" applyNumberFormat="1" applyFont="1" applyFill="1" applyBorder="1" applyAlignment="1">
      <alignment horizontal="right" vertical="center"/>
    </xf>
    <xf numFmtId="10" fontId="39" fillId="7" borderId="51" xfId="3" applyNumberFormat="1" applyFont="1" applyFill="1" applyBorder="1" applyAlignment="1">
      <alignment horizontal="right" vertical="center"/>
    </xf>
    <xf numFmtId="0" fontId="3" fillId="5" borderId="106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4" fontId="2" fillId="7" borderId="43" xfId="0" applyNumberFormat="1" applyFont="1" applyFill="1" applyBorder="1" applyAlignment="1">
      <alignment horizontal="right" vertical="center"/>
    </xf>
    <xf numFmtId="4" fontId="2" fillId="7" borderId="108" xfId="0" applyNumberFormat="1" applyFont="1" applyFill="1" applyBorder="1" applyAlignment="1">
      <alignment horizontal="right" vertical="center"/>
    </xf>
    <xf numFmtId="10" fontId="2" fillId="7" borderId="108" xfId="3" applyNumberFormat="1" applyFont="1" applyFill="1" applyBorder="1" applyAlignment="1">
      <alignment horizontal="right" vertical="center"/>
    </xf>
    <xf numFmtId="0" fontId="21" fillId="6" borderId="87" xfId="0" applyFont="1" applyFill="1" applyBorder="1" applyAlignment="1">
      <alignment horizontal="left" vertical="top" wrapText="1"/>
    </xf>
    <xf numFmtId="0" fontId="2" fillId="6" borderId="75" xfId="0" applyFont="1" applyFill="1" applyBorder="1" applyAlignment="1">
      <alignment horizontal="center" vertical="top"/>
    </xf>
    <xf numFmtId="4" fontId="2" fillId="6" borderId="105" xfId="0" applyNumberFormat="1" applyFont="1" applyFill="1" applyBorder="1" applyAlignment="1">
      <alignment horizontal="right" vertical="top"/>
    </xf>
    <xf numFmtId="4" fontId="2" fillId="6" borderId="112" xfId="0" applyNumberFormat="1" applyFont="1" applyFill="1" applyBorder="1" applyAlignment="1">
      <alignment horizontal="right" vertical="top"/>
    </xf>
    <xf numFmtId="0" fontId="2" fillId="5" borderId="116" xfId="0" applyFont="1" applyFill="1" applyBorder="1" applyAlignment="1">
      <alignment vertical="center"/>
    </xf>
    <xf numFmtId="10" fontId="2" fillId="6" borderId="58" xfId="3" applyNumberFormat="1" applyFont="1" applyFill="1" applyBorder="1" applyAlignment="1">
      <alignment horizontal="right" vertical="top"/>
    </xf>
    <xf numFmtId="10" fontId="38" fillId="6" borderId="72" xfId="3" applyNumberFormat="1" applyFont="1" applyFill="1" applyBorder="1" applyAlignment="1">
      <alignment horizontal="right" vertical="top"/>
    </xf>
    <xf numFmtId="10" fontId="15" fillId="4" borderId="59" xfId="0" applyNumberFormat="1" applyFont="1" applyFill="1" applyBorder="1" applyAlignment="1">
      <alignment horizontal="right" vertical="center"/>
    </xf>
    <xf numFmtId="10" fontId="15" fillId="7" borderId="51" xfId="3" applyNumberFormat="1" applyFont="1" applyFill="1" applyBorder="1" applyAlignment="1">
      <alignment horizontal="right" vertical="center"/>
    </xf>
    <xf numFmtId="4" fontId="39" fillId="0" borderId="68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20" fillId="7" borderId="106" xfId="0" applyNumberFormat="1" applyFont="1" applyFill="1" applyBorder="1" applyAlignment="1">
      <alignment horizontal="left" vertical="center" wrapText="1"/>
    </xf>
    <xf numFmtId="0" fontId="11" fillId="0" borderId="107" xfId="0" applyFont="1" applyBorder="1"/>
    <xf numFmtId="0" fontId="11" fillId="0" borderId="108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1" fillId="0" borderId="113" xfId="0" applyFont="1" applyBorder="1"/>
    <xf numFmtId="4" fontId="5" fillId="0" borderId="64" xfId="0" applyNumberFormat="1" applyFont="1" applyBorder="1" applyAlignment="1">
      <alignment horizontal="right" vertical="center"/>
    </xf>
    <xf numFmtId="0" fontId="11" fillId="0" borderId="76" xfId="0" applyFont="1" applyBorder="1"/>
    <xf numFmtId="0" fontId="11" fillId="0" borderId="91" xfId="0" applyFont="1" applyBorder="1"/>
    <xf numFmtId="0" fontId="11" fillId="0" borderId="92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8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9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4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11" fillId="0" borderId="41" xfId="0" applyFont="1" applyBorder="1"/>
  </cellXfs>
  <cellStyles count="4">
    <cellStyle name="Відсотковий" xfId="3" builtinId="5"/>
    <cellStyle name="Звичайний" xfId="0" builtinId="0"/>
    <cellStyle name="Обычный 2" xfId="1" xr:uid="{00000000-0005-0000-0000-000001000000}"/>
    <cellStyle name="Обычный 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zoomScale="64" workbookViewId="0">
      <selection activeCell="S24" sqref="S24"/>
    </sheetView>
  </sheetViews>
  <sheetFormatPr defaultColWidth="14.42578125" defaultRowHeight="15" customHeight="1" x14ac:dyDescent="0.25"/>
  <cols>
    <col min="1" max="1" width="17.28515625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418" t="s">
        <v>0</v>
      </c>
      <c r="B1" s="413"/>
      <c r="C1" s="1"/>
      <c r="D1" s="2"/>
      <c r="E1" s="1"/>
      <c r="F1" s="1"/>
      <c r="G1" s="1"/>
      <c r="H1" s="2" t="s">
        <v>343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418" t="s">
        <v>342</v>
      </c>
      <c r="I2" s="413"/>
      <c r="J2" s="4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418" t="s">
        <v>345</v>
      </c>
      <c r="I3" s="413"/>
      <c r="J3" s="4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339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338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340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341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344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347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419" t="s">
        <v>1</v>
      </c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419" t="s">
        <v>2</v>
      </c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420" t="s">
        <v>346</v>
      </c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421"/>
      <c r="B23" s="414" t="s">
        <v>3</v>
      </c>
      <c r="C23" s="415"/>
      <c r="D23" s="424" t="s">
        <v>4</v>
      </c>
      <c r="E23" s="425"/>
      <c r="F23" s="425"/>
      <c r="G23" s="425"/>
      <c r="H23" s="425"/>
      <c r="I23" s="425"/>
      <c r="J23" s="426"/>
      <c r="K23" s="414" t="s">
        <v>5</v>
      </c>
      <c r="L23" s="415"/>
      <c r="M23" s="414" t="s">
        <v>6</v>
      </c>
      <c r="N23" s="4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422"/>
      <c r="B24" s="416"/>
      <c r="C24" s="417"/>
      <c r="D24" s="16" t="s">
        <v>7</v>
      </c>
      <c r="E24" s="17" t="s">
        <v>8</v>
      </c>
      <c r="F24" s="17" t="s">
        <v>9</v>
      </c>
      <c r="G24" s="17" t="s">
        <v>10</v>
      </c>
      <c r="H24" s="17" t="s">
        <v>11</v>
      </c>
      <c r="I24" s="427" t="s">
        <v>12</v>
      </c>
      <c r="J24" s="417"/>
      <c r="K24" s="416"/>
      <c r="L24" s="417"/>
      <c r="M24" s="416"/>
      <c r="N24" s="417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423"/>
      <c r="B25" s="19" t="s">
        <v>13</v>
      </c>
      <c r="C25" s="20" t="s">
        <v>14</v>
      </c>
      <c r="D25" s="19" t="s">
        <v>14</v>
      </c>
      <c r="E25" s="21" t="s">
        <v>14</v>
      </c>
      <c r="F25" s="21" t="s">
        <v>14</v>
      </c>
      <c r="G25" s="21" t="s">
        <v>14</v>
      </c>
      <c r="H25" s="21" t="s">
        <v>14</v>
      </c>
      <c r="I25" s="21" t="s">
        <v>13</v>
      </c>
      <c r="J25" s="22" t="s">
        <v>15</v>
      </c>
      <c r="K25" s="19" t="s">
        <v>13</v>
      </c>
      <c r="L25" s="20" t="s">
        <v>14</v>
      </c>
      <c r="M25" s="23" t="s">
        <v>13</v>
      </c>
      <c r="N25" s="24" t="s">
        <v>14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16</v>
      </c>
      <c r="B26" s="27" t="s">
        <v>17</v>
      </c>
      <c r="C26" s="28" t="s">
        <v>18</v>
      </c>
      <c r="D26" s="27" t="s">
        <v>19</v>
      </c>
      <c r="E26" s="29" t="s">
        <v>20</v>
      </c>
      <c r="F26" s="29" t="s">
        <v>21</v>
      </c>
      <c r="G26" s="29" t="s">
        <v>22</v>
      </c>
      <c r="H26" s="29" t="s">
        <v>23</v>
      </c>
      <c r="I26" s="29" t="s">
        <v>24</v>
      </c>
      <c r="J26" s="28" t="s">
        <v>25</v>
      </c>
      <c r="K26" s="27" t="s">
        <v>26</v>
      </c>
      <c r="L26" s="28" t="s">
        <v>27</v>
      </c>
      <c r="M26" s="27" t="s">
        <v>28</v>
      </c>
      <c r="N26" s="28" t="s">
        <v>29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30</v>
      </c>
      <c r="B27" s="33">
        <f>C27/N27</f>
        <v>0.98109497882637631</v>
      </c>
      <c r="C27" s="34">
        <f>'Кошторис  витрат'!G180</f>
        <v>1297400</v>
      </c>
      <c r="D27" s="35">
        <v>0</v>
      </c>
      <c r="E27" s="36">
        <v>0</v>
      </c>
      <c r="F27" s="36">
        <v>0</v>
      </c>
      <c r="G27" s="36">
        <v>0</v>
      </c>
      <c r="H27" s="36">
        <v>25000</v>
      </c>
      <c r="I27" s="37">
        <f>J27/N27</f>
        <v>1.8905021173623714E-2</v>
      </c>
      <c r="J27" s="34">
        <f>D27+E27+F27+G27+H27</f>
        <v>25000</v>
      </c>
      <c r="K27" s="33">
        <f>L27/N27</f>
        <v>0</v>
      </c>
      <c r="L27" s="34">
        <f>'Кошторис  витрат'!S180</f>
        <v>0</v>
      </c>
      <c r="M27" s="38">
        <v>1</v>
      </c>
      <c r="N27" s="39">
        <f>C27+J27+L27</f>
        <v>1322400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31</v>
      </c>
      <c r="B28" s="41">
        <f>C28/N28</f>
        <v>0.98109497882637631</v>
      </c>
      <c r="C28" s="42">
        <f>'Кошторис  витрат'!J180</f>
        <v>1297400</v>
      </c>
      <c r="D28" s="43">
        <v>0</v>
      </c>
      <c r="E28" s="44">
        <v>0</v>
      </c>
      <c r="F28" s="44">
        <v>0</v>
      </c>
      <c r="G28" s="44">
        <v>0</v>
      </c>
      <c r="H28" s="44">
        <v>25000</v>
      </c>
      <c r="I28" s="45">
        <f>J28/N28</f>
        <v>1.8905021173623714E-2</v>
      </c>
      <c r="J28" s="42">
        <f>D28+E28+F28+G28+H28</f>
        <v>25000</v>
      </c>
      <c r="K28" s="41">
        <f>L28/N28</f>
        <v>0</v>
      </c>
      <c r="L28" s="42">
        <f>'Кошторис  витрат'!V180</f>
        <v>0</v>
      </c>
      <c r="M28" s="46">
        <v>1</v>
      </c>
      <c r="N28" s="47">
        <f>C28+J28+L28</f>
        <v>1322400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thickBot="1" x14ac:dyDescent="0.3">
      <c r="A29" s="48" t="s">
        <v>32</v>
      </c>
      <c r="B29" s="339">
        <f>C29/C28</f>
        <v>0.8</v>
      </c>
      <c r="C29" s="50">
        <v>1037920</v>
      </c>
      <c r="D29" s="51">
        <v>0</v>
      </c>
      <c r="E29" s="52">
        <v>0</v>
      </c>
      <c r="F29" s="52">
        <v>0</v>
      </c>
      <c r="G29" s="52">
        <v>0</v>
      </c>
      <c r="H29" s="52">
        <v>25000</v>
      </c>
      <c r="I29" s="53">
        <f>J29/N29</f>
        <v>2.3520114401836451E-2</v>
      </c>
      <c r="J29" s="50">
        <f>D29+E29+F29+G29+H29</f>
        <v>25000</v>
      </c>
      <c r="K29" s="49">
        <f>L29/N29</f>
        <v>0</v>
      </c>
      <c r="L29" s="50">
        <v>0</v>
      </c>
      <c r="M29" s="54">
        <f>(N29*M28)/N28</f>
        <v>0.80378100423472476</v>
      </c>
      <c r="N29" s="55">
        <f>C29+J29+L29</f>
        <v>1062920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thickBot="1" x14ac:dyDescent="0.3">
      <c r="A30" s="56" t="s">
        <v>33</v>
      </c>
      <c r="B30" s="340">
        <f>B28-B29</f>
        <v>0.18109497882637626</v>
      </c>
      <c r="C30" s="57">
        <f>C28-C29</f>
        <v>259480</v>
      </c>
      <c r="D30" s="58">
        <f t="shared" ref="D30:L30" si="0">D28-D29</f>
        <v>0</v>
      </c>
      <c r="E30" s="59">
        <f t="shared" si="0"/>
        <v>0</v>
      </c>
      <c r="F30" s="59">
        <f t="shared" si="0"/>
        <v>0</v>
      </c>
      <c r="G30" s="59">
        <f t="shared" si="0"/>
        <v>0</v>
      </c>
      <c r="H30" s="59">
        <f t="shared" si="0"/>
        <v>0</v>
      </c>
      <c r="I30" s="60">
        <f t="shared" si="0"/>
        <v>-4.6150932282127376E-3</v>
      </c>
      <c r="J30" s="57">
        <f t="shared" si="0"/>
        <v>0</v>
      </c>
      <c r="K30" s="61">
        <f t="shared" si="0"/>
        <v>0</v>
      </c>
      <c r="L30" s="57">
        <f t="shared" si="0"/>
        <v>0</v>
      </c>
      <c r="M30" s="62">
        <f>M28-M29</f>
        <v>0.19621899576527524</v>
      </c>
      <c r="N30" s="63">
        <f>N28-N29</f>
        <v>259480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4"/>
      <c r="B32" s="64" t="s">
        <v>34</v>
      </c>
      <c r="C32" s="428"/>
      <c r="D32" s="429"/>
      <c r="E32" s="429"/>
      <c r="F32" s="64"/>
      <c r="G32" s="65"/>
      <c r="H32" s="65"/>
      <c r="I32" s="66"/>
      <c r="J32" s="428"/>
      <c r="K32" s="429"/>
      <c r="L32" s="429"/>
      <c r="M32" s="429"/>
      <c r="N32" s="429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25">
      <c r="A33" s="5"/>
      <c r="B33" s="5"/>
      <c r="C33" s="5"/>
      <c r="D33" s="67" t="s">
        <v>35</v>
      </c>
      <c r="E33" s="5"/>
      <c r="F33" s="68"/>
      <c r="G33" s="412" t="s">
        <v>36</v>
      </c>
      <c r="H33" s="413"/>
      <c r="I33" s="13"/>
      <c r="J33" s="412" t="s">
        <v>37</v>
      </c>
      <c r="K33" s="413"/>
      <c r="L33" s="413"/>
      <c r="M33" s="413"/>
      <c r="N33" s="413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C996"/>
  <sheetViews>
    <sheetView tabSelected="1" topLeftCell="A118" zoomScale="71" zoomScaleNormal="48" workbookViewId="0">
      <selection activeCell="D175" sqref="D175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hidden="1" customWidth="1" outlineLevel="1"/>
    <col min="12" max="12" width="13" hidden="1" customWidth="1" outlineLevel="1"/>
    <col min="13" max="13" width="17.7109375" hidden="1" customWidth="1" outlineLevel="1"/>
    <col min="14" max="14" width="12.140625" hidden="1" customWidth="1" outlineLevel="1"/>
    <col min="15" max="15" width="13" hidden="1" customWidth="1" outlineLevel="1"/>
    <col min="16" max="16" width="16.7109375" hidden="1" customWidth="1" outlineLevel="1"/>
    <col min="17" max="17" width="12.140625" hidden="1" customWidth="1" outlineLevel="1"/>
    <col min="18" max="18" width="13" hidden="1" customWidth="1" outlineLevel="1"/>
    <col min="19" max="19" width="16.7109375" hidden="1" customWidth="1" outlineLevel="1"/>
    <col min="20" max="20" width="12.140625" hidden="1" customWidth="1" outlineLevel="1"/>
    <col min="21" max="21" width="13" hidden="1" customWidth="1" outlineLevel="1"/>
    <col min="22" max="22" width="16.7109375" hidden="1" customWidth="1" outlineLevel="1"/>
    <col min="23" max="23" width="16.7109375" customWidth="1" collapsed="1"/>
    <col min="24" max="24" width="16.7109375" customWidth="1"/>
    <col min="25" max="25" width="12.28515625" customWidth="1"/>
    <col min="26" max="26" width="11.85546875" customWidth="1"/>
    <col min="27" max="27" width="75.140625" customWidth="1"/>
    <col min="28" max="29" width="5.140625" customWidth="1"/>
  </cols>
  <sheetData>
    <row r="1" spans="1:29" ht="18" customHeight="1" x14ac:dyDescent="0.25">
      <c r="A1" s="445" t="s">
        <v>38</v>
      </c>
      <c r="B1" s="413"/>
      <c r="C1" s="413"/>
      <c r="D1" s="413"/>
      <c r="E1" s="413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</row>
    <row r="2" spans="1:29" ht="18" customHeight="1" x14ac:dyDescent="0.25">
      <c r="A2" s="71" t="str">
        <f>Фінансування!A12</f>
        <v>Назва Грантоотримувача: Громадська організація КУЛЬТУРНА АСАМБЛЕЯ</v>
      </c>
      <c r="B2" s="72"/>
      <c r="C2" s="71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7"/>
      <c r="AB2" s="1"/>
      <c r="AC2" s="1"/>
    </row>
    <row r="3" spans="1:29" ht="18" customHeight="1" x14ac:dyDescent="0.25">
      <c r="A3" s="3" t="str">
        <f>Фінансування!A13</f>
        <v>Назва проєкту: Новітні напрями збереження та діджитальної актуалізації творчої спадщини українського композитора ВІТАЛІЯ КИРЕЙКА</v>
      </c>
      <c r="B3" s="72"/>
      <c r="C3" s="71"/>
      <c r="D3" s="73"/>
      <c r="E3" s="74"/>
      <c r="F3" s="74"/>
      <c r="G3" s="74"/>
      <c r="H3" s="74"/>
      <c r="I3" s="74"/>
      <c r="J3" s="74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7"/>
      <c r="AB3" s="1"/>
      <c r="AC3" s="1"/>
    </row>
    <row r="4" spans="1:29" ht="18" customHeight="1" x14ac:dyDescent="0.25">
      <c r="A4" s="3" t="str">
        <f>Фінансування!A14</f>
        <v>Дата початку проєкту: 12.06.2024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" customHeight="1" x14ac:dyDescent="0.25">
      <c r="A5" s="3" t="str">
        <f>Фінансування!A15</f>
        <v>Дата завершення проєкту: 11.11.2024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thickBot="1" x14ac:dyDescent="0.3">
      <c r="A6" s="3"/>
      <c r="B6" s="72"/>
      <c r="C6" s="78"/>
      <c r="D6" s="73"/>
      <c r="E6" s="79"/>
      <c r="F6" s="79"/>
      <c r="G6" s="79"/>
      <c r="H6" s="79"/>
      <c r="I6" s="79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1"/>
      <c r="Y6" s="81"/>
      <c r="Z6" s="81"/>
      <c r="AA6" s="82"/>
      <c r="AB6" s="1"/>
      <c r="AC6" s="1"/>
    </row>
    <row r="7" spans="1:29" ht="26.25" customHeight="1" thickBot="1" x14ac:dyDescent="0.3">
      <c r="A7" s="446" t="s">
        <v>39</v>
      </c>
      <c r="B7" s="448" t="s">
        <v>40</v>
      </c>
      <c r="C7" s="451" t="s">
        <v>41</v>
      </c>
      <c r="D7" s="454" t="s">
        <v>42</v>
      </c>
      <c r="E7" s="430" t="s">
        <v>43</v>
      </c>
      <c r="F7" s="425"/>
      <c r="G7" s="425"/>
      <c r="H7" s="425"/>
      <c r="I7" s="425"/>
      <c r="J7" s="426"/>
      <c r="K7" s="430" t="s">
        <v>44</v>
      </c>
      <c r="L7" s="425"/>
      <c r="M7" s="425"/>
      <c r="N7" s="425"/>
      <c r="O7" s="425"/>
      <c r="P7" s="426"/>
      <c r="Q7" s="430" t="s">
        <v>45</v>
      </c>
      <c r="R7" s="425"/>
      <c r="S7" s="425"/>
      <c r="T7" s="425"/>
      <c r="U7" s="425"/>
      <c r="V7" s="426"/>
      <c r="W7" s="431" t="s">
        <v>46</v>
      </c>
      <c r="X7" s="425"/>
      <c r="Y7" s="425"/>
      <c r="Z7" s="426"/>
      <c r="AA7" s="432" t="s">
        <v>47</v>
      </c>
      <c r="AB7" s="1"/>
      <c r="AC7" s="1"/>
    </row>
    <row r="8" spans="1:29" ht="42" customHeight="1" thickBot="1" x14ac:dyDescent="0.3">
      <c r="A8" s="422"/>
      <c r="B8" s="449"/>
      <c r="C8" s="452"/>
      <c r="D8" s="455"/>
      <c r="E8" s="433" t="s">
        <v>48</v>
      </c>
      <c r="F8" s="425"/>
      <c r="G8" s="426"/>
      <c r="H8" s="433" t="s">
        <v>49</v>
      </c>
      <c r="I8" s="425"/>
      <c r="J8" s="426"/>
      <c r="K8" s="433" t="s">
        <v>48</v>
      </c>
      <c r="L8" s="425"/>
      <c r="M8" s="426"/>
      <c r="N8" s="433" t="s">
        <v>49</v>
      </c>
      <c r="O8" s="425"/>
      <c r="P8" s="426"/>
      <c r="Q8" s="433" t="s">
        <v>48</v>
      </c>
      <c r="R8" s="425"/>
      <c r="S8" s="426"/>
      <c r="T8" s="433" t="s">
        <v>49</v>
      </c>
      <c r="U8" s="425"/>
      <c r="V8" s="426"/>
      <c r="W8" s="432" t="s">
        <v>50</v>
      </c>
      <c r="X8" s="432" t="s">
        <v>51</v>
      </c>
      <c r="Y8" s="431" t="s">
        <v>52</v>
      </c>
      <c r="Z8" s="426"/>
      <c r="AA8" s="422"/>
      <c r="AB8" s="1"/>
      <c r="AC8" s="1"/>
    </row>
    <row r="9" spans="1:29" ht="30" customHeight="1" thickBot="1" x14ac:dyDescent="0.3">
      <c r="A9" s="447"/>
      <c r="B9" s="450"/>
      <c r="C9" s="453"/>
      <c r="D9" s="456"/>
      <c r="E9" s="83" t="s">
        <v>53</v>
      </c>
      <c r="F9" s="84" t="s">
        <v>54</v>
      </c>
      <c r="G9" s="85" t="s">
        <v>55</v>
      </c>
      <c r="H9" s="83" t="s">
        <v>53</v>
      </c>
      <c r="I9" s="84" t="s">
        <v>54</v>
      </c>
      <c r="J9" s="85" t="s">
        <v>56</v>
      </c>
      <c r="K9" s="83" t="s">
        <v>53</v>
      </c>
      <c r="L9" s="84" t="s">
        <v>57</v>
      </c>
      <c r="M9" s="85" t="s">
        <v>58</v>
      </c>
      <c r="N9" s="83" t="s">
        <v>53</v>
      </c>
      <c r="O9" s="84" t="s">
        <v>57</v>
      </c>
      <c r="P9" s="85" t="s">
        <v>59</v>
      </c>
      <c r="Q9" s="83" t="s">
        <v>53</v>
      </c>
      <c r="R9" s="84" t="s">
        <v>57</v>
      </c>
      <c r="S9" s="85" t="s">
        <v>60</v>
      </c>
      <c r="T9" s="83" t="s">
        <v>53</v>
      </c>
      <c r="U9" s="84" t="s">
        <v>57</v>
      </c>
      <c r="V9" s="85" t="s">
        <v>61</v>
      </c>
      <c r="W9" s="423"/>
      <c r="X9" s="423"/>
      <c r="Y9" s="86" t="s">
        <v>62</v>
      </c>
      <c r="Z9" s="87" t="s">
        <v>13</v>
      </c>
      <c r="AA9" s="423"/>
      <c r="AB9" s="1"/>
      <c r="AC9" s="1"/>
    </row>
    <row r="10" spans="1:29" ht="24.75" customHeight="1" thickBot="1" x14ac:dyDescent="0.3">
      <c r="A10" s="88">
        <v>1</v>
      </c>
      <c r="B10" s="88">
        <v>2</v>
      </c>
      <c r="C10" s="89">
        <v>3</v>
      </c>
      <c r="D10" s="89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90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  <c r="Z10" s="90">
        <v>26</v>
      </c>
      <c r="AA10" s="91">
        <v>27</v>
      </c>
      <c r="AB10" s="1"/>
      <c r="AC10" s="1"/>
    </row>
    <row r="11" spans="1:29" ht="23.25" customHeight="1" thickBot="1" x14ac:dyDescent="0.3">
      <c r="A11" s="92" t="s">
        <v>63</v>
      </c>
      <c r="B11" s="93"/>
      <c r="C11" s="94" t="s">
        <v>64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97"/>
      <c r="Y11" s="97"/>
      <c r="Z11" s="97"/>
      <c r="AA11" s="98"/>
      <c r="AB11" s="99"/>
      <c r="AC11" s="99"/>
    </row>
    <row r="12" spans="1:29" ht="30" customHeight="1" thickBot="1" x14ac:dyDescent="0.3">
      <c r="A12" s="100" t="s">
        <v>65</v>
      </c>
      <c r="B12" s="101">
        <v>1</v>
      </c>
      <c r="C12" s="102" t="s">
        <v>66</v>
      </c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  <c r="X12" s="105"/>
      <c r="Y12" s="105"/>
      <c r="Z12" s="105"/>
      <c r="AA12" s="106"/>
      <c r="AB12" s="7"/>
      <c r="AC12" s="7"/>
    </row>
    <row r="13" spans="1:29" ht="30" customHeight="1" x14ac:dyDescent="0.25">
      <c r="A13" s="107" t="s">
        <v>67</v>
      </c>
      <c r="B13" s="108" t="s">
        <v>68</v>
      </c>
      <c r="C13" s="109" t="s">
        <v>69</v>
      </c>
      <c r="D13" s="110"/>
      <c r="E13" s="111">
        <f>SUM(E14:E16)</f>
        <v>0</v>
      </c>
      <c r="F13" s="112"/>
      <c r="G13" s="113">
        <f>SUM(G14:G16)</f>
        <v>0</v>
      </c>
      <c r="H13" s="111">
        <f>SUM(H14:H16)</f>
        <v>0</v>
      </c>
      <c r="I13" s="112"/>
      <c r="J13" s="113">
        <f>SUM(J14:J16)</f>
        <v>0</v>
      </c>
      <c r="K13" s="111">
        <f>SUM(K14:K16)</f>
        <v>0</v>
      </c>
      <c r="L13" s="112"/>
      <c r="M13" s="113">
        <f>SUM(M14:M16)</f>
        <v>0</v>
      </c>
      <c r="N13" s="111">
        <f>SUM(N14:N16)</f>
        <v>0</v>
      </c>
      <c r="O13" s="112"/>
      <c r="P13" s="113">
        <f>SUM(P14:P16)</f>
        <v>0</v>
      </c>
      <c r="Q13" s="111">
        <f>SUM(Q14:Q16)</f>
        <v>0</v>
      </c>
      <c r="R13" s="112"/>
      <c r="S13" s="113">
        <f>SUM(S14:S16)</f>
        <v>0</v>
      </c>
      <c r="T13" s="111">
        <f>SUM(T14:T16)</f>
        <v>0</v>
      </c>
      <c r="U13" s="112"/>
      <c r="V13" s="113">
        <f>SUM(V14:V16)</f>
        <v>0</v>
      </c>
      <c r="W13" s="113">
        <f>SUM(W14:W16)</f>
        <v>0</v>
      </c>
      <c r="X13" s="113">
        <f>SUM(X14:X16)</f>
        <v>0</v>
      </c>
      <c r="Y13" s="113">
        <f>SUM(Y14:Y16)</f>
        <v>0</v>
      </c>
      <c r="Z13" s="342">
        <v>0</v>
      </c>
      <c r="AA13" s="114"/>
      <c r="AB13" s="115"/>
      <c r="AC13" s="115"/>
    </row>
    <row r="14" spans="1:29" ht="30" customHeight="1" x14ac:dyDescent="0.25">
      <c r="A14" s="116" t="s">
        <v>70</v>
      </c>
      <c r="B14" s="117" t="s">
        <v>71</v>
      </c>
      <c r="C14" s="118" t="s">
        <v>72</v>
      </c>
      <c r="D14" s="119" t="s">
        <v>73</v>
      </c>
      <c r="E14" s="120"/>
      <c r="F14" s="121"/>
      <c r="G14" s="122">
        <f>E14*F14</f>
        <v>0</v>
      </c>
      <c r="H14" s="120"/>
      <c r="I14" s="121"/>
      <c r="J14" s="122">
        <f>H14*I14</f>
        <v>0</v>
      </c>
      <c r="K14" s="120"/>
      <c r="L14" s="121"/>
      <c r="M14" s="122">
        <f>K14*L14</f>
        <v>0</v>
      </c>
      <c r="N14" s="120"/>
      <c r="O14" s="121"/>
      <c r="P14" s="122">
        <f>N14*O14</f>
        <v>0</v>
      </c>
      <c r="Q14" s="120"/>
      <c r="R14" s="121"/>
      <c r="S14" s="122">
        <f>Q14*R14</f>
        <v>0</v>
      </c>
      <c r="T14" s="120"/>
      <c r="U14" s="121"/>
      <c r="V14" s="122">
        <f>T14*U14</f>
        <v>0</v>
      </c>
      <c r="W14" s="319">
        <f>G14+M14+S14</f>
        <v>0</v>
      </c>
      <c r="X14" s="304">
        <f>J14+P14+V14</f>
        <v>0</v>
      </c>
      <c r="Y14" s="304">
        <f t="shared" ref="Y14:Y34" si="0">W14-X14</f>
        <v>0</v>
      </c>
      <c r="Z14" s="302">
        <v>0</v>
      </c>
      <c r="AA14" s="123"/>
      <c r="AB14" s="124"/>
      <c r="AC14" s="124"/>
    </row>
    <row r="15" spans="1:29" ht="30" customHeight="1" x14ac:dyDescent="0.25">
      <c r="A15" s="116" t="s">
        <v>70</v>
      </c>
      <c r="B15" s="117" t="s">
        <v>74</v>
      </c>
      <c r="C15" s="118" t="s">
        <v>72</v>
      </c>
      <c r="D15" s="119" t="s">
        <v>73</v>
      </c>
      <c r="E15" s="120"/>
      <c r="F15" s="121"/>
      <c r="G15" s="122">
        <f>E15*F15</f>
        <v>0</v>
      </c>
      <c r="H15" s="120"/>
      <c r="I15" s="121"/>
      <c r="J15" s="122">
        <f>H15*I15</f>
        <v>0</v>
      </c>
      <c r="K15" s="120"/>
      <c r="L15" s="121"/>
      <c r="M15" s="122">
        <f>K15*L15</f>
        <v>0</v>
      </c>
      <c r="N15" s="120"/>
      <c r="O15" s="121"/>
      <c r="P15" s="122">
        <f>N15*O15</f>
        <v>0</v>
      </c>
      <c r="Q15" s="120"/>
      <c r="R15" s="121"/>
      <c r="S15" s="122">
        <f>Q15*R15</f>
        <v>0</v>
      </c>
      <c r="T15" s="120"/>
      <c r="U15" s="121"/>
      <c r="V15" s="122">
        <f>T15*U15</f>
        <v>0</v>
      </c>
      <c r="W15" s="319">
        <f>G15+M15+S15</f>
        <v>0</v>
      </c>
      <c r="X15" s="304">
        <f>J15+P15+V15</f>
        <v>0</v>
      </c>
      <c r="Y15" s="304">
        <f t="shared" si="0"/>
        <v>0</v>
      </c>
      <c r="Z15" s="302">
        <v>0</v>
      </c>
      <c r="AA15" s="123"/>
      <c r="AB15" s="124"/>
      <c r="AC15" s="124"/>
    </row>
    <row r="16" spans="1:29" ht="30" customHeight="1" thickBot="1" x14ac:dyDescent="0.3">
      <c r="A16" s="125" t="s">
        <v>70</v>
      </c>
      <c r="B16" s="126" t="s">
        <v>75</v>
      </c>
      <c r="C16" s="118" t="s">
        <v>72</v>
      </c>
      <c r="D16" s="127" t="s">
        <v>73</v>
      </c>
      <c r="E16" s="128"/>
      <c r="F16" s="129"/>
      <c r="G16" s="130">
        <f>E16*F16</f>
        <v>0</v>
      </c>
      <c r="H16" s="128"/>
      <c r="I16" s="129"/>
      <c r="J16" s="130">
        <f>H16*I16</f>
        <v>0</v>
      </c>
      <c r="K16" s="128"/>
      <c r="L16" s="129"/>
      <c r="M16" s="130">
        <f>K16*L16</f>
        <v>0</v>
      </c>
      <c r="N16" s="128"/>
      <c r="O16" s="129"/>
      <c r="P16" s="130">
        <f>N16*O16</f>
        <v>0</v>
      </c>
      <c r="Q16" s="128"/>
      <c r="R16" s="121"/>
      <c r="S16" s="130">
        <f>Q16*R16</f>
        <v>0</v>
      </c>
      <c r="T16" s="128"/>
      <c r="U16" s="121"/>
      <c r="V16" s="130">
        <f>T16*U16</f>
        <v>0</v>
      </c>
      <c r="W16" s="338">
        <f>G16+M16+S16</f>
        <v>0</v>
      </c>
      <c r="X16" s="304">
        <f>J16+P16+V16</f>
        <v>0</v>
      </c>
      <c r="Y16" s="304">
        <f t="shared" si="0"/>
        <v>0</v>
      </c>
      <c r="Z16" s="302">
        <v>0</v>
      </c>
      <c r="AA16" s="131"/>
      <c r="AB16" s="124"/>
      <c r="AC16" s="124"/>
    </row>
    <row r="17" spans="1:29" ht="30" customHeight="1" x14ac:dyDescent="0.25">
      <c r="A17" s="107" t="s">
        <v>67</v>
      </c>
      <c r="B17" s="108" t="s">
        <v>76</v>
      </c>
      <c r="C17" s="132" t="s">
        <v>77</v>
      </c>
      <c r="D17" s="133"/>
      <c r="E17" s="134">
        <f>SUM(E18:E20)</f>
        <v>0</v>
      </c>
      <c r="F17" s="135"/>
      <c r="G17" s="136">
        <f>SUM(G18:G20)</f>
        <v>0</v>
      </c>
      <c r="H17" s="134">
        <f>SUM(H18:H20)</f>
        <v>0</v>
      </c>
      <c r="I17" s="135"/>
      <c r="J17" s="136">
        <f>SUM(J18:J20)</f>
        <v>0</v>
      </c>
      <c r="K17" s="134">
        <f>SUM(K18:K20)</f>
        <v>0</v>
      </c>
      <c r="L17" s="135"/>
      <c r="M17" s="136">
        <f>SUM(M18:M20)</f>
        <v>0</v>
      </c>
      <c r="N17" s="134">
        <f>SUM(N18:N20)</f>
        <v>0</v>
      </c>
      <c r="O17" s="135"/>
      <c r="P17" s="136">
        <f>SUM(P18:P20)</f>
        <v>0</v>
      </c>
      <c r="Q17" s="134">
        <f>SUM(Q18:Q20)</f>
        <v>0</v>
      </c>
      <c r="R17" s="135"/>
      <c r="S17" s="136">
        <f>SUM(S18:S20)</f>
        <v>0</v>
      </c>
      <c r="T17" s="134">
        <f>SUM(T18:T20)</f>
        <v>0</v>
      </c>
      <c r="U17" s="135"/>
      <c r="V17" s="136">
        <f>SUM(V18:V20)</f>
        <v>0</v>
      </c>
      <c r="W17" s="136">
        <f>SUM(W18:W20)</f>
        <v>0</v>
      </c>
      <c r="X17" s="136">
        <f>SUM(X18:X20)</f>
        <v>0</v>
      </c>
      <c r="Y17" s="136">
        <f t="shared" si="0"/>
        <v>0</v>
      </c>
      <c r="Z17" s="343">
        <v>0</v>
      </c>
      <c r="AA17" s="137"/>
      <c r="AB17" s="115"/>
      <c r="AC17" s="115"/>
    </row>
    <row r="18" spans="1:29" ht="30" customHeight="1" x14ac:dyDescent="0.25">
      <c r="A18" s="116" t="s">
        <v>70</v>
      </c>
      <c r="B18" s="117" t="s">
        <v>78</v>
      </c>
      <c r="C18" s="118" t="s">
        <v>72</v>
      </c>
      <c r="D18" s="119" t="s">
        <v>73</v>
      </c>
      <c r="E18" s="120"/>
      <c r="F18" s="121"/>
      <c r="G18" s="122">
        <f>E18*F18</f>
        <v>0</v>
      </c>
      <c r="H18" s="120"/>
      <c r="I18" s="121"/>
      <c r="J18" s="122">
        <f>H18*I18</f>
        <v>0</v>
      </c>
      <c r="K18" s="120"/>
      <c r="L18" s="121"/>
      <c r="M18" s="122">
        <f>K18*L18</f>
        <v>0</v>
      </c>
      <c r="N18" s="120"/>
      <c r="O18" s="121"/>
      <c r="P18" s="122">
        <f>N18*O18</f>
        <v>0</v>
      </c>
      <c r="Q18" s="120"/>
      <c r="R18" s="121"/>
      <c r="S18" s="122">
        <f>Q18*R18</f>
        <v>0</v>
      </c>
      <c r="T18" s="120"/>
      <c r="U18" s="121"/>
      <c r="V18" s="122">
        <f>T18*U18</f>
        <v>0</v>
      </c>
      <c r="W18" s="319">
        <f>G18+M18+S18</f>
        <v>0</v>
      </c>
      <c r="X18" s="304">
        <f>J18+P18+V18</f>
        <v>0</v>
      </c>
      <c r="Y18" s="304">
        <f t="shared" si="0"/>
        <v>0</v>
      </c>
      <c r="Z18" s="302">
        <v>0</v>
      </c>
      <c r="AA18" s="123"/>
      <c r="AB18" s="124"/>
      <c r="AC18" s="124"/>
    </row>
    <row r="19" spans="1:29" ht="30" customHeight="1" x14ac:dyDescent="0.25">
      <c r="A19" s="116" t="s">
        <v>70</v>
      </c>
      <c r="B19" s="117" t="s">
        <v>79</v>
      </c>
      <c r="C19" s="118" t="s">
        <v>72</v>
      </c>
      <c r="D19" s="119" t="s">
        <v>73</v>
      </c>
      <c r="E19" s="120"/>
      <c r="F19" s="121"/>
      <c r="G19" s="122">
        <f>E19*F19</f>
        <v>0</v>
      </c>
      <c r="H19" s="120"/>
      <c r="I19" s="121"/>
      <c r="J19" s="122">
        <f>H19*I19</f>
        <v>0</v>
      </c>
      <c r="K19" s="120"/>
      <c r="L19" s="121"/>
      <c r="M19" s="122">
        <f>K19*L19</f>
        <v>0</v>
      </c>
      <c r="N19" s="120"/>
      <c r="O19" s="121"/>
      <c r="P19" s="122">
        <f>N19*O19</f>
        <v>0</v>
      </c>
      <c r="Q19" s="120"/>
      <c r="R19" s="121"/>
      <c r="S19" s="122">
        <f>Q19*R19</f>
        <v>0</v>
      </c>
      <c r="T19" s="120"/>
      <c r="U19" s="121"/>
      <c r="V19" s="122">
        <f>T19*U19</f>
        <v>0</v>
      </c>
      <c r="W19" s="319">
        <f>G19+M19+S19</f>
        <v>0</v>
      </c>
      <c r="X19" s="304">
        <f>J19+P19+V19</f>
        <v>0</v>
      </c>
      <c r="Y19" s="304">
        <f t="shared" si="0"/>
        <v>0</v>
      </c>
      <c r="Z19" s="302">
        <v>0</v>
      </c>
      <c r="AA19" s="123"/>
      <c r="AB19" s="124"/>
      <c r="AC19" s="124"/>
    </row>
    <row r="20" spans="1:29" ht="30" customHeight="1" thickBot="1" x14ac:dyDescent="0.3">
      <c r="A20" s="138" t="s">
        <v>70</v>
      </c>
      <c r="B20" s="126" t="s">
        <v>80</v>
      </c>
      <c r="C20" s="118" t="s">
        <v>72</v>
      </c>
      <c r="D20" s="139" t="s">
        <v>73</v>
      </c>
      <c r="E20" s="140"/>
      <c r="F20" s="141"/>
      <c r="G20" s="142">
        <f>E20*F20</f>
        <v>0</v>
      </c>
      <c r="H20" s="140"/>
      <c r="I20" s="141"/>
      <c r="J20" s="142">
        <f>H20*I20</f>
        <v>0</v>
      </c>
      <c r="K20" s="140"/>
      <c r="L20" s="141"/>
      <c r="M20" s="142">
        <f>K20*L20</f>
        <v>0</v>
      </c>
      <c r="N20" s="140"/>
      <c r="O20" s="141"/>
      <c r="P20" s="142">
        <f>N20*O20</f>
        <v>0</v>
      </c>
      <c r="Q20" s="140"/>
      <c r="R20" s="141"/>
      <c r="S20" s="142">
        <f>Q20*R20</f>
        <v>0</v>
      </c>
      <c r="T20" s="140"/>
      <c r="U20" s="141"/>
      <c r="V20" s="142">
        <f>T20*U20</f>
        <v>0</v>
      </c>
      <c r="W20" s="338">
        <f>G20+M20+S20</f>
        <v>0</v>
      </c>
      <c r="X20" s="304">
        <f>J20+P20+V20</f>
        <v>0</v>
      </c>
      <c r="Y20" s="304">
        <f t="shared" si="0"/>
        <v>0</v>
      </c>
      <c r="Z20" s="302">
        <v>0</v>
      </c>
      <c r="AA20" s="143"/>
      <c r="AB20" s="124"/>
      <c r="AC20" s="124"/>
    </row>
    <row r="21" spans="1:29" ht="30" customHeight="1" x14ac:dyDescent="0.25">
      <c r="A21" s="107" t="s">
        <v>67</v>
      </c>
      <c r="B21" s="108" t="s">
        <v>81</v>
      </c>
      <c r="C21" s="144" t="s">
        <v>82</v>
      </c>
      <c r="D21" s="133"/>
      <c r="E21" s="134">
        <f>SUM(E22:E25)</f>
        <v>16</v>
      </c>
      <c r="F21" s="135"/>
      <c r="G21" s="136">
        <f>SUM(G22:G25)</f>
        <v>295000</v>
      </c>
      <c r="H21" s="134">
        <f>SUM(H22:H25)</f>
        <v>18</v>
      </c>
      <c r="I21" s="135"/>
      <c r="J21" s="136">
        <f>SUM(J22:J25)</f>
        <v>295000</v>
      </c>
      <c r="K21" s="134">
        <f>SUM(K22:K25)</f>
        <v>0</v>
      </c>
      <c r="L21" s="135"/>
      <c r="M21" s="136">
        <f>SUM(M22:M25)</f>
        <v>0</v>
      </c>
      <c r="N21" s="134">
        <f>SUM(N22:N25)</f>
        <v>0</v>
      </c>
      <c r="O21" s="135"/>
      <c r="P21" s="136">
        <f>SUM(P22:P25)</f>
        <v>0</v>
      </c>
      <c r="Q21" s="134">
        <f>SUM(Q22:Q25)</f>
        <v>0</v>
      </c>
      <c r="R21" s="135"/>
      <c r="S21" s="136">
        <f>SUM(S22:S25)</f>
        <v>0</v>
      </c>
      <c r="T21" s="134">
        <f>SUM(T22:T25)</f>
        <v>0</v>
      </c>
      <c r="U21" s="135"/>
      <c r="V21" s="136">
        <f>SUM(V22:V25)</f>
        <v>0</v>
      </c>
      <c r="W21" s="325">
        <f>SUM(W22:W25)</f>
        <v>295000</v>
      </c>
      <c r="X21" s="325">
        <f>SUM(X22:X25)</f>
        <v>295000</v>
      </c>
      <c r="Y21" s="136">
        <f t="shared" si="0"/>
        <v>0</v>
      </c>
      <c r="Z21" s="343">
        <v>0</v>
      </c>
      <c r="AA21" s="137"/>
      <c r="AB21" s="115"/>
      <c r="AC21" s="115"/>
    </row>
    <row r="22" spans="1:29" ht="30" customHeight="1" x14ac:dyDescent="0.25">
      <c r="A22" s="116" t="s">
        <v>70</v>
      </c>
      <c r="B22" s="117" t="s">
        <v>83</v>
      </c>
      <c r="C22" s="118" t="s">
        <v>314</v>
      </c>
      <c r="D22" s="119" t="s">
        <v>73</v>
      </c>
      <c r="E22" s="120">
        <v>4</v>
      </c>
      <c r="F22" s="121">
        <v>15000</v>
      </c>
      <c r="G22" s="122">
        <f>E22*F22</f>
        <v>60000</v>
      </c>
      <c r="H22" s="120">
        <v>5</v>
      </c>
      <c r="I22" s="121">
        <v>12000</v>
      </c>
      <c r="J22" s="122">
        <f>H22*I22</f>
        <v>60000</v>
      </c>
      <c r="K22" s="120"/>
      <c r="L22" s="121"/>
      <c r="M22" s="122">
        <f>K22*L22</f>
        <v>0</v>
      </c>
      <c r="N22" s="120"/>
      <c r="O22" s="121"/>
      <c r="P22" s="122">
        <f>N22*O22</f>
        <v>0</v>
      </c>
      <c r="Q22" s="120"/>
      <c r="R22" s="121"/>
      <c r="S22" s="122">
        <f>Q22*R22</f>
        <v>0</v>
      </c>
      <c r="T22" s="120"/>
      <c r="U22" s="121"/>
      <c r="V22" s="122">
        <f>T22*U22</f>
        <v>0</v>
      </c>
      <c r="W22" s="312">
        <f>G22+M22+S22</f>
        <v>60000</v>
      </c>
      <c r="X22" s="301">
        <f>J22+P22+V22</f>
        <v>60000</v>
      </c>
      <c r="Y22" s="301">
        <f t="shared" si="0"/>
        <v>0</v>
      </c>
      <c r="Z22" s="302">
        <f t="shared" ref="Z22:Z34" si="1">Y22/W22</f>
        <v>0</v>
      </c>
      <c r="AA22" s="123"/>
      <c r="AB22" s="124"/>
      <c r="AC22" s="124"/>
    </row>
    <row r="23" spans="1:29" ht="30" customHeight="1" x14ac:dyDescent="0.25">
      <c r="A23" s="116" t="s">
        <v>70</v>
      </c>
      <c r="B23" s="117" t="s">
        <v>85</v>
      </c>
      <c r="C23" s="118" t="s">
        <v>315</v>
      </c>
      <c r="D23" s="119" t="s">
        <v>73</v>
      </c>
      <c r="E23" s="120">
        <v>4</v>
      </c>
      <c r="F23" s="121">
        <v>15000</v>
      </c>
      <c r="G23" s="122">
        <f>E23*F23</f>
        <v>60000</v>
      </c>
      <c r="H23" s="120">
        <v>5</v>
      </c>
      <c r="I23" s="121">
        <v>12000</v>
      </c>
      <c r="J23" s="122">
        <f>H23*I23</f>
        <v>60000</v>
      </c>
      <c r="K23" s="120"/>
      <c r="L23" s="121"/>
      <c r="M23" s="122">
        <f>K23*L23</f>
        <v>0</v>
      </c>
      <c r="N23" s="120"/>
      <c r="O23" s="121"/>
      <c r="P23" s="122">
        <f>N23*O23</f>
        <v>0</v>
      </c>
      <c r="Q23" s="120"/>
      <c r="R23" s="121"/>
      <c r="S23" s="122">
        <f>Q23*R23</f>
        <v>0</v>
      </c>
      <c r="T23" s="120"/>
      <c r="U23" s="121"/>
      <c r="V23" s="122">
        <f>T23*U23</f>
        <v>0</v>
      </c>
      <c r="W23" s="312">
        <f>G23+M23+S23</f>
        <v>60000</v>
      </c>
      <c r="X23" s="301">
        <f>J23+P23+V23</f>
        <v>60000</v>
      </c>
      <c r="Y23" s="301">
        <f t="shared" si="0"/>
        <v>0</v>
      </c>
      <c r="Z23" s="302">
        <f t="shared" si="1"/>
        <v>0</v>
      </c>
      <c r="AA23" s="123"/>
      <c r="AB23" s="124"/>
      <c r="AC23" s="124"/>
    </row>
    <row r="24" spans="1:29" ht="30" customHeight="1" x14ac:dyDescent="0.25">
      <c r="A24" s="125"/>
      <c r="B24" s="192" t="s">
        <v>86</v>
      </c>
      <c r="C24" s="154" t="s">
        <v>316</v>
      </c>
      <c r="D24" s="119" t="s">
        <v>73</v>
      </c>
      <c r="E24" s="128">
        <v>4</v>
      </c>
      <c r="F24" s="129">
        <v>18750</v>
      </c>
      <c r="G24" s="122">
        <f>E24*F24</f>
        <v>75000</v>
      </c>
      <c r="H24" s="128">
        <v>4</v>
      </c>
      <c r="I24" s="129">
        <v>18750</v>
      </c>
      <c r="J24" s="122">
        <f>H24*I24</f>
        <v>75000</v>
      </c>
      <c r="K24" s="128"/>
      <c r="L24" s="129"/>
      <c r="M24" s="122">
        <f>K24*L24</f>
        <v>0</v>
      </c>
      <c r="N24" s="128"/>
      <c r="O24" s="129"/>
      <c r="P24" s="122">
        <f>N24*O24</f>
        <v>0</v>
      </c>
      <c r="Q24" s="128"/>
      <c r="R24" s="129"/>
      <c r="S24" s="130"/>
      <c r="T24" s="128"/>
      <c r="U24" s="129"/>
      <c r="V24" s="130"/>
      <c r="W24" s="319">
        <f>G24+M24+S24</f>
        <v>75000</v>
      </c>
      <c r="X24" s="304">
        <f>J24+P24+V24</f>
        <v>75000</v>
      </c>
      <c r="Y24" s="304">
        <f t="shared" si="0"/>
        <v>0</v>
      </c>
      <c r="Z24" s="302">
        <f t="shared" si="1"/>
        <v>0</v>
      </c>
      <c r="AA24" s="131"/>
      <c r="AB24" s="124"/>
      <c r="AC24" s="124"/>
    </row>
    <row r="25" spans="1:29" ht="30" customHeight="1" thickBot="1" x14ac:dyDescent="0.3">
      <c r="A25" s="125" t="s">
        <v>70</v>
      </c>
      <c r="B25" s="145" t="s">
        <v>318</v>
      </c>
      <c r="C25" s="118" t="s">
        <v>317</v>
      </c>
      <c r="D25" s="127" t="s">
        <v>73</v>
      </c>
      <c r="E25" s="128">
        <v>4</v>
      </c>
      <c r="F25" s="129">
        <v>25000</v>
      </c>
      <c r="G25" s="130">
        <f>E25*F25</f>
        <v>100000</v>
      </c>
      <c r="H25" s="128">
        <v>4</v>
      </c>
      <c r="I25" s="129">
        <v>25000</v>
      </c>
      <c r="J25" s="130">
        <f>H25*I25</f>
        <v>100000</v>
      </c>
      <c r="K25" s="140"/>
      <c r="L25" s="141"/>
      <c r="M25" s="142">
        <f>K25*L25</f>
        <v>0</v>
      </c>
      <c r="N25" s="140"/>
      <c r="O25" s="141"/>
      <c r="P25" s="142">
        <f>N25*O25</f>
        <v>0</v>
      </c>
      <c r="Q25" s="140"/>
      <c r="R25" s="141"/>
      <c r="S25" s="142">
        <f>Q25*R25</f>
        <v>0</v>
      </c>
      <c r="T25" s="140"/>
      <c r="U25" s="141"/>
      <c r="V25" s="142">
        <f>T25*U25</f>
        <v>0</v>
      </c>
      <c r="W25" s="338">
        <f>G25+M25+S25</f>
        <v>100000</v>
      </c>
      <c r="X25" s="304">
        <f>J25+P25+V25</f>
        <v>100000</v>
      </c>
      <c r="Y25" s="304">
        <f t="shared" si="0"/>
        <v>0</v>
      </c>
      <c r="Z25" s="302">
        <f t="shared" si="1"/>
        <v>0</v>
      </c>
      <c r="AA25" s="143"/>
      <c r="AB25" s="124"/>
      <c r="AC25" s="124"/>
    </row>
    <row r="26" spans="1:29" ht="30" customHeight="1" x14ac:dyDescent="0.25">
      <c r="A26" s="107" t="s">
        <v>65</v>
      </c>
      <c r="B26" s="146" t="s">
        <v>87</v>
      </c>
      <c r="C26" s="132" t="s">
        <v>88</v>
      </c>
      <c r="D26" s="133"/>
      <c r="E26" s="134">
        <f>SUM(E27:E29)</f>
        <v>295000</v>
      </c>
      <c r="F26" s="135"/>
      <c r="G26" s="136">
        <f>SUM(G27:G29)</f>
        <v>64900</v>
      </c>
      <c r="H26" s="134">
        <f>SUM(H27:H29)</f>
        <v>295000</v>
      </c>
      <c r="I26" s="135"/>
      <c r="J26" s="136">
        <f>SUM(J27:J29)</f>
        <v>64900</v>
      </c>
      <c r="K26" s="134">
        <f>SUM(K27:K29)</f>
        <v>0</v>
      </c>
      <c r="L26" s="135"/>
      <c r="M26" s="136">
        <f>SUM(M27:M29)</f>
        <v>0</v>
      </c>
      <c r="N26" s="134">
        <f>SUM(N27:N29)</f>
        <v>0</v>
      </c>
      <c r="O26" s="135"/>
      <c r="P26" s="136">
        <f>SUM(P27:P29)</f>
        <v>0</v>
      </c>
      <c r="Q26" s="134">
        <f>SUM(Q27:Q29)</f>
        <v>0</v>
      </c>
      <c r="R26" s="135"/>
      <c r="S26" s="136">
        <f>SUM(S27:S29)</f>
        <v>0</v>
      </c>
      <c r="T26" s="134">
        <f>SUM(T27:T29)</f>
        <v>0</v>
      </c>
      <c r="U26" s="135"/>
      <c r="V26" s="136">
        <f>SUM(V27:V29)</f>
        <v>0</v>
      </c>
      <c r="W26" s="325">
        <f>SUM(W27:W29)</f>
        <v>64900</v>
      </c>
      <c r="X26" s="325">
        <f>SUM(X27:X29)</f>
        <v>64900</v>
      </c>
      <c r="Y26" s="136">
        <f t="shared" si="0"/>
        <v>0</v>
      </c>
      <c r="Z26" s="343">
        <v>0</v>
      </c>
      <c r="AA26" s="137"/>
      <c r="AB26" s="7"/>
      <c r="AC26" s="7"/>
    </row>
    <row r="27" spans="1:29" ht="30" customHeight="1" x14ac:dyDescent="0.25">
      <c r="A27" s="147" t="s">
        <v>70</v>
      </c>
      <c r="B27" s="148" t="s">
        <v>89</v>
      </c>
      <c r="C27" s="118" t="s">
        <v>90</v>
      </c>
      <c r="D27" s="149"/>
      <c r="E27" s="150">
        <f>G13</f>
        <v>0</v>
      </c>
      <c r="F27" s="151">
        <v>0.22</v>
      </c>
      <c r="G27" s="152">
        <f>E27*F27</f>
        <v>0</v>
      </c>
      <c r="H27" s="150">
        <f>J13</f>
        <v>0</v>
      </c>
      <c r="I27" s="151">
        <v>0.22</v>
      </c>
      <c r="J27" s="152">
        <f>H27*I27</f>
        <v>0</v>
      </c>
      <c r="K27" s="150">
        <f>M13</f>
        <v>0</v>
      </c>
      <c r="L27" s="151">
        <v>0.22</v>
      </c>
      <c r="M27" s="152">
        <f>K27*L27</f>
        <v>0</v>
      </c>
      <c r="N27" s="150">
        <f>P13</f>
        <v>0</v>
      </c>
      <c r="O27" s="151">
        <v>0.22</v>
      </c>
      <c r="P27" s="152">
        <f>N27*O27</f>
        <v>0</v>
      </c>
      <c r="Q27" s="150">
        <f>S13</f>
        <v>0</v>
      </c>
      <c r="R27" s="151">
        <v>0.22</v>
      </c>
      <c r="S27" s="152">
        <f>Q27*R27</f>
        <v>0</v>
      </c>
      <c r="T27" s="150">
        <f>V13</f>
        <v>0</v>
      </c>
      <c r="U27" s="151">
        <v>0.22</v>
      </c>
      <c r="V27" s="152">
        <f>T27*U27</f>
        <v>0</v>
      </c>
      <c r="W27" s="301">
        <f>G27+M27+S27</f>
        <v>0</v>
      </c>
      <c r="X27" s="301">
        <f>J27+P27+V27</f>
        <v>0</v>
      </c>
      <c r="Y27" s="301">
        <f t="shared" si="0"/>
        <v>0</v>
      </c>
      <c r="Z27" s="302">
        <v>0</v>
      </c>
      <c r="AA27" s="153"/>
      <c r="AB27" s="124"/>
      <c r="AC27" s="124"/>
    </row>
    <row r="28" spans="1:29" ht="30" customHeight="1" x14ac:dyDescent="0.25">
      <c r="A28" s="116" t="s">
        <v>70</v>
      </c>
      <c r="B28" s="117" t="s">
        <v>91</v>
      </c>
      <c r="C28" s="154" t="s">
        <v>92</v>
      </c>
      <c r="D28" s="119"/>
      <c r="E28" s="120">
        <f>G17</f>
        <v>0</v>
      </c>
      <c r="F28" s="121">
        <v>0.22</v>
      </c>
      <c r="G28" s="122">
        <f>E28*F28</f>
        <v>0</v>
      </c>
      <c r="H28" s="120">
        <f>J17</f>
        <v>0</v>
      </c>
      <c r="I28" s="121">
        <v>0.22</v>
      </c>
      <c r="J28" s="122">
        <f>H28*I28</f>
        <v>0</v>
      </c>
      <c r="K28" s="120">
        <f>M17</f>
        <v>0</v>
      </c>
      <c r="L28" s="121">
        <v>0.22</v>
      </c>
      <c r="M28" s="122">
        <f>K28*L28</f>
        <v>0</v>
      </c>
      <c r="N28" s="120">
        <f>P17</f>
        <v>0</v>
      </c>
      <c r="O28" s="121">
        <v>0.22</v>
      </c>
      <c r="P28" s="122">
        <f>N28*O28</f>
        <v>0</v>
      </c>
      <c r="Q28" s="120">
        <f>S17</f>
        <v>0</v>
      </c>
      <c r="R28" s="121">
        <v>0.22</v>
      </c>
      <c r="S28" s="122">
        <f>Q28*R28</f>
        <v>0</v>
      </c>
      <c r="T28" s="120">
        <f>V17</f>
        <v>0</v>
      </c>
      <c r="U28" s="121">
        <v>0.22</v>
      </c>
      <c r="V28" s="122">
        <f>T28*U28</f>
        <v>0</v>
      </c>
      <c r="W28" s="312">
        <f>G28+M28+S28</f>
        <v>0</v>
      </c>
      <c r="X28" s="301">
        <f>J28+P28+V28</f>
        <v>0</v>
      </c>
      <c r="Y28" s="301">
        <f t="shared" si="0"/>
        <v>0</v>
      </c>
      <c r="Z28" s="302">
        <v>0</v>
      </c>
      <c r="AA28" s="123"/>
      <c r="AB28" s="124"/>
      <c r="AC28" s="124"/>
    </row>
    <row r="29" spans="1:29" ht="30" customHeight="1" thickBot="1" x14ac:dyDescent="0.3">
      <c r="A29" s="125" t="s">
        <v>70</v>
      </c>
      <c r="B29" s="145" t="s">
        <v>93</v>
      </c>
      <c r="C29" s="155" t="s">
        <v>82</v>
      </c>
      <c r="D29" s="127"/>
      <c r="E29" s="128">
        <f>G21</f>
        <v>295000</v>
      </c>
      <c r="F29" s="129">
        <v>0.22</v>
      </c>
      <c r="G29" s="130">
        <f>E29*F29</f>
        <v>64900</v>
      </c>
      <c r="H29" s="128">
        <f>J21</f>
        <v>295000</v>
      </c>
      <c r="I29" s="129">
        <v>0.22</v>
      </c>
      <c r="J29" s="130">
        <f>H29*I29</f>
        <v>64900</v>
      </c>
      <c r="K29" s="128">
        <f>M21</f>
        <v>0</v>
      </c>
      <c r="L29" s="129">
        <v>0.22</v>
      </c>
      <c r="M29" s="130">
        <f>K29*L29</f>
        <v>0</v>
      </c>
      <c r="N29" s="128">
        <f>P21</f>
        <v>0</v>
      </c>
      <c r="O29" s="129">
        <v>0.22</v>
      </c>
      <c r="P29" s="130">
        <f>N29*O29</f>
        <v>0</v>
      </c>
      <c r="Q29" s="128">
        <f>S21</f>
        <v>0</v>
      </c>
      <c r="R29" s="129">
        <v>0.22</v>
      </c>
      <c r="S29" s="130">
        <f>Q29*R29</f>
        <v>0</v>
      </c>
      <c r="T29" s="128">
        <f>V21</f>
        <v>0</v>
      </c>
      <c r="U29" s="129">
        <v>0.22</v>
      </c>
      <c r="V29" s="130">
        <f>T29*U29</f>
        <v>0</v>
      </c>
      <c r="W29" s="326">
        <f>G29+M29+S29</f>
        <v>64900</v>
      </c>
      <c r="X29" s="301">
        <f>J29+P29+V29</f>
        <v>64900</v>
      </c>
      <c r="Y29" s="301">
        <f t="shared" si="0"/>
        <v>0</v>
      </c>
      <c r="Z29" s="302">
        <f t="shared" si="1"/>
        <v>0</v>
      </c>
      <c r="AA29" s="131"/>
      <c r="AB29" s="124"/>
      <c r="AC29" s="124"/>
    </row>
    <row r="30" spans="1:29" ht="30" customHeight="1" x14ac:dyDescent="0.25">
      <c r="A30" s="107" t="s">
        <v>67</v>
      </c>
      <c r="B30" s="146" t="s">
        <v>94</v>
      </c>
      <c r="C30" s="132" t="s">
        <v>95</v>
      </c>
      <c r="D30" s="133"/>
      <c r="E30" s="134">
        <f>SUM(E31:E33)</f>
        <v>3</v>
      </c>
      <c r="F30" s="135"/>
      <c r="G30" s="136">
        <f>SUM(G31:G33)</f>
        <v>90000</v>
      </c>
      <c r="H30" s="134">
        <f>SUM(H31:H33)</f>
        <v>3</v>
      </c>
      <c r="I30" s="135"/>
      <c r="J30" s="136">
        <f>SUM(J31:J33)</f>
        <v>78000</v>
      </c>
      <c r="K30" s="134">
        <f>SUM(K31:K33)</f>
        <v>0</v>
      </c>
      <c r="L30" s="135"/>
      <c r="M30" s="136">
        <f>SUM(M31:M33)</f>
        <v>0</v>
      </c>
      <c r="N30" s="134">
        <f>SUM(N31:N33)</f>
        <v>0</v>
      </c>
      <c r="O30" s="135"/>
      <c r="P30" s="136">
        <f>SUM(P31:P33)</f>
        <v>0</v>
      </c>
      <c r="Q30" s="134">
        <f>SUM(Q31:Q33)</f>
        <v>0</v>
      </c>
      <c r="R30" s="135"/>
      <c r="S30" s="136">
        <f>SUM(S31:S33)</f>
        <v>0</v>
      </c>
      <c r="T30" s="134">
        <f>SUM(T31:T33)</f>
        <v>0</v>
      </c>
      <c r="U30" s="135"/>
      <c r="V30" s="136">
        <f>SUM(V31:V33)</f>
        <v>0</v>
      </c>
      <c r="W30" s="136">
        <f>SUM(W31:W33)</f>
        <v>90000</v>
      </c>
      <c r="X30" s="136">
        <f>SUM(X31:X33)</f>
        <v>78000</v>
      </c>
      <c r="Y30" s="136">
        <f t="shared" si="0"/>
        <v>12000</v>
      </c>
      <c r="Z30" s="343">
        <f t="shared" si="1"/>
        <v>0.13333333333333333</v>
      </c>
      <c r="AA30" s="137"/>
      <c r="AB30" s="7"/>
      <c r="AC30" s="7"/>
    </row>
    <row r="31" spans="1:29" ht="30" customHeight="1" x14ac:dyDescent="0.25">
      <c r="A31" s="116" t="s">
        <v>70</v>
      </c>
      <c r="B31" s="148" t="s">
        <v>96</v>
      </c>
      <c r="C31" s="118" t="s">
        <v>319</v>
      </c>
      <c r="D31" s="119" t="s">
        <v>73</v>
      </c>
      <c r="E31" s="120">
        <v>3</v>
      </c>
      <c r="F31" s="121">
        <v>30000</v>
      </c>
      <c r="G31" s="122">
        <f>E31*F31</f>
        <v>90000</v>
      </c>
      <c r="H31" s="120">
        <v>3</v>
      </c>
      <c r="I31" s="121">
        <v>26000</v>
      </c>
      <c r="J31" s="122">
        <f>H31*I31</f>
        <v>78000</v>
      </c>
      <c r="K31" s="120"/>
      <c r="L31" s="121"/>
      <c r="M31" s="122">
        <f>K31*L31</f>
        <v>0</v>
      </c>
      <c r="N31" s="120"/>
      <c r="O31" s="121"/>
      <c r="P31" s="122">
        <f>N31*O31</f>
        <v>0</v>
      </c>
      <c r="Q31" s="120"/>
      <c r="R31" s="121"/>
      <c r="S31" s="122">
        <f>Q31*R31</f>
        <v>0</v>
      </c>
      <c r="T31" s="120"/>
      <c r="U31" s="121"/>
      <c r="V31" s="122">
        <f>T31*U31</f>
        <v>0</v>
      </c>
      <c r="W31" s="319">
        <f>G31+M31+S31</f>
        <v>90000</v>
      </c>
      <c r="X31" s="304">
        <f>J31+P31+V31</f>
        <v>78000</v>
      </c>
      <c r="Y31" s="304">
        <f t="shared" si="0"/>
        <v>12000</v>
      </c>
      <c r="Z31" s="305">
        <f t="shared" si="1"/>
        <v>0.13333333333333333</v>
      </c>
      <c r="AA31" s="123" t="s">
        <v>372</v>
      </c>
      <c r="AB31" s="7"/>
      <c r="AC31" s="7"/>
    </row>
    <row r="32" spans="1:29" ht="30" customHeight="1" x14ac:dyDescent="0.25">
      <c r="A32" s="116" t="s">
        <v>70</v>
      </c>
      <c r="B32" s="117" t="s">
        <v>97</v>
      </c>
      <c r="C32" s="118" t="s">
        <v>84</v>
      </c>
      <c r="D32" s="119" t="s">
        <v>73</v>
      </c>
      <c r="E32" s="120"/>
      <c r="F32" s="121"/>
      <c r="G32" s="122">
        <f>E32*F32</f>
        <v>0</v>
      </c>
      <c r="H32" s="120"/>
      <c r="I32" s="121"/>
      <c r="J32" s="122">
        <f>H32*I32</f>
        <v>0</v>
      </c>
      <c r="K32" s="120"/>
      <c r="L32" s="121"/>
      <c r="M32" s="122">
        <f>K32*L32</f>
        <v>0</v>
      </c>
      <c r="N32" s="120"/>
      <c r="O32" s="121"/>
      <c r="P32" s="122">
        <f>N32*O32</f>
        <v>0</v>
      </c>
      <c r="Q32" s="120"/>
      <c r="R32" s="121"/>
      <c r="S32" s="122">
        <f>Q32*R32</f>
        <v>0</v>
      </c>
      <c r="T32" s="120"/>
      <c r="U32" s="121"/>
      <c r="V32" s="122">
        <f>T32*U32</f>
        <v>0</v>
      </c>
      <c r="W32" s="319">
        <f>G32+M32+S32</f>
        <v>0</v>
      </c>
      <c r="X32" s="304">
        <f>J32+P32+V32</f>
        <v>0</v>
      </c>
      <c r="Y32" s="304">
        <f t="shared" si="0"/>
        <v>0</v>
      </c>
      <c r="Z32" s="305">
        <v>0</v>
      </c>
      <c r="AA32" s="123"/>
      <c r="AB32" s="7"/>
      <c r="AC32" s="7"/>
    </row>
    <row r="33" spans="1:29" ht="30" customHeight="1" thickBot="1" x14ac:dyDescent="0.3">
      <c r="A33" s="125" t="s">
        <v>70</v>
      </c>
      <c r="B33" s="126" t="s">
        <v>98</v>
      </c>
      <c r="C33" s="156" t="s">
        <v>84</v>
      </c>
      <c r="D33" s="127" t="s">
        <v>73</v>
      </c>
      <c r="E33" s="128"/>
      <c r="F33" s="129"/>
      <c r="G33" s="130">
        <f>E33*F33</f>
        <v>0</v>
      </c>
      <c r="H33" s="120"/>
      <c r="I33" s="129"/>
      <c r="J33" s="130">
        <f>H33*I33</f>
        <v>0</v>
      </c>
      <c r="K33" s="140"/>
      <c r="L33" s="141"/>
      <c r="M33" s="142">
        <f>K33*L33</f>
        <v>0</v>
      </c>
      <c r="N33" s="140"/>
      <c r="O33" s="141"/>
      <c r="P33" s="142">
        <f>N33*O33</f>
        <v>0</v>
      </c>
      <c r="Q33" s="140"/>
      <c r="R33" s="141"/>
      <c r="S33" s="142">
        <f>Q33*R33</f>
        <v>0</v>
      </c>
      <c r="T33" s="140"/>
      <c r="U33" s="141"/>
      <c r="V33" s="142">
        <f>T33*U33</f>
        <v>0</v>
      </c>
      <c r="W33" s="338">
        <f>G33+M33+S33</f>
        <v>0</v>
      </c>
      <c r="X33" s="304">
        <f>J33+P33+V33</f>
        <v>0</v>
      </c>
      <c r="Y33" s="344">
        <f t="shared" si="0"/>
        <v>0</v>
      </c>
      <c r="Z33" s="305">
        <v>0</v>
      </c>
      <c r="AA33" s="143"/>
      <c r="AB33" s="7"/>
      <c r="AC33" s="7"/>
    </row>
    <row r="34" spans="1:29" ht="30" customHeight="1" thickBot="1" x14ac:dyDescent="0.3">
      <c r="A34" s="157" t="s">
        <v>99</v>
      </c>
      <c r="B34" s="158"/>
      <c r="C34" s="159"/>
      <c r="D34" s="160"/>
      <c r="E34" s="161"/>
      <c r="F34" s="162"/>
      <c r="G34" s="163">
        <f>G13+G17+G21+G26+G30</f>
        <v>449900</v>
      </c>
      <c r="H34" s="161"/>
      <c r="I34" s="162"/>
      <c r="J34" s="163">
        <f>J13+J17+J21+J26+J30</f>
        <v>437900</v>
      </c>
      <c r="K34" s="164"/>
      <c r="L34" s="165"/>
      <c r="M34" s="163">
        <f>M13+M17+M21+M26+M30</f>
        <v>0</v>
      </c>
      <c r="N34" s="164"/>
      <c r="O34" s="165"/>
      <c r="P34" s="163">
        <f>P13+P17+P21+P26+P30</f>
        <v>0</v>
      </c>
      <c r="Q34" s="164"/>
      <c r="R34" s="165"/>
      <c r="S34" s="163">
        <f>S13+S17+S21+S26+S30</f>
        <v>0</v>
      </c>
      <c r="T34" s="164"/>
      <c r="U34" s="165"/>
      <c r="V34" s="163">
        <f>V13+V17+V21+V26+V30</f>
        <v>0</v>
      </c>
      <c r="W34" s="163">
        <f>W13+W17+W21+W26+W30</f>
        <v>449900</v>
      </c>
      <c r="X34" s="166">
        <f>X13+X17+X21+X26+X30</f>
        <v>437900</v>
      </c>
      <c r="Y34" s="167">
        <f t="shared" si="0"/>
        <v>12000</v>
      </c>
      <c r="Z34" s="345">
        <f t="shared" si="1"/>
        <v>2.6672593909757725E-2</v>
      </c>
      <c r="AA34" s="169"/>
      <c r="AB34" s="7"/>
      <c r="AC34" s="7"/>
    </row>
    <row r="35" spans="1:29" ht="30" customHeight="1" thickBot="1" x14ac:dyDescent="0.3">
      <c r="A35" s="170" t="s">
        <v>65</v>
      </c>
      <c r="B35" s="171">
        <v>2</v>
      </c>
      <c r="C35" s="172" t="s">
        <v>100</v>
      </c>
      <c r="D35" s="173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5"/>
      <c r="X35" s="105"/>
      <c r="Y35" s="174"/>
      <c r="Z35" s="105"/>
      <c r="AA35" s="106"/>
      <c r="AB35" s="7"/>
      <c r="AC35" s="7"/>
    </row>
    <row r="36" spans="1:29" ht="30" customHeight="1" x14ac:dyDescent="0.25">
      <c r="A36" s="107" t="s">
        <v>67</v>
      </c>
      <c r="B36" s="146" t="s">
        <v>101</v>
      </c>
      <c r="C36" s="109" t="s">
        <v>102</v>
      </c>
      <c r="D36" s="110"/>
      <c r="E36" s="111">
        <f>SUM(E37:E39)</f>
        <v>0</v>
      </c>
      <c r="F36" s="112"/>
      <c r="G36" s="113">
        <f>SUM(G37:G39)</f>
        <v>0</v>
      </c>
      <c r="H36" s="111">
        <f>SUM(H37:H39)</f>
        <v>0</v>
      </c>
      <c r="I36" s="112"/>
      <c r="J36" s="113">
        <f>SUM(J37:J39)</f>
        <v>0</v>
      </c>
      <c r="K36" s="111">
        <f>SUM(K37:K39)</f>
        <v>0</v>
      </c>
      <c r="L36" s="112"/>
      <c r="M36" s="113">
        <f>SUM(M37:M39)</f>
        <v>0</v>
      </c>
      <c r="N36" s="111">
        <f>SUM(N37:N39)</f>
        <v>0</v>
      </c>
      <c r="O36" s="112"/>
      <c r="P36" s="113">
        <f>SUM(P37:P39)</f>
        <v>0</v>
      </c>
      <c r="Q36" s="111">
        <f>SUM(Q37:Q39)</f>
        <v>0</v>
      </c>
      <c r="R36" s="112"/>
      <c r="S36" s="113">
        <f>SUM(S37:S39)</f>
        <v>0</v>
      </c>
      <c r="T36" s="111">
        <f>SUM(T37:T39)</f>
        <v>0</v>
      </c>
      <c r="U36" s="112"/>
      <c r="V36" s="113">
        <f>SUM(V37:V39)</f>
        <v>0</v>
      </c>
      <c r="W36" s="113">
        <f>SUM(W37:W39)</f>
        <v>0</v>
      </c>
      <c r="X36" s="175">
        <f>SUM(X37:X39)</f>
        <v>0</v>
      </c>
      <c r="Y36" s="135">
        <f t="shared" ref="Y36:Y48" si="2">W36-X36</f>
        <v>0</v>
      </c>
      <c r="Z36" s="342">
        <v>0</v>
      </c>
      <c r="AA36" s="114"/>
      <c r="AB36" s="115"/>
      <c r="AC36" s="115"/>
    </row>
    <row r="37" spans="1:29" ht="30" customHeight="1" x14ac:dyDescent="0.25">
      <c r="A37" s="116" t="s">
        <v>70</v>
      </c>
      <c r="B37" s="117" t="s">
        <v>103</v>
      </c>
      <c r="C37" s="118" t="s">
        <v>104</v>
      </c>
      <c r="D37" s="119" t="s">
        <v>105</v>
      </c>
      <c r="E37" s="120"/>
      <c r="F37" s="121"/>
      <c r="G37" s="122">
        <f>E37*F37</f>
        <v>0</v>
      </c>
      <c r="H37" s="120"/>
      <c r="I37" s="121"/>
      <c r="J37" s="122">
        <f>H37*I37</f>
        <v>0</v>
      </c>
      <c r="K37" s="120"/>
      <c r="L37" s="121"/>
      <c r="M37" s="122">
        <f>K37*L37</f>
        <v>0</v>
      </c>
      <c r="N37" s="120"/>
      <c r="O37" s="121"/>
      <c r="P37" s="122">
        <f>N37*O37</f>
        <v>0</v>
      </c>
      <c r="Q37" s="120"/>
      <c r="R37" s="121"/>
      <c r="S37" s="122">
        <f>Q37*R37</f>
        <v>0</v>
      </c>
      <c r="T37" s="120"/>
      <c r="U37" s="121"/>
      <c r="V37" s="122">
        <f>T37*U37</f>
        <v>0</v>
      </c>
      <c r="W37" s="319">
        <f>G37+M37+S37</f>
        <v>0</v>
      </c>
      <c r="X37" s="304">
        <f>J37+P37+V37</f>
        <v>0</v>
      </c>
      <c r="Y37" s="304">
        <f t="shared" si="2"/>
        <v>0</v>
      </c>
      <c r="Z37" s="305">
        <v>0</v>
      </c>
      <c r="AA37" s="123"/>
      <c r="AB37" s="124"/>
      <c r="AC37" s="124"/>
    </row>
    <row r="38" spans="1:29" ht="30" customHeight="1" x14ac:dyDescent="0.25">
      <c r="A38" s="116" t="s">
        <v>70</v>
      </c>
      <c r="B38" s="117" t="s">
        <v>106</v>
      </c>
      <c r="C38" s="118" t="s">
        <v>104</v>
      </c>
      <c r="D38" s="119" t="s">
        <v>105</v>
      </c>
      <c r="E38" s="120"/>
      <c r="F38" s="121"/>
      <c r="G38" s="122">
        <f>E38*F38</f>
        <v>0</v>
      </c>
      <c r="H38" s="120"/>
      <c r="I38" s="121"/>
      <c r="J38" s="122">
        <f>H38*I38</f>
        <v>0</v>
      </c>
      <c r="K38" s="120"/>
      <c r="L38" s="121"/>
      <c r="M38" s="122">
        <f>K38*L38</f>
        <v>0</v>
      </c>
      <c r="N38" s="120"/>
      <c r="O38" s="121"/>
      <c r="P38" s="122">
        <f>N38*O38</f>
        <v>0</v>
      </c>
      <c r="Q38" s="120"/>
      <c r="R38" s="121"/>
      <c r="S38" s="122">
        <f>Q38*R38</f>
        <v>0</v>
      </c>
      <c r="T38" s="120"/>
      <c r="U38" s="121"/>
      <c r="V38" s="122">
        <f>T38*U38</f>
        <v>0</v>
      </c>
      <c r="W38" s="319">
        <f>G38+M38+S38</f>
        <v>0</v>
      </c>
      <c r="X38" s="304">
        <f>J38+P38+V38</f>
        <v>0</v>
      </c>
      <c r="Y38" s="304">
        <f t="shared" si="2"/>
        <v>0</v>
      </c>
      <c r="Z38" s="305">
        <v>0</v>
      </c>
      <c r="AA38" s="123"/>
      <c r="AB38" s="124"/>
      <c r="AC38" s="124"/>
    </row>
    <row r="39" spans="1:29" ht="30" customHeight="1" thickBot="1" x14ac:dyDescent="0.3">
      <c r="A39" s="138" t="s">
        <v>70</v>
      </c>
      <c r="B39" s="145" t="s">
        <v>107</v>
      </c>
      <c r="C39" s="118" t="s">
        <v>104</v>
      </c>
      <c r="D39" s="139" t="s">
        <v>105</v>
      </c>
      <c r="E39" s="140"/>
      <c r="F39" s="141"/>
      <c r="G39" s="142">
        <f>E39*F39</f>
        <v>0</v>
      </c>
      <c r="H39" s="140"/>
      <c r="I39" s="141"/>
      <c r="J39" s="142">
        <f>H39*I39</f>
        <v>0</v>
      </c>
      <c r="K39" s="140"/>
      <c r="L39" s="141"/>
      <c r="M39" s="142">
        <f>K39*L39</f>
        <v>0</v>
      </c>
      <c r="N39" s="140"/>
      <c r="O39" s="141"/>
      <c r="P39" s="142">
        <f>N39*O39</f>
        <v>0</v>
      </c>
      <c r="Q39" s="140"/>
      <c r="R39" s="141"/>
      <c r="S39" s="142">
        <f>Q39*R39</f>
        <v>0</v>
      </c>
      <c r="T39" s="140"/>
      <c r="U39" s="141"/>
      <c r="V39" s="142">
        <f>T39*U39</f>
        <v>0</v>
      </c>
      <c r="W39" s="338">
        <f>G39+M39+S39</f>
        <v>0</v>
      </c>
      <c r="X39" s="304">
        <f>J39+P39+V39</f>
        <v>0</v>
      </c>
      <c r="Y39" s="304">
        <f t="shared" si="2"/>
        <v>0</v>
      </c>
      <c r="Z39" s="305">
        <v>0</v>
      </c>
      <c r="AA39" s="143"/>
      <c r="AB39" s="124"/>
      <c r="AC39" s="124"/>
    </row>
    <row r="40" spans="1:29" ht="30" customHeight="1" x14ac:dyDescent="0.25">
      <c r="A40" s="107" t="s">
        <v>67</v>
      </c>
      <c r="B40" s="146" t="s">
        <v>108</v>
      </c>
      <c r="C40" s="144" t="s">
        <v>109</v>
      </c>
      <c r="D40" s="133"/>
      <c r="E40" s="134">
        <f>SUM(E41:E43)</f>
        <v>0</v>
      </c>
      <c r="F40" s="135"/>
      <c r="G40" s="136">
        <f>SUM(G41:G43)</f>
        <v>0</v>
      </c>
      <c r="H40" s="134">
        <f>SUM(H41:H43)</f>
        <v>0</v>
      </c>
      <c r="I40" s="135"/>
      <c r="J40" s="136">
        <f>SUM(J41:J43)</f>
        <v>0</v>
      </c>
      <c r="K40" s="134">
        <f>SUM(K41:K43)</f>
        <v>0</v>
      </c>
      <c r="L40" s="135"/>
      <c r="M40" s="136">
        <f>SUM(M41:M43)</f>
        <v>0</v>
      </c>
      <c r="N40" s="134">
        <f>SUM(N41:N43)</f>
        <v>0</v>
      </c>
      <c r="O40" s="135"/>
      <c r="P40" s="136">
        <f>SUM(P41:P43)</f>
        <v>0</v>
      </c>
      <c r="Q40" s="134">
        <f>SUM(Q41:Q43)</f>
        <v>0</v>
      </c>
      <c r="R40" s="135"/>
      <c r="S40" s="136">
        <f>SUM(S41:S43)</f>
        <v>0</v>
      </c>
      <c r="T40" s="134">
        <f>SUM(T41:T43)</f>
        <v>0</v>
      </c>
      <c r="U40" s="135"/>
      <c r="V40" s="136">
        <f>SUM(V41:V43)</f>
        <v>0</v>
      </c>
      <c r="W40" s="136">
        <f>SUM(W41:W43)</f>
        <v>0</v>
      </c>
      <c r="X40" s="136">
        <f>SUM(X41:X43)</f>
        <v>0</v>
      </c>
      <c r="Y40" s="135">
        <f t="shared" si="2"/>
        <v>0</v>
      </c>
      <c r="Z40" s="343">
        <v>0</v>
      </c>
      <c r="AA40" s="137"/>
      <c r="AB40" s="115"/>
      <c r="AC40" s="115"/>
    </row>
    <row r="41" spans="1:29" ht="30" customHeight="1" x14ac:dyDescent="0.25">
      <c r="A41" s="116" t="s">
        <v>70</v>
      </c>
      <c r="B41" s="117" t="s">
        <v>110</v>
      </c>
      <c r="C41" s="118" t="s">
        <v>111</v>
      </c>
      <c r="D41" s="119" t="s">
        <v>112</v>
      </c>
      <c r="E41" s="120"/>
      <c r="F41" s="121"/>
      <c r="G41" s="122">
        <f>E41*F41</f>
        <v>0</v>
      </c>
      <c r="H41" s="120"/>
      <c r="I41" s="121"/>
      <c r="J41" s="122">
        <f>H41*I41</f>
        <v>0</v>
      </c>
      <c r="K41" s="120"/>
      <c r="L41" s="121"/>
      <c r="M41" s="122">
        <f>K41*L41</f>
        <v>0</v>
      </c>
      <c r="N41" s="120"/>
      <c r="O41" s="121"/>
      <c r="P41" s="122">
        <f>N41*O41</f>
        <v>0</v>
      </c>
      <c r="Q41" s="120"/>
      <c r="R41" s="121"/>
      <c r="S41" s="122">
        <f>Q41*R41</f>
        <v>0</v>
      </c>
      <c r="T41" s="120"/>
      <c r="U41" s="121"/>
      <c r="V41" s="122">
        <f>T41*U41</f>
        <v>0</v>
      </c>
      <c r="W41" s="319">
        <f>G41+M41+S41</f>
        <v>0</v>
      </c>
      <c r="X41" s="304">
        <f>J41+P41+V41</f>
        <v>0</v>
      </c>
      <c r="Y41" s="304">
        <f t="shared" si="2"/>
        <v>0</v>
      </c>
      <c r="Z41" s="305">
        <v>0</v>
      </c>
      <c r="AA41" s="123"/>
      <c r="AB41" s="124"/>
      <c r="AC41" s="124"/>
    </row>
    <row r="42" spans="1:29" ht="30" customHeight="1" x14ac:dyDescent="0.25">
      <c r="A42" s="116" t="s">
        <v>70</v>
      </c>
      <c r="B42" s="117" t="s">
        <v>113</v>
      </c>
      <c r="C42" s="176" t="s">
        <v>111</v>
      </c>
      <c r="D42" s="119" t="s">
        <v>112</v>
      </c>
      <c r="E42" s="120"/>
      <c r="F42" s="121"/>
      <c r="G42" s="122">
        <f>E42*F42</f>
        <v>0</v>
      </c>
      <c r="H42" s="120"/>
      <c r="I42" s="121"/>
      <c r="J42" s="122">
        <f>H42*I42</f>
        <v>0</v>
      </c>
      <c r="K42" s="120"/>
      <c r="L42" s="121"/>
      <c r="M42" s="122">
        <f>K42*L42</f>
        <v>0</v>
      </c>
      <c r="N42" s="120"/>
      <c r="O42" s="121"/>
      <c r="P42" s="122">
        <f>N42*O42</f>
        <v>0</v>
      </c>
      <c r="Q42" s="120"/>
      <c r="R42" s="121"/>
      <c r="S42" s="122">
        <f>Q42*R42</f>
        <v>0</v>
      </c>
      <c r="T42" s="120"/>
      <c r="U42" s="121"/>
      <c r="V42" s="122">
        <f>T42*U42</f>
        <v>0</v>
      </c>
      <c r="W42" s="319">
        <f>G42+M42+S42</f>
        <v>0</v>
      </c>
      <c r="X42" s="304">
        <f>J42+P42+V42</f>
        <v>0</v>
      </c>
      <c r="Y42" s="304">
        <f t="shared" si="2"/>
        <v>0</v>
      </c>
      <c r="Z42" s="305">
        <v>0</v>
      </c>
      <c r="AA42" s="123"/>
      <c r="AB42" s="124"/>
      <c r="AC42" s="124"/>
    </row>
    <row r="43" spans="1:29" ht="30" customHeight="1" thickBot="1" x14ac:dyDescent="0.3">
      <c r="A43" s="138" t="s">
        <v>70</v>
      </c>
      <c r="B43" s="145" t="s">
        <v>114</v>
      </c>
      <c r="C43" s="177" t="s">
        <v>111</v>
      </c>
      <c r="D43" s="139" t="s">
        <v>112</v>
      </c>
      <c r="E43" s="140"/>
      <c r="F43" s="141"/>
      <c r="G43" s="142">
        <f>E43*F43</f>
        <v>0</v>
      </c>
      <c r="H43" s="140"/>
      <c r="I43" s="141"/>
      <c r="J43" s="142">
        <f>H43*I43</f>
        <v>0</v>
      </c>
      <c r="K43" s="140"/>
      <c r="L43" s="141"/>
      <c r="M43" s="142">
        <f>K43*L43</f>
        <v>0</v>
      </c>
      <c r="N43" s="140"/>
      <c r="O43" s="141"/>
      <c r="P43" s="142">
        <f>N43*O43</f>
        <v>0</v>
      </c>
      <c r="Q43" s="140"/>
      <c r="R43" s="141"/>
      <c r="S43" s="142">
        <f>Q43*R43</f>
        <v>0</v>
      </c>
      <c r="T43" s="140"/>
      <c r="U43" s="141"/>
      <c r="V43" s="142">
        <f>T43*U43</f>
        <v>0</v>
      </c>
      <c r="W43" s="338">
        <f>G43+M43+S43</f>
        <v>0</v>
      </c>
      <c r="X43" s="304">
        <f>J43+P43+V43</f>
        <v>0</v>
      </c>
      <c r="Y43" s="304">
        <f t="shared" si="2"/>
        <v>0</v>
      </c>
      <c r="Z43" s="305">
        <v>0</v>
      </c>
      <c r="AA43" s="143"/>
      <c r="AB43" s="124"/>
      <c r="AC43" s="124"/>
    </row>
    <row r="44" spans="1:29" ht="30" customHeight="1" x14ac:dyDescent="0.25">
      <c r="A44" s="107" t="s">
        <v>67</v>
      </c>
      <c r="B44" s="146" t="s">
        <v>115</v>
      </c>
      <c r="C44" s="144" t="s">
        <v>116</v>
      </c>
      <c r="D44" s="133"/>
      <c r="E44" s="134">
        <f>SUM(E45:E47)</f>
        <v>0</v>
      </c>
      <c r="F44" s="135"/>
      <c r="G44" s="136">
        <f>SUM(G45:G47)</f>
        <v>0</v>
      </c>
      <c r="H44" s="134">
        <f>SUM(H45:H47)</f>
        <v>0</v>
      </c>
      <c r="I44" s="135"/>
      <c r="J44" s="136">
        <f>SUM(J45:J47)</f>
        <v>0</v>
      </c>
      <c r="K44" s="134">
        <f>SUM(K45:K47)</f>
        <v>0</v>
      </c>
      <c r="L44" s="135"/>
      <c r="M44" s="136">
        <f>SUM(M45:M47)</f>
        <v>0</v>
      </c>
      <c r="N44" s="134">
        <f>SUM(N45:N47)</f>
        <v>0</v>
      </c>
      <c r="O44" s="135"/>
      <c r="P44" s="136">
        <f>SUM(P45:P47)</f>
        <v>0</v>
      </c>
      <c r="Q44" s="134">
        <f>SUM(Q45:Q47)</f>
        <v>0</v>
      </c>
      <c r="R44" s="135"/>
      <c r="S44" s="136">
        <f>SUM(S45:S47)</f>
        <v>0</v>
      </c>
      <c r="T44" s="134">
        <f>SUM(T45:T47)</f>
        <v>0</v>
      </c>
      <c r="U44" s="135"/>
      <c r="V44" s="136">
        <f>SUM(V45:V47)</f>
        <v>0</v>
      </c>
      <c r="W44" s="136">
        <f>SUM(W45:W47)</f>
        <v>0</v>
      </c>
      <c r="X44" s="136">
        <f>SUM(X45:X47)</f>
        <v>0</v>
      </c>
      <c r="Y44" s="135">
        <f t="shared" si="2"/>
        <v>0</v>
      </c>
      <c r="Z44" s="343">
        <v>0</v>
      </c>
      <c r="AA44" s="137"/>
      <c r="AB44" s="115"/>
      <c r="AC44" s="115"/>
    </row>
    <row r="45" spans="1:29" ht="30" customHeight="1" x14ac:dyDescent="0.25">
      <c r="A45" s="116" t="s">
        <v>70</v>
      </c>
      <c r="B45" s="117" t="s">
        <v>117</v>
      </c>
      <c r="C45" s="118" t="s">
        <v>118</v>
      </c>
      <c r="D45" s="119" t="s">
        <v>112</v>
      </c>
      <c r="E45" s="120"/>
      <c r="F45" s="121"/>
      <c r="G45" s="122">
        <f>E45*F45</f>
        <v>0</v>
      </c>
      <c r="H45" s="120"/>
      <c r="I45" s="121"/>
      <c r="J45" s="122">
        <f>H45*I45</f>
        <v>0</v>
      </c>
      <c r="K45" s="120"/>
      <c r="L45" s="121"/>
      <c r="M45" s="122">
        <f>K45*L45</f>
        <v>0</v>
      </c>
      <c r="N45" s="120"/>
      <c r="O45" s="121"/>
      <c r="P45" s="122">
        <f>N45*O45</f>
        <v>0</v>
      </c>
      <c r="Q45" s="120"/>
      <c r="R45" s="121"/>
      <c r="S45" s="122">
        <f>Q45*R45</f>
        <v>0</v>
      </c>
      <c r="T45" s="120"/>
      <c r="U45" s="121"/>
      <c r="V45" s="122">
        <f>T45*U45</f>
        <v>0</v>
      </c>
      <c r="W45" s="319">
        <f>G45+M45+S45</f>
        <v>0</v>
      </c>
      <c r="X45" s="304">
        <f>J45+P45+V45</f>
        <v>0</v>
      </c>
      <c r="Y45" s="304">
        <f t="shared" si="2"/>
        <v>0</v>
      </c>
      <c r="Z45" s="305">
        <v>0</v>
      </c>
      <c r="AA45" s="123"/>
      <c r="AB45" s="124"/>
      <c r="AC45" s="124"/>
    </row>
    <row r="46" spans="1:29" ht="30" customHeight="1" x14ac:dyDescent="0.25">
      <c r="A46" s="116" t="s">
        <v>70</v>
      </c>
      <c r="B46" s="117" t="s">
        <v>119</v>
      </c>
      <c r="C46" s="118" t="s">
        <v>120</v>
      </c>
      <c r="D46" s="119" t="s">
        <v>112</v>
      </c>
      <c r="E46" s="120"/>
      <c r="F46" s="121"/>
      <c r="G46" s="122">
        <f>E46*F46</f>
        <v>0</v>
      </c>
      <c r="H46" s="120"/>
      <c r="I46" s="121"/>
      <c r="J46" s="122">
        <f>H46*I46</f>
        <v>0</v>
      </c>
      <c r="K46" s="120"/>
      <c r="L46" s="121"/>
      <c r="M46" s="122">
        <f>K46*L46</f>
        <v>0</v>
      </c>
      <c r="N46" s="120"/>
      <c r="O46" s="121"/>
      <c r="P46" s="122">
        <f>N46*O46</f>
        <v>0</v>
      </c>
      <c r="Q46" s="120"/>
      <c r="R46" s="121"/>
      <c r="S46" s="122">
        <f>Q46*R46</f>
        <v>0</v>
      </c>
      <c r="T46" s="120"/>
      <c r="U46" s="121"/>
      <c r="V46" s="122">
        <f>T46*U46</f>
        <v>0</v>
      </c>
      <c r="W46" s="319">
        <f>G46+M46+S46</f>
        <v>0</v>
      </c>
      <c r="X46" s="304">
        <f>J46+P46+V46</f>
        <v>0</v>
      </c>
      <c r="Y46" s="304">
        <f t="shared" si="2"/>
        <v>0</v>
      </c>
      <c r="Z46" s="305">
        <v>0</v>
      </c>
      <c r="AA46" s="123"/>
      <c r="AB46" s="124"/>
      <c r="AC46" s="124"/>
    </row>
    <row r="47" spans="1:29" ht="30" customHeight="1" thickBot="1" x14ac:dyDescent="0.3">
      <c r="A47" s="125" t="s">
        <v>70</v>
      </c>
      <c r="B47" s="126" t="s">
        <v>121</v>
      </c>
      <c r="C47" s="156" t="s">
        <v>118</v>
      </c>
      <c r="D47" s="127" t="s">
        <v>112</v>
      </c>
      <c r="E47" s="140"/>
      <c r="F47" s="141"/>
      <c r="G47" s="142">
        <f>E47*F47</f>
        <v>0</v>
      </c>
      <c r="H47" s="140"/>
      <c r="I47" s="141"/>
      <c r="J47" s="142">
        <f>H47*I47</f>
        <v>0</v>
      </c>
      <c r="K47" s="140"/>
      <c r="L47" s="141"/>
      <c r="M47" s="142">
        <f>K47*L47</f>
        <v>0</v>
      </c>
      <c r="N47" s="140"/>
      <c r="O47" s="141"/>
      <c r="P47" s="142">
        <f>N47*O47</f>
        <v>0</v>
      </c>
      <c r="Q47" s="140"/>
      <c r="R47" s="141"/>
      <c r="S47" s="142">
        <f>Q47*R47</f>
        <v>0</v>
      </c>
      <c r="T47" s="140"/>
      <c r="U47" s="141"/>
      <c r="V47" s="142">
        <f>T47*U47</f>
        <v>0</v>
      </c>
      <c r="W47" s="338">
        <f>G47+M47+S47</f>
        <v>0</v>
      </c>
      <c r="X47" s="304">
        <f>J47+P47+V47</f>
        <v>0</v>
      </c>
      <c r="Y47" s="304">
        <f t="shared" si="2"/>
        <v>0</v>
      </c>
      <c r="Z47" s="305">
        <v>0</v>
      </c>
      <c r="AA47" s="143"/>
      <c r="AB47" s="124"/>
      <c r="AC47" s="124"/>
    </row>
    <row r="48" spans="1:29" ht="30" customHeight="1" thickBot="1" x14ac:dyDescent="0.3">
      <c r="A48" s="157" t="s">
        <v>122</v>
      </c>
      <c r="B48" s="158"/>
      <c r="C48" s="159"/>
      <c r="D48" s="160"/>
      <c r="E48" s="178">
        <f>E44+E40+E36</f>
        <v>0</v>
      </c>
      <c r="F48" s="165"/>
      <c r="G48" s="163">
        <f>G44+G40+G36</f>
        <v>0</v>
      </c>
      <c r="H48" s="178">
        <f>H44+H40+H36</f>
        <v>0</v>
      </c>
      <c r="I48" s="165"/>
      <c r="J48" s="163">
        <f>J44+J40+J36</f>
        <v>0</v>
      </c>
      <c r="K48" s="179">
        <f>K44+K40+K36</f>
        <v>0</v>
      </c>
      <c r="L48" s="165"/>
      <c r="M48" s="163">
        <f>M44+M40+M36</f>
        <v>0</v>
      </c>
      <c r="N48" s="179">
        <f>N44+N40+N36</f>
        <v>0</v>
      </c>
      <c r="O48" s="165"/>
      <c r="P48" s="163">
        <f>P44+P40+P36</f>
        <v>0</v>
      </c>
      <c r="Q48" s="179">
        <f>Q44+Q40+Q36</f>
        <v>0</v>
      </c>
      <c r="R48" s="165"/>
      <c r="S48" s="163">
        <f>S44+S40+S36</f>
        <v>0</v>
      </c>
      <c r="T48" s="179">
        <f>T44+T40+T36</f>
        <v>0</v>
      </c>
      <c r="U48" s="165"/>
      <c r="V48" s="163">
        <f>V44+V40+V36</f>
        <v>0</v>
      </c>
      <c r="W48" s="168">
        <f>W44+W40+W36</f>
        <v>0</v>
      </c>
      <c r="X48" s="168">
        <f>X44+X40+X36</f>
        <v>0</v>
      </c>
      <c r="Y48" s="168">
        <f t="shared" si="2"/>
        <v>0</v>
      </c>
      <c r="Z48" s="168">
        <v>0</v>
      </c>
      <c r="AA48" s="169"/>
      <c r="AB48" s="7"/>
      <c r="AC48" s="7"/>
    </row>
    <row r="49" spans="1:29" ht="30" customHeight="1" thickBot="1" x14ac:dyDescent="0.3">
      <c r="A49" s="170" t="s">
        <v>65</v>
      </c>
      <c r="B49" s="171">
        <v>3</v>
      </c>
      <c r="C49" s="172" t="s">
        <v>123</v>
      </c>
      <c r="D49" s="17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5"/>
      <c r="X49" s="105"/>
      <c r="Y49" s="105"/>
      <c r="Z49" s="105"/>
      <c r="AA49" s="106"/>
      <c r="AB49" s="7"/>
      <c r="AC49" s="7"/>
    </row>
    <row r="50" spans="1:29" ht="45" customHeight="1" x14ac:dyDescent="0.25">
      <c r="A50" s="107" t="s">
        <v>67</v>
      </c>
      <c r="B50" s="146" t="s">
        <v>124</v>
      </c>
      <c r="C50" s="109" t="s">
        <v>125</v>
      </c>
      <c r="D50" s="110"/>
      <c r="E50" s="111">
        <f>SUM(E51:E53)</f>
        <v>0</v>
      </c>
      <c r="F50" s="112"/>
      <c r="G50" s="113">
        <f>SUM(G51:G53)</f>
        <v>0</v>
      </c>
      <c r="H50" s="111">
        <f>SUM(H51:H53)</f>
        <v>0</v>
      </c>
      <c r="I50" s="112"/>
      <c r="J50" s="113">
        <f>SUM(J51:J53)</f>
        <v>0</v>
      </c>
      <c r="K50" s="111">
        <f>SUM(K51:K53)</f>
        <v>0</v>
      </c>
      <c r="L50" s="112"/>
      <c r="M50" s="113">
        <f>SUM(M51:M53)</f>
        <v>0</v>
      </c>
      <c r="N50" s="111">
        <f>SUM(N51:N53)</f>
        <v>0</v>
      </c>
      <c r="O50" s="112"/>
      <c r="P50" s="113">
        <f>SUM(P51:P53)</f>
        <v>0</v>
      </c>
      <c r="Q50" s="111">
        <f>SUM(Q51:Q53)</f>
        <v>0</v>
      </c>
      <c r="R50" s="112"/>
      <c r="S50" s="113">
        <f>SUM(S51:S53)</f>
        <v>0</v>
      </c>
      <c r="T50" s="111">
        <f>SUM(T51:T53)</f>
        <v>0</v>
      </c>
      <c r="U50" s="112"/>
      <c r="V50" s="113">
        <f>SUM(V51:V53)</f>
        <v>0</v>
      </c>
      <c r="W50" s="113">
        <f>SUM(W51:W53)</f>
        <v>0</v>
      </c>
      <c r="X50" s="113">
        <f>SUM(X51:X53)</f>
        <v>0</v>
      </c>
      <c r="Y50" s="341">
        <f t="shared" ref="Y50:Y57" si="3">W50-X50</f>
        <v>0</v>
      </c>
      <c r="Z50" s="342">
        <v>0</v>
      </c>
      <c r="AA50" s="114"/>
      <c r="AB50" s="115"/>
      <c r="AC50" s="115"/>
    </row>
    <row r="51" spans="1:29" ht="30" customHeight="1" x14ac:dyDescent="0.25">
      <c r="A51" s="116" t="s">
        <v>70</v>
      </c>
      <c r="B51" s="117" t="s">
        <v>126</v>
      </c>
      <c r="C51" s="176" t="s">
        <v>127</v>
      </c>
      <c r="D51" s="119" t="s">
        <v>105</v>
      </c>
      <c r="E51" s="120"/>
      <c r="F51" s="121"/>
      <c r="G51" s="122">
        <f>E51*F51</f>
        <v>0</v>
      </c>
      <c r="H51" s="120"/>
      <c r="I51" s="121"/>
      <c r="J51" s="122">
        <f>H51*I51</f>
        <v>0</v>
      </c>
      <c r="K51" s="120"/>
      <c r="L51" s="121"/>
      <c r="M51" s="122">
        <f>K51*L51</f>
        <v>0</v>
      </c>
      <c r="N51" s="120"/>
      <c r="O51" s="121"/>
      <c r="P51" s="122">
        <f>N51*O51</f>
        <v>0</v>
      </c>
      <c r="Q51" s="120"/>
      <c r="R51" s="121"/>
      <c r="S51" s="122">
        <f>Q51*R51</f>
        <v>0</v>
      </c>
      <c r="T51" s="120"/>
      <c r="U51" s="121"/>
      <c r="V51" s="122">
        <f>T51*U51</f>
        <v>0</v>
      </c>
      <c r="W51" s="319">
        <f>G51+M51+S51</f>
        <v>0</v>
      </c>
      <c r="X51" s="304">
        <f>J51+P51+V51</f>
        <v>0</v>
      </c>
      <c r="Y51" s="304">
        <f t="shared" si="3"/>
        <v>0</v>
      </c>
      <c r="Z51" s="305">
        <v>0</v>
      </c>
      <c r="AA51" s="123"/>
      <c r="AB51" s="124"/>
      <c r="AC51" s="124"/>
    </row>
    <row r="52" spans="1:29" ht="30" customHeight="1" x14ac:dyDescent="0.25">
      <c r="A52" s="116" t="s">
        <v>70</v>
      </c>
      <c r="B52" s="117" t="s">
        <v>128</v>
      </c>
      <c r="C52" s="176" t="s">
        <v>129</v>
      </c>
      <c r="D52" s="119" t="s">
        <v>105</v>
      </c>
      <c r="E52" s="120"/>
      <c r="F52" s="121"/>
      <c r="G52" s="122">
        <f>E52*F52</f>
        <v>0</v>
      </c>
      <c r="H52" s="120"/>
      <c r="I52" s="121"/>
      <c r="J52" s="122">
        <f>H52*I52</f>
        <v>0</v>
      </c>
      <c r="K52" s="120"/>
      <c r="L52" s="121"/>
      <c r="M52" s="122">
        <f>K52*L52</f>
        <v>0</v>
      </c>
      <c r="N52" s="120"/>
      <c r="O52" s="121"/>
      <c r="P52" s="122">
        <f>N52*O52</f>
        <v>0</v>
      </c>
      <c r="Q52" s="120"/>
      <c r="R52" s="121"/>
      <c r="S52" s="122">
        <f>Q52*R52</f>
        <v>0</v>
      </c>
      <c r="T52" s="120"/>
      <c r="U52" s="121"/>
      <c r="V52" s="122">
        <f>T52*U52</f>
        <v>0</v>
      </c>
      <c r="W52" s="319">
        <f>G52+M52+S52</f>
        <v>0</v>
      </c>
      <c r="X52" s="304">
        <f>J52+P52+V52</f>
        <v>0</v>
      </c>
      <c r="Y52" s="304">
        <f t="shared" si="3"/>
        <v>0</v>
      </c>
      <c r="Z52" s="305">
        <v>0</v>
      </c>
      <c r="AA52" s="123"/>
      <c r="AB52" s="124"/>
      <c r="AC52" s="124"/>
    </row>
    <row r="53" spans="1:29" ht="30" customHeight="1" thickBot="1" x14ac:dyDescent="0.3">
      <c r="A53" s="125" t="s">
        <v>70</v>
      </c>
      <c r="B53" s="126" t="s">
        <v>130</v>
      </c>
      <c r="C53" s="155" t="s">
        <v>131</v>
      </c>
      <c r="D53" s="127" t="s">
        <v>105</v>
      </c>
      <c r="E53" s="128"/>
      <c r="F53" s="129"/>
      <c r="G53" s="130">
        <f>E53*F53</f>
        <v>0</v>
      </c>
      <c r="H53" s="128"/>
      <c r="I53" s="129"/>
      <c r="J53" s="130">
        <f>H53*I53</f>
        <v>0</v>
      </c>
      <c r="K53" s="128"/>
      <c r="L53" s="129"/>
      <c r="M53" s="130">
        <f>K53*L53</f>
        <v>0</v>
      </c>
      <c r="N53" s="128"/>
      <c r="O53" s="129"/>
      <c r="P53" s="130">
        <f>N53*O53</f>
        <v>0</v>
      </c>
      <c r="Q53" s="128"/>
      <c r="R53" s="129"/>
      <c r="S53" s="130">
        <f>Q53*R53</f>
        <v>0</v>
      </c>
      <c r="T53" s="128"/>
      <c r="U53" s="129"/>
      <c r="V53" s="130">
        <f>T53*U53</f>
        <v>0</v>
      </c>
      <c r="W53" s="338">
        <f>G53+M53+S53</f>
        <v>0</v>
      </c>
      <c r="X53" s="304">
        <f>J53+P53+V53</f>
        <v>0</v>
      </c>
      <c r="Y53" s="304">
        <f t="shared" si="3"/>
        <v>0</v>
      </c>
      <c r="Z53" s="305">
        <v>0</v>
      </c>
      <c r="AA53" s="131"/>
      <c r="AB53" s="124"/>
      <c r="AC53" s="124"/>
    </row>
    <row r="54" spans="1:29" ht="47.25" customHeight="1" x14ac:dyDescent="0.25">
      <c r="A54" s="107" t="s">
        <v>67</v>
      </c>
      <c r="B54" s="146" t="s">
        <v>132</v>
      </c>
      <c r="C54" s="132" t="s">
        <v>133</v>
      </c>
      <c r="D54" s="133"/>
      <c r="E54" s="134"/>
      <c r="F54" s="135"/>
      <c r="G54" s="136"/>
      <c r="H54" s="134"/>
      <c r="I54" s="135"/>
      <c r="J54" s="136"/>
      <c r="K54" s="134">
        <f>SUM(K55:K56)</f>
        <v>0</v>
      </c>
      <c r="L54" s="135"/>
      <c r="M54" s="136">
        <f>SUM(M55:M56)</f>
        <v>0</v>
      </c>
      <c r="N54" s="134">
        <f>SUM(N55:N56)</f>
        <v>0</v>
      </c>
      <c r="O54" s="135"/>
      <c r="P54" s="136">
        <f>SUM(P55:P56)</f>
        <v>0</v>
      </c>
      <c r="Q54" s="134">
        <f>SUM(Q55:Q56)</f>
        <v>0</v>
      </c>
      <c r="R54" s="135"/>
      <c r="S54" s="136">
        <f>SUM(S55:S56)</f>
        <v>0</v>
      </c>
      <c r="T54" s="134">
        <f>SUM(T55:T56)</f>
        <v>0</v>
      </c>
      <c r="U54" s="135"/>
      <c r="V54" s="136">
        <f>SUM(V55:V56)</f>
        <v>0</v>
      </c>
      <c r="W54" s="136">
        <f>SUM(W55:W56)</f>
        <v>0</v>
      </c>
      <c r="X54" s="136">
        <f>SUM(X55:X56)</f>
        <v>0</v>
      </c>
      <c r="Y54" s="136">
        <f t="shared" si="3"/>
        <v>0</v>
      </c>
      <c r="Z54" s="346">
        <v>0</v>
      </c>
      <c r="AA54" s="137"/>
      <c r="AB54" s="115"/>
      <c r="AC54" s="115"/>
    </row>
    <row r="55" spans="1:29" ht="30" customHeight="1" x14ac:dyDescent="0.25">
      <c r="A55" s="116" t="s">
        <v>70</v>
      </c>
      <c r="B55" s="117" t="s">
        <v>134</v>
      </c>
      <c r="C55" s="176" t="s">
        <v>135</v>
      </c>
      <c r="D55" s="119" t="s">
        <v>136</v>
      </c>
      <c r="E55" s="440" t="s">
        <v>137</v>
      </c>
      <c r="F55" s="441"/>
      <c r="G55" s="442"/>
      <c r="H55" s="440" t="s">
        <v>137</v>
      </c>
      <c r="I55" s="441"/>
      <c r="J55" s="442"/>
      <c r="K55" s="120"/>
      <c r="L55" s="121"/>
      <c r="M55" s="122">
        <f>K55*L55</f>
        <v>0</v>
      </c>
      <c r="N55" s="120"/>
      <c r="O55" s="121"/>
      <c r="P55" s="122">
        <f>N55*O55</f>
        <v>0</v>
      </c>
      <c r="Q55" s="120"/>
      <c r="R55" s="121"/>
      <c r="S55" s="122">
        <f>Q55*R55</f>
        <v>0</v>
      </c>
      <c r="T55" s="120"/>
      <c r="U55" s="121"/>
      <c r="V55" s="122">
        <f>T55*U55</f>
        <v>0</v>
      </c>
      <c r="W55" s="338">
        <f>G55+M55+S55</f>
        <v>0</v>
      </c>
      <c r="X55" s="304">
        <f>J55+P55+V55</f>
        <v>0</v>
      </c>
      <c r="Y55" s="304">
        <f t="shared" si="3"/>
        <v>0</v>
      </c>
      <c r="Z55" s="305">
        <v>0</v>
      </c>
      <c r="AA55" s="123"/>
      <c r="AB55" s="124"/>
      <c r="AC55" s="124"/>
    </row>
    <row r="56" spans="1:29" ht="30" customHeight="1" thickBot="1" x14ac:dyDescent="0.3">
      <c r="A56" s="125" t="s">
        <v>70</v>
      </c>
      <c r="B56" s="126" t="s">
        <v>138</v>
      </c>
      <c r="C56" s="155" t="s">
        <v>139</v>
      </c>
      <c r="D56" s="127" t="s">
        <v>136</v>
      </c>
      <c r="E56" s="416"/>
      <c r="F56" s="443"/>
      <c r="G56" s="417"/>
      <c r="H56" s="416"/>
      <c r="I56" s="443"/>
      <c r="J56" s="417"/>
      <c r="K56" s="140"/>
      <c r="L56" s="141"/>
      <c r="M56" s="142">
        <f>K56*L56</f>
        <v>0</v>
      </c>
      <c r="N56" s="140"/>
      <c r="O56" s="141"/>
      <c r="P56" s="142">
        <f>N56*O56</f>
        <v>0</v>
      </c>
      <c r="Q56" s="140"/>
      <c r="R56" s="141"/>
      <c r="S56" s="142">
        <f>Q56*R56</f>
        <v>0</v>
      </c>
      <c r="T56" s="140"/>
      <c r="U56" s="141"/>
      <c r="V56" s="142">
        <f>T56*U56</f>
        <v>0</v>
      </c>
      <c r="W56" s="338">
        <f>G56+M56+S56</f>
        <v>0</v>
      </c>
      <c r="X56" s="304">
        <f>J56+P56+V56</f>
        <v>0</v>
      </c>
      <c r="Y56" s="344">
        <f t="shared" si="3"/>
        <v>0</v>
      </c>
      <c r="Z56" s="305">
        <v>0</v>
      </c>
      <c r="AA56" s="143"/>
      <c r="AB56" s="124"/>
      <c r="AC56" s="124"/>
    </row>
    <row r="57" spans="1:29" ht="30" customHeight="1" thickBot="1" x14ac:dyDescent="0.3">
      <c r="A57" s="157" t="s">
        <v>140</v>
      </c>
      <c r="B57" s="158"/>
      <c r="C57" s="159"/>
      <c r="D57" s="160"/>
      <c r="E57" s="178">
        <f>E50</f>
        <v>0</v>
      </c>
      <c r="F57" s="165"/>
      <c r="G57" s="163">
        <f>G50</f>
        <v>0</v>
      </c>
      <c r="H57" s="178">
        <f>H50</f>
        <v>0</v>
      </c>
      <c r="I57" s="165"/>
      <c r="J57" s="163">
        <f>J50</f>
        <v>0</v>
      </c>
      <c r="K57" s="179">
        <f>K54+K50</f>
        <v>0</v>
      </c>
      <c r="L57" s="165"/>
      <c r="M57" s="163">
        <f>M54+M50</f>
        <v>0</v>
      </c>
      <c r="N57" s="179">
        <f>N54+N50</f>
        <v>0</v>
      </c>
      <c r="O57" s="165"/>
      <c r="P57" s="163">
        <f>P54+P50</f>
        <v>0</v>
      </c>
      <c r="Q57" s="179">
        <f>Q54+Q50</f>
        <v>0</v>
      </c>
      <c r="R57" s="165"/>
      <c r="S57" s="163">
        <f>S54+S50</f>
        <v>0</v>
      </c>
      <c r="T57" s="179">
        <f>T54+T50</f>
        <v>0</v>
      </c>
      <c r="U57" s="165"/>
      <c r="V57" s="163">
        <f>V54+V50</f>
        <v>0</v>
      </c>
      <c r="W57" s="168">
        <f>W54+W50</f>
        <v>0</v>
      </c>
      <c r="X57" s="168">
        <f>X54+X50</f>
        <v>0</v>
      </c>
      <c r="Y57" s="167">
        <f t="shared" si="3"/>
        <v>0</v>
      </c>
      <c r="Z57" s="345">
        <v>0</v>
      </c>
      <c r="AA57" s="169"/>
      <c r="AB57" s="7"/>
      <c r="AC57" s="7"/>
    </row>
    <row r="58" spans="1:29" ht="30" customHeight="1" thickBot="1" x14ac:dyDescent="0.3">
      <c r="A58" s="170" t="s">
        <v>65</v>
      </c>
      <c r="B58" s="171">
        <v>4</v>
      </c>
      <c r="C58" s="172" t="s">
        <v>141</v>
      </c>
      <c r="D58" s="173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5"/>
      <c r="X58" s="105"/>
      <c r="Y58" s="174"/>
      <c r="Z58" s="105"/>
      <c r="AA58" s="106"/>
      <c r="AB58" s="7"/>
      <c r="AC58" s="7"/>
    </row>
    <row r="59" spans="1:29" ht="30" customHeight="1" x14ac:dyDescent="0.25">
      <c r="A59" s="107" t="s">
        <v>67</v>
      </c>
      <c r="B59" s="146" t="s">
        <v>142</v>
      </c>
      <c r="C59" s="180" t="s">
        <v>143</v>
      </c>
      <c r="D59" s="110"/>
      <c r="E59" s="111">
        <f>SUM(E60:E62)</f>
        <v>0</v>
      </c>
      <c r="F59" s="112"/>
      <c r="G59" s="113">
        <f>SUM(G60:G62)</f>
        <v>0</v>
      </c>
      <c r="H59" s="111">
        <f>SUM(H60:H62)</f>
        <v>0</v>
      </c>
      <c r="I59" s="112"/>
      <c r="J59" s="113">
        <f>SUM(J60:J62)</f>
        <v>0</v>
      </c>
      <c r="K59" s="111">
        <f>SUM(K60:K62)</f>
        <v>0</v>
      </c>
      <c r="L59" s="112"/>
      <c r="M59" s="113">
        <f>SUM(M60:M62)</f>
        <v>0</v>
      </c>
      <c r="N59" s="111">
        <f>SUM(N60:N62)</f>
        <v>0</v>
      </c>
      <c r="O59" s="112"/>
      <c r="P59" s="113">
        <f>SUM(P60:P62)</f>
        <v>0</v>
      </c>
      <c r="Q59" s="111">
        <f>SUM(Q60:Q62)</f>
        <v>0</v>
      </c>
      <c r="R59" s="112"/>
      <c r="S59" s="113">
        <f>SUM(S60:S62)</f>
        <v>0</v>
      </c>
      <c r="T59" s="111">
        <f>SUM(T60:T62)</f>
        <v>0</v>
      </c>
      <c r="U59" s="112"/>
      <c r="V59" s="113">
        <f>SUM(V60:V62)</f>
        <v>0</v>
      </c>
      <c r="W59" s="113">
        <f>SUM(W60:W62)</f>
        <v>0</v>
      </c>
      <c r="X59" s="113">
        <f>SUM(X60:X62)</f>
        <v>0</v>
      </c>
      <c r="Y59" s="136">
        <f>W59-X59</f>
        <v>0</v>
      </c>
      <c r="Z59" s="342">
        <v>0</v>
      </c>
      <c r="AA59" s="114"/>
      <c r="AB59" s="115"/>
      <c r="AC59" s="115"/>
    </row>
    <row r="60" spans="1:29" ht="30" customHeight="1" x14ac:dyDescent="0.25">
      <c r="A60" s="116" t="s">
        <v>70</v>
      </c>
      <c r="B60" s="117" t="s">
        <v>144</v>
      </c>
      <c r="C60" s="176" t="s">
        <v>145</v>
      </c>
      <c r="D60" s="181" t="s">
        <v>146</v>
      </c>
      <c r="E60" s="182"/>
      <c r="F60" s="183"/>
      <c r="G60" s="184">
        <f>E60*F60</f>
        <v>0</v>
      </c>
      <c r="H60" s="182"/>
      <c r="I60" s="183"/>
      <c r="J60" s="184">
        <f>H60*I60</f>
        <v>0</v>
      </c>
      <c r="K60" s="120"/>
      <c r="L60" s="183"/>
      <c r="M60" s="122">
        <f>K60*L60</f>
        <v>0</v>
      </c>
      <c r="N60" s="120"/>
      <c r="O60" s="183"/>
      <c r="P60" s="122">
        <f>N60*O60</f>
        <v>0</v>
      </c>
      <c r="Q60" s="120"/>
      <c r="R60" s="183"/>
      <c r="S60" s="122">
        <f>Q60*R60</f>
        <v>0</v>
      </c>
      <c r="T60" s="120"/>
      <c r="U60" s="183"/>
      <c r="V60" s="122">
        <f>T60*U60</f>
        <v>0</v>
      </c>
      <c r="W60" s="319">
        <f>G60+M60+S60</f>
        <v>0</v>
      </c>
      <c r="X60" s="304">
        <f>J60+P60+V60</f>
        <v>0</v>
      </c>
      <c r="Y60" s="304">
        <f t="shared" ref="Y60:Y79" si="4">W60-X60</f>
        <v>0</v>
      </c>
      <c r="Z60" s="305">
        <v>0</v>
      </c>
      <c r="AA60" s="123"/>
      <c r="AB60" s="124"/>
      <c r="AC60" s="124"/>
    </row>
    <row r="61" spans="1:29" ht="30" customHeight="1" x14ac:dyDescent="0.25">
      <c r="A61" s="116" t="s">
        <v>70</v>
      </c>
      <c r="B61" s="117" t="s">
        <v>147</v>
      </c>
      <c r="C61" s="176" t="s">
        <v>145</v>
      </c>
      <c r="D61" s="181" t="s">
        <v>146</v>
      </c>
      <c r="E61" s="182"/>
      <c r="F61" s="183"/>
      <c r="G61" s="184">
        <f>E61*F61</f>
        <v>0</v>
      </c>
      <c r="H61" s="182"/>
      <c r="I61" s="183"/>
      <c r="J61" s="184">
        <f>H61*I61</f>
        <v>0</v>
      </c>
      <c r="K61" s="120"/>
      <c r="L61" s="183"/>
      <c r="M61" s="122">
        <f>K61*L61</f>
        <v>0</v>
      </c>
      <c r="N61" s="120"/>
      <c r="O61" s="183"/>
      <c r="P61" s="122">
        <f>N61*O61</f>
        <v>0</v>
      </c>
      <c r="Q61" s="120"/>
      <c r="R61" s="183"/>
      <c r="S61" s="122">
        <f>Q61*R61</f>
        <v>0</v>
      </c>
      <c r="T61" s="120"/>
      <c r="U61" s="183"/>
      <c r="V61" s="122">
        <f>T61*U61</f>
        <v>0</v>
      </c>
      <c r="W61" s="319">
        <f>G61+M61+S61</f>
        <v>0</v>
      </c>
      <c r="X61" s="304">
        <f>J61+P61+V61</f>
        <v>0</v>
      </c>
      <c r="Y61" s="304">
        <f t="shared" si="4"/>
        <v>0</v>
      </c>
      <c r="Z61" s="305">
        <v>0</v>
      </c>
      <c r="AA61" s="123"/>
      <c r="AB61" s="124"/>
      <c r="AC61" s="124"/>
    </row>
    <row r="62" spans="1:29" ht="30" customHeight="1" thickBot="1" x14ac:dyDescent="0.3">
      <c r="A62" s="138" t="s">
        <v>70</v>
      </c>
      <c r="B62" s="126" t="s">
        <v>148</v>
      </c>
      <c r="C62" s="155" t="s">
        <v>145</v>
      </c>
      <c r="D62" s="181" t="s">
        <v>146</v>
      </c>
      <c r="E62" s="185"/>
      <c r="F62" s="186"/>
      <c r="G62" s="187">
        <f>E62*F62</f>
        <v>0</v>
      </c>
      <c r="H62" s="185"/>
      <c r="I62" s="186"/>
      <c r="J62" s="187">
        <f>H62*I62</f>
        <v>0</v>
      </c>
      <c r="K62" s="128"/>
      <c r="L62" s="186"/>
      <c r="M62" s="130">
        <f>K62*L62</f>
        <v>0</v>
      </c>
      <c r="N62" s="128"/>
      <c r="O62" s="186"/>
      <c r="P62" s="130">
        <f>N62*O62</f>
        <v>0</v>
      </c>
      <c r="Q62" s="128"/>
      <c r="R62" s="186"/>
      <c r="S62" s="130">
        <f>Q62*R62</f>
        <v>0</v>
      </c>
      <c r="T62" s="128"/>
      <c r="U62" s="186"/>
      <c r="V62" s="130">
        <f>T62*U62</f>
        <v>0</v>
      </c>
      <c r="W62" s="338">
        <f>G62+M62+S62</f>
        <v>0</v>
      </c>
      <c r="X62" s="304">
        <f>J62+P62+V62</f>
        <v>0</v>
      </c>
      <c r="Y62" s="304">
        <f t="shared" si="4"/>
        <v>0</v>
      </c>
      <c r="Z62" s="305">
        <v>0</v>
      </c>
      <c r="AA62" s="131"/>
      <c r="AB62" s="124"/>
      <c r="AC62" s="124"/>
    </row>
    <row r="63" spans="1:29" ht="30" customHeight="1" x14ac:dyDescent="0.25">
      <c r="A63" s="107" t="s">
        <v>67</v>
      </c>
      <c r="B63" s="146" t="s">
        <v>149</v>
      </c>
      <c r="C63" s="144" t="s">
        <v>150</v>
      </c>
      <c r="D63" s="133"/>
      <c r="E63" s="134">
        <f>SUM(E64:E66)</f>
        <v>0</v>
      </c>
      <c r="F63" s="135"/>
      <c r="G63" s="136">
        <f>SUM(G64:G66)</f>
        <v>0</v>
      </c>
      <c r="H63" s="134">
        <f>SUM(H64:H66)</f>
        <v>0</v>
      </c>
      <c r="I63" s="135"/>
      <c r="J63" s="136">
        <f>SUM(J64:J66)</f>
        <v>0</v>
      </c>
      <c r="K63" s="134">
        <f>SUM(K64:K66)</f>
        <v>0</v>
      </c>
      <c r="L63" s="135"/>
      <c r="M63" s="136">
        <f>SUM(M64:M66)</f>
        <v>0</v>
      </c>
      <c r="N63" s="134">
        <f>SUM(N64:N66)</f>
        <v>0</v>
      </c>
      <c r="O63" s="135"/>
      <c r="P63" s="136">
        <f>SUM(P64:P66)</f>
        <v>0</v>
      </c>
      <c r="Q63" s="134">
        <f>SUM(Q64:Q66)</f>
        <v>0</v>
      </c>
      <c r="R63" s="135"/>
      <c r="S63" s="136">
        <f>SUM(S64:S66)</f>
        <v>0</v>
      </c>
      <c r="T63" s="134">
        <f>SUM(T64:T66)</f>
        <v>0</v>
      </c>
      <c r="U63" s="135"/>
      <c r="V63" s="136">
        <f>SUM(V64:V66)</f>
        <v>0</v>
      </c>
      <c r="W63" s="136">
        <f>SUM(W64:W66)</f>
        <v>0</v>
      </c>
      <c r="X63" s="136">
        <f>SUM(X64:X66)</f>
        <v>0</v>
      </c>
      <c r="Y63" s="136">
        <f t="shared" si="4"/>
        <v>0</v>
      </c>
      <c r="Z63" s="136">
        <v>0</v>
      </c>
      <c r="AA63" s="137"/>
      <c r="AB63" s="115"/>
      <c r="AC63" s="115"/>
    </row>
    <row r="64" spans="1:29" ht="30" customHeight="1" x14ac:dyDescent="0.25">
      <c r="A64" s="116" t="s">
        <v>70</v>
      </c>
      <c r="B64" s="117" t="s">
        <v>151</v>
      </c>
      <c r="C64" s="188" t="s">
        <v>152</v>
      </c>
      <c r="D64" s="189" t="s">
        <v>153</v>
      </c>
      <c r="E64" s="120"/>
      <c r="F64" s="121"/>
      <c r="G64" s="122">
        <f>E64*F64</f>
        <v>0</v>
      </c>
      <c r="H64" s="120"/>
      <c r="I64" s="121"/>
      <c r="J64" s="122">
        <f>H64*I64</f>
        <v>0</v>
      </c>
      <c r="K64" s="120"/>
      <c r="L64" s="121"/>
      <c r="M64" s="122">
        <f>K64*L64</f>
        <v>0</v>
      </c>
      <c r="N64" s="120"/>
      <c r="O64" s="121"/>
      <c r="P64" s="122">
        <f>N64*O64</f>
        <v>0</v>
      </c>
      <c r="Q64" s="120"/>
      <c r="R64" s="121"/>
      <c r="S64" s="122">
        <f>Q64*R64</f>
        <v>0</v>
      </c>
      <c r="T64" s="120"/>
      <c r="U64" s="121"/>
      <c r="V64" s="122">
        <f>T64*U64</f>
        <v>0</v>
      </c>
      <c r="W64" s="319">
        <f>G64+M64+S64</f>
        <v>0</v>
      </c>
      <c r="X64" s="304">
        <f>J64+P64+V64</f>
        <v>0</v>
      </c>
      <c r="Y64" s="304">
        <f t="shared" si="4"/>
        <v>0</v>
      </c>
      <c r="Z64" s="305">
        <v>0</v>
      </c>
      <c r="AA64" s="123"/>
      <c r="AB64" s="124"/>
      <c r="AC64" s="124"/>
    </row>
    <row r="65" spans="1:29" ht="30" customHeight="1" x14ac:dyDescent="0.25">
      <c r="A65" s="116" t="s">
        <v>70</v>
      </c>
      <c r="B65" s="117" t="s">
        <v>154</v>
      </c>
      <c r="C65" s="188" t="s">
        <v>127</v>
      </c>
      <c r="D65" s="189" t="s">
        <v>153</v>
      </c>
      <c r="E65" s="120"/>
      <c r="F65" s="121"/>
      <c r="G65" s="122">
        <f>E65*F65</f>
        <v>0</v>
      </c>
      <c r="H65" s="120"/>
      <c r="I65" s="121"/>
      <c r="J65" s="122">
        <f>H65*I65</f>
        <v>0</v>
      </c>
      <c r="K65" s="120"/>
      <c r="L65" s="121"/>
      <c r="M65" s="122">
        <f>K65*L65</f>
        <v>0</v>
      </c>
      <c r="N65" s="120"/>
      <c r="O65" s="121"/>
      <c r="P65" s="122">
        <f>N65*O65</f>
        <v>0</v>
      </c>
      <c r="Q65" s="120"/>
      <c r="R65" s="121"/>
      <c r="S65" s="122">
        <f>Q65*R65</f>
        <v>0</v>
      </c>
      <c r="T65" s="120"/>
      <c r="U65" s="121"/>
      <c r="V65" s="122">
        <f>T65*U65</f>
        <v>0</v>
      </c>
      <c r="W65" s="319">
        <f>G65+M65+S65</f>
        <v>0</v>
      </c>
      <c r="X65" s="304">
        <f>J65+P65+V65</f>
        <v>0</v>
      </c>
      <c r="Y65" s="304">
        <f t="shared" si="4"/>
        <v>0</v>
      </c>
      <c r="Z65" s="305">
        <v>0</v>
      </c>
      <c r="AA65" s="123"/>
      <c r="AB65" s="124"/>
      <c r="AC65" s="124"/>
    </row>
    <row r="66" spans="1:29" ht="30" customHeight="1" thickBot="1" x14ac:dyDescent="0.3">
      <c r="A66" s="125" t="s">
        <v>70</v>
      </c>
      <c r="B66" s="145" t="s">
        <v>155</v>
      </c>
      <c r="C66" s="190" t="s">
        <v>129</v>
      </c>
      <c r="D66" s="189" t="s">
        <v>153</v>
      </c>
      <c r="E66" s="128"/>
      <c r="F66" s="129"/>
      <c r="G66" s="130">
        <f>E66*F66</f>
        <v>0</v>
      </c>
      <c r="H66" s="128"/>
      <c r="I66" s="129"/>
      <c r="J66" s="130">
        <f>H66*I66</f>
        <v>0</v>
      </c>
      <c r="K66" s="128"/>
      <c r="L66" s="129"/>
      <c r="M66" s="130">
        <f>K66*L66</f>
        <v>0</v>
      </c>
      <c r="N66" s="128"/>
      <c r="O66" s="129"/>
      <c r="P66" s="130">
        <f>N66*O66</f>
        <v>0</v>
      </c>
      <c r="Q66" s="128"/>
      <c r="R66" s="129"/>
      <c r="S66" s="130">
        <f>Q66*R66</f>
        <v>0</v>
      </c>
      <c r="T66" s="128"/>
      <c r="U66" s="129"/>
      <c r="V66" s="130">
        <f>T66*U66</f>
        <v>0</v>
      </c>
      <c r="W66" s="338">
        <f>G66+M66+S66</f>
        <v>0</v>
      </c>
      <c r="X66" s="304">
        <f>J66+P66+V66</f>
        <v>0</v>
      </c>
      <c r="Y66" s="304">
        <f t="shared" si="4"/>
        <v>0</v>
      </c>
      <c r="Z66" s="305">
        <v>0</v>
      </c>
      <c r="AA66" s="131"/>
      <c r="AB66" s="124"/>
      <c r="AC66" s="124"/>
    </row>
    <row r="67" spans="1:29" ht="30" customHeight="1" x14ac:dyDescent="0.25">
      <c r="A67" s="107" t="s">
        <v>67</v>
      </c>
      <c r="B67" s="146" t="s">
        <v>156</v>
      </c>
      <c r="C67" s="144" t="s">
        <v>157</v>
      </c>
      <c r="D67" s="133"/>
      <c r="E67" s="134">
        <f>SUM(E68:E70)</f>
        <v>0</v>
      </c>
      <c r="F67" s="135"/>
      <c r="G67" s="136">
        <f>SUM(G68:G70)</f>
        <v>0</v>
      </c>
      <c r="H67" s="134">
        <f>SUM(H68:H70)</f>
        <v>0</v>
      </c>
      <c r="I67" s="135"/>
      <c r="J67" s="136">
        <f>SUM(J68:J70)</f>
        <v>0</v>
      </c>
      <c r="K67" s="134">
        <f>SUM(K68:K70)</f>
        <v>0</v>
      </c>
      <c r="L67" s="135"/>
      <c r="M67" s="136">
        <f>SUM(M68:M70)</f>
        <v>0</v>
      </c>
      <c r="N67" s="134">
        <f>SUM(N68:N70)</f>
        <v>0</v>
      </c>
      <c r="O67" s="135"/>
      <c r="P67" s="136">
        <f>SUM(P68:P70)</f>
        <v>0</v>
      </c>
      <c r="Q67" s="134">
        <f>SUM(Q68:Q70)</f>
        <v>0</v>
      </c>
      <c r="R67" s="135"/>
      <c r="S67" s="136">
        <f>SUM(S68:S70)</f>
        <v>0</v>
      </c>
      <c r="T67" s="134">
        <f>SUM(T68:T70)</f>
        <v>0</v>
      </c>
      <c r="U67" s="135"/>
      <c r="V67" s="136">
        <f>SUM(V68:V70)</f>
        <v>0</v>
      </c>
      <c r="W67" s="136">
        <f>SUM(W68:W70)</f>
        <v>0</v>
      </c>
      <c r="X67" s="136">
        <f>SUM(X68:X70)</f>
        <v>0</v>
      </c>
      <c r="Y67" s="136">
        <f t="shared" si="4"/>
        <v>0</v>
      </c>
      <c r="Z67" s="136">
        <v>0</v>
      </c>
      <c r="AA67" s="137"/>
      <c r="AB67" s="115"/>
      <c r="AC67" s="115"/>
    </row>
    <row r="68" spans="1:29" ht="30" customHeight="1" x14ac:dyDescent="0.25">
      <c r="A68" s="116" t="s">
        <v>70</v>
      </c>
      <c r="B68" s="117" t="s">
        <v>158</v>
      </c>
      <c r="C68" s="188" t="s">
        <v>159</v>
      </c>
      <c r="D68" s="189" t="s">
        <v>160</v>
      </c>
      <c r="E68" s="120"/>
      <c r="F68" s="121"/>
      <c r="G68" s="122">
        <f>E68*F68</f>
        <v>0</v>
      </c>
      <c r="H68" s="120"/>
      <c r="I68" s="121"/>
      <c r="J68" s="122">
        <f>H68*I68</f>
        <v>0</v>
      </c>
      <c r="K68" s="120"/>
      <c r="L68" s="121"/>
      <c r="M68" s="122">
        <f>K68*L68</f>
        <v>0</v>
      </c>
      <c r="N68" s="120"/>
      <c r="O68" s="121"/>
      <c r="P68" s="122">
        <f>N68*O68</f>
        <v>0</v>
      </c>
      <c r="Q68" s="120"/>
      <c r="R68" s="121"/>
      <c r="S68" s="122">
        <f>Q68*R68</f>
        <v>0</v>
      </c>
      <c r="T68" s="120"/>
      <c r="U68" s="121"/>
      <c r="V68" s="122">
        <f>T68*U68</f>
        <v>0</v>
      </c>
      <c r="W68" s="319">
        <f>G68+M68+S68</f>
        <v>0</v>
      </c>
      <c r="X68" s="304">
        <f>J68+P68+V68</f>
        <v>0</v>
      </c>
      <c r="Y68" s="304">
        <f t="shared" si="4"/>
        <v>0</v>
      </c>
      <c r="Z68" s="305">
        <v>0</v>
      </c>
      <c r="AA68" s="123"/>
      <c r="AB68" s="124"/>
      <c r="AC68" s="124"/>
    </row>
    <row r="69" spans="1:29" ht="30" customHeight="1" x14ac:dyDescent="0.25">
      <c r="A69" s="116" t="s">
        <v>70</v>
      </c>
      <c r="B69" s="117" t="s">
        <v>161</v>
      </c>
      <c r="C69" s="188" t="s">
        <v>162</v>
      </c>
      <c r="D69" s="189" t="s">
        <v>160</v>
      </c>
      <c r="E69" s="120"/>
      <c r="F69" s="121"/>
      <c r="G69" s="122">
        <f>E69*F69</f>
        <v>0</v>
      </c>
      <c r="H69" s="120"/>
      <c r="I69" s="121"/>
      <c r="J69" s="122">
        <f>H69*I69</f>
        <v>0</v>
      </c>
      <c r="K69" s="120"/>
      <c r="L69" s="121"/>
      <c r="M69" s="122">
        <f>K69*L69</f>
        <v>0</v>
      </c>
      <c r="N69" s="120"/>
      <c r="O69" s="121"/>
      <c r="P69" s="122">
        <f>N69*O69</f>
        <v>0</v>
      </c>
      <c r="Q69" s="120"/>
      <c r="R69" s="121"/>
      <c r="S69" s="122">
        <f>Q69*R69</f>
        <v>0</v>
      </c>
      <c r="T69" s="120"/>
      <c r="U69" s="121"/>
      <c r="V69" s="122">
        <f>T69*U69</f>
        <v>0</v>
      </c>
      <c r="W69" s="319">
        <f>G69+M69+S69</f>
        <v>0</v>
      </c>
      <c r="X69" s="304">
        <f>J69+P69+V69</f>
        <v>0</v>
      </c>
      <c r="Y69" s="304">
        <f t="shared" si="4"/>
        <v>0</v>
      </c>
      <c r="Z69" s="305">
        <v>0</v>
      </c>
      <c r="AA69" s="123"/>
      <c r="AB69" s="124"/>
      <c r="AC69" s="124"/>
    </row>
    <row r="70" spans="1:29" ht="30" customHeight="1" thickBot="1" x14ac:dyDescent="0.3">
      <c r="A70" s="125" t="s">
        <v>70</v>
      </c>
      <c r="B70" s="145" t="s">
        <v>163</v>
      </c>
      <c r="C70" s="190" t="s">
        <v>164</v>
      </c>
      <c r="D70" s="191" t="s">
        <v>160</v>
      </c>
      <c r="E70" s="128"/>
      <c r="F70" s="129"/>
      <c r="G70" s="130">
        <f>E70*F70</f>
        <v>0</v>
      </c>
      <c r="H70" s="128"/>
      <c r="I70" s="129"/>
      <c r="J70" s="130">
        <f>H70*I70</f>
        <v>0</v>
      </c>
      <c r="K70" s="128"/>
      <c r="L70" s="129"/>
      <c r="M70" s="130">
        <f>K70*L70</f>
        <v>0</v>
      </c>
      <c r="N70" s="128"/>
      <c r="O70" s="129"/>
      <c r="P70" s="130">
        <f>N70*O70</f>
        <v>0</v>
      </c>
      <c r="Q70" s="128"/>
      <c r="R70" s="129"/>
      <c r="S70" s="130">
        <f>Q70*R70</f>
        <v>0</v>
      </c>
      <c r="T70" s="128"/>
      <c r="U70" s="129"/>
      <c r="V70" s="130">
        <f>T70*U70</f>
        <v>0</v>
      </c>
      <c r="W70" s="338">
        <f>G70+M70+S70</f>
        <v>0</v>
      </c>
      <c r="X70" s="304">
        <f>J70+P70+V70</f>
        <v>0</v>
      </c>
      <c r="Y70" s="304">
        <f t="shared" si="4"/>
        <v>0</v>
      </c>
      <c r="Z70" s="305">
        <v>0</v>
      </c>
      <c r="AA70" s="131"/>
      <c r="AB70" s="124"/>
      <c r="AC70" s="124"/>
    </row>
    <row r="71" spans="1:29" ht="30" customHeight="1" x14ac:dyDescent="0.25">
      <c r="A71" s="107" t="s">
        <v>67</v>
      </c>
      <c r="B71" s="146" t="s">
        <v>165</v>
      </c>
      <c r="C71" s="144" t="s">
        <v>166</v>
      </c>
      <c r="D71" s="133"/>
      <c r="E71" s="134">
        <f>SUM(E72:E74)</f>
        <v>0</v>
      </c>
      <c r="F71" s="135"/>
      <c r="G71" s="136">
        <f>SUM(G72:G74)</f>
        <v>0</v>
      </c>
      <c r="H71" s="134">
        <f>SUM(H72:H74)</f>
        <v>0</v>
      </c>
      <c r="I71" s="135"/>
      <c r="J71" s="136">
        <f>SUM(J72:J74)</f>
        <v>0</v>
      </c>
      <c r="K71" s="134">
        <f>SUM(K72:K74)</f>
        <v>0</v>
      </c>
      <c r="L71" s="135"/>
      <c r="M71" s="136">
        <f>SUM(M72:M74)</f>
        <v>0</v>
      </c>
      <c r="N71" s="134">
        <f>SUM(N72:N74)</f>
        <v>0</v>
      </c>
      <c r="O71" s="135"/>
      <c r="P71" s="136">
        <f>SUM(P72:P74)</f>
        <v>0</v>
      </c>
      <c r="Q71" s="134">
        <f>SUM(Q72:Q74)</f>
        <v>0</v>
      </c>
      <c r="R71" s="135"/>
      <c r="S71" s="136">
        <f>SUM(S72:S74)</f>
        <v>0</v>
      </c>
      <c r="T71" s="134">
        <f>SUM(T72:T74)</f>
        <v>0</v>
      </c>
      <c r="U71" s="135"/>
      <c r="V71" s="136">
        <f>SUM(V72:V74)</f>
        <v>0</v>
      </c>
      <c r="W71" s="136">
        <f>SUM(W72:W74)</f>
        <v>0</v>
      </c>
      <c r="X71" s="136">
        <f>SUM(X72:X74)</f>
        <v>0</v>
      </c>
      <c r="Y71" s="136">
        <f t="shared" si="4"/>
        <v>0</v>
      </c>
      <c r="Z71" s="136">
        <v>0</v>
      </c>
      <c r="AA71" s="137"/>
      <c r="AB71" s="115"/>
      <c r="AC71" s="115"/>
    </row>
    <row r="72" spans="1:29" ht="30" customHeight="1" x14ac:dyDescent="0.25">
      <c r="A72" s="116" t="s">
        <v>70</v>
      </c>
      <c r="B72" s="117" t="s">
        <v>167</v>
      </c>
      <c r="C72" s="176" t="s">
        <v>168</v>
      </c>
      <c r="D72" s="189" t="s">
        <v>105</v>
      </c>
      <c r="E72" s="120"/>
      <c r="F72" s="121"/>
      <c r="G72" s="122">
        <f>E72*F72</f>
        <v>0</v>
      </c>
      <c r="H72" s="120"/>
      <c r="I72" s="121"/>
      <c r="J72" s="122">
        <f>H72*I72</f>
        <v>0</v>
      </c>
      <c r="K72" s="120"/>
      <c r="L72" s="121"/>
      <c r="M72" s="122">
        <f>K72*L72</f>
        <v>0</v>
      </c>
      <c r="N72" s="120"/>
      <c r="O72" s="121"/>
      <c r="P72" s="122">
        <f>N72*O72</f>
        <v>0</v>
      </c>
      <c r="Q72" s="120"/>
      <c r="R72" s="121"/>
      <c r="S72" s="122">
        <f>Q72*R72</f>
        <v>0</v>
      </c>
      <c r="T72" s="120"/>
      <c r="U72" s="121"/>
      <c r="V72" s="122">
        <f>T72*U72</f>
        <v>0</v>
      </c>
      <c r="W72" s="319">
        <f>G72+M72+S72</f>
        <v>0</v>
      </c>
      <c r="X72" s="304">
        <f>J72+P72+V72</f>
        <v>0</v>
      </c>
      <c r="Y72" s="304">
        <f t="shared" si="4"/>
        <v>0</v>
      </c>
      <c r="Z72" s="305">
        <v>0</v>
      </c>
      <c r="AA72" s="123"/>
      <c r="AB72" s="124"/>
      <c r="AC72" s="124"/>
    </row>
    <row r="73" spans="1:29" ht="30" customHeight="1" x14ac:dyDescent="0.25">
      <c r="A73" s="116" t="s">
        <v>70</v>
      </c>
      <c r="B73" s="192" t="s">
        <v>169</v>
      </c>
      <c r="C73" s="176" t="s">
        <v>168</v>
      </c>
      <c r="D73" s="189" t="s">
        <v>105</v>
      </c>
      <c r="E73" s="120"/>
      <c r="F73" s="121"/>
      <c r="G73" s="122">
        <f>E73*F73</f>
        <v>0</v>
      </c>
      <c r="H73" s="120"/>
      <c r="I73" s="121"/>
      <c r="J73" s="122">
        <f>H73*I73</f>
        <v>0</v>
      </c>
      <c r="K73" s="120"/>
      <c r="L73" s="121"/>
      <c r="M73" s="122">
        <f>K73*L73</f>
        <v>0</v>
      </c>
      <c r="N73" s="120"/>
      <c r="O73" s="121"/>
      <c r="P73" s="122">
        <f>N73*O73</f>
        <v>0</v>
      </c>
      <c r="Q73" s="120"/>
      <c r="R73" s="121"/>
      <c r="S73" s="122">
        <f>Q73*R73</f>
        <v>0</v>
      </c>
      <c r="T73" s="120"/>
      <c r="U73" s="121"/>
      <c r="V73" s="122">
        <f>T73*U73</f>
        <v>0</v>
      </c>
      <c r="W73" s="319">
        <f>G73+M73+S73</f>
        <v>0</v>
      </c>
      <c r="X73" s="304">
        <f>J73+P73+V73</f>
        <v>0</v>
      </c>
      <c r="Y73" s="304">
        <f t="shared" si="4"/>
        <v>0</v>
      </c>
      <c r="Z73" s="305">
        <v>0</v>
      </c>
      <c r="AA73" s="123"/>
      <c r="AB73" s="124"/>
      <c r="AC73" s="124"/>
    </row>
    <row r="74" spans="1:29" ht="30" customHeight="1" thickBot="1" x14ac:dyDescent="0.3">
      <c r="A74" s="125" t="s">
        <v>70</v>
      </c>
      <c r="B74" s="193" t="s">
        <v>170</v>
      </c>
      <c r="C74" s="155" t="s">
        <v>168</v>
      </c>
      <c r="D74" s="191" t="s">
        <v>105</v>
      </c>
      <c r="E74" s="128"/>
      <c r="F74" s="129"/>
      <c r="G74" s="130">
        <f>E74*F74</f>
        <v>0</v>
      </c>
      <c r="H74" s="128"/>
      <c r="I74" s="129"/>
      <c r="J74" s="130">
        <f>H74*I74</f>
        <v>0</v>
      </c>
      <c r="K74" s="128"/>
      <c r="L74" s="129"/>
      <c r="M74" s="130">
        <f>K74*L74</f>
        <v>0</v>
      </c>
      <c r="N74" s="128"/>
      <c r="O74" s="129"/>
      <c r="P74" s="130">
        <f>N74*O74</f>
        <v>0</v>
      </c>
      <c r="Q74" s="128"/>
      <c r="R74" s="129"/>
      <c r="S74" s="130">
        <f>Q74*R74</f>
        <v>0</v>
      </c>
      <c r="T74" s="128"/>
      <c r="U74" s="129"/>
      <c r="V74" s="130">
        <f>T74*U74</f>
        <v>0</v>
      </c>
      <c r="W74" s="338">
        <f>G74+M74+S74</f>
        <v>0</v>
      </c>
      <c r="X74" s="304">
        <f>J74+P74+V74</f>
        <v>0</v>
      </c>
      <c r="Y74" s="304">
        <f t="shared" si="4"/>
        <v>0</v>
      </c>
      <c r="Z74" s="305">
        <v>0</v>
      </c>
      <c r="AA74" s="131"/>
      <c r="AB74" s="124"/>
      <c r="AC74" s="124"/>
    </row>
    <row r="75" spans="1:29" ht="30" customHeight="1" x14ac:dyDescent="0.25">
      <c r="A75" s="107" t="s">
        <v>67</v>
      </c>
      <c r="B75" s="146" t="s">
        <v>171</v>
      </c>
      <c r="C75" s="144" t="s">
        <v>172</v>
      </c>
      <c r="D75" s="133"/>
      <c r="E75" s="134">
        <f>SUM(E76:E78)</f>
        <v>0</v>
      </c>
      <c r="F75" s="135"/>
      <c r="G75" s="136">
        <f>SUM(G76:G78)</f>
        <v>0</v>
      </c>
      <c r="H75" s="134">
        <f>SUM(H76:H78)</f>
        <v>0</v>
      </c>
      <c r="I75" s="135"/>
      <c r="J75" s="136">
        <f>SUM(J76:J78)</f>
        <v>0</v>
      </c>
      <c r="K75" s="134">
        <f>SUM(K76:K78)</f>
        <v>0</v>
      </c>
      <c r="L75" s="135"/>
      <c r="M75" s="136">
        <f>SUM(M76:M78)</f>
        <v>0</v>
      </c>
      <c r="N75" s="134">
        <f>SUM(N76:N78)</f>
        <v>0</v>
      </c>
      <c r="O75" s="135"/>
      <c r="P75" s="136">
        <f>SUM(P76:P78)</f>
        <v>0</v>
      </c>
      <c r="Q75" s="134">
        <f>SUM(Q76:Q78)</f>
        <v>0</v>
      </c>
      <c r="R75" s="135"/>
      <c r="S75" s="136">
        <f>SUM(S76:S78)</f>
        <v>0</v>
      </c>
      <c r="T75" s="134">
        <f>SUM(T76:T78)</f>
        <v>0</v>
      </c>
      <c r="U75" s="135"/>
      <c r="V75" s="136">
        <f>SUM(V76:V78)</f>
        <v>0</v>
      </c>
      <c r="W75" s="136">
        <f>SUM(W76:W78)</f>
        <v>0</v>
      </c>
      <c r="X75" s="136">
        <f>SUM(X76:X78)</f>
        <v>0</v>
      </c>
      <c r="Y75" s="136">
        <f t="shared" si="4"/>
        <v>0</v>
      </c>
      <c r="Z75" s="346">
        <v>0</v>
      </c>
      <c r="AA75" s="137"/>
      <c r="AB75" s="115"/>
      <c r="AC75" s="115"/>
    </row>
    <row r="76" spans="1:29" ht="30" customHeight="1" x14ac:dyDescent="0.25">
      <c r="A76" s="116" t="s">
        <v>70</v>
      </c>
      <c r="B76" s="117" t="s">
        <v>173</v>
      </c>
      <c r="C76" s="176" t="s">
        <v>168</v>
      </c>
      <c r="D76" s="189" t="s">
        <v>105</v>
      </c>
      <c r="E76" s="120"/>
      <c r="F76" s="121"/>
      <c r="G76" s="122">
        <f>E76*F76</f>
        <v>0</v>
      </c>
      <c r="H76" s="120"/>
      <c r="I76" s="121"/>
      <c r="J76" s="122">
        <f>H76*I76</f>
        <v>0</v>
      </c>
      <c r="K76" s="120"/>
      <c r="L76" s="121"/>
      <c r="M76" s="122">
        <f>K76*L76</f>
        <v>0</v>
      </c>
      <c r="N76" s="120"/>
      <c r="O76" s="121"/>
      <c r="P76" s="122">
        <f>N76*O76</f>
        <v>0</v>
      </c>
      <c r="Q76" s="120"/>
      <c r="R76" s="121"/>
      <c r="S76" s="122">
        <f>Q76*R76</f>
        <v>0</v>
      </c>
      <c r="T76" s="120"/>
      <c r="U76" s="121"/>
      <c r="V76" s="122">
        <f>T76*U76</f>
        <v>0</v>
      </c>
      <c r="W76" s="319">
        <f>G76+M76+S76</f>
        <v>0</v>
      </c>
      <c r="X76" s="304">
        <f>J76+P76+V76</f>
        <v>0</v>
      </c>
      <c r="Y76" s="304">
        <f t="shared" si="4"/>
        <v>0</v>
      </c>
      <c r="Z76" s="305">
        <v>0</v>
      </c>
      <c r="AA76" s="123"/>
      <c r="AB76" s="124"/>
      <c r="AC76" s="124"/>
    </row>
    <row r="77" spans="1:29" ht="30" customHeight="1" x14ac:dyDescent="0.25">
      <c r="A77" s="116" t="s">
        <v>70</v>
      </c>
      <c r="B77" s="117" t="s">
        <v>174</v>
      </c>
      <c r="C77" s="176" t="s">
        <v>168</v>
      </c>
      <c r="D77" s="189" t="s">
        <v>105</v>
      </c>
      <c r="E77" s="120"/>
      <c r="F77" s="121"/>
      <c r="G77" s="122">
        <f>E77*F77</f>
        <v>0</v>
      </c>
      <c r="H77" s="120"/>
      <c r="I77" s="121"/>
      <c r="J77" s="122">
        <f>H77*I77</f>
        <v>0</v>
      </c>
      <c r="K77" s="120"/>
      <c r="L77" s="121"/>
      <c r="M77" s="122">
        <f>K77*L77</f>
        <v>0</v>
      </c>
      <c r="N77" s="120"/>
      <c r="O77" s="121"/>
      <c r="P77" s="122">
        <f>N77*O77</f>
        <v>0</v>
      </c>
      <c r="Q77" s="120"/>
      <c r="R77" s="121"/>
      <c r="S77" s="122">
        <f>Q77*R77</f>
        <v>0</v>
      </c>
      <c r="T77" s="120"/>
      <c r="U77" s="121"/>
      <c r="V77" s="122">
        <f>T77*U77</f>
        <v>0</v>
      </c>
      <c r="W77" s="319">
        <f>G77+M77+S77</f>
        <v>0</v>
      </c>
      <c r="X77" s="304">
        <f>J77+P77+V77</f>
        <v>0</v>
      </c>
      <c r="Y77" s="304">
        <f t="shared" si="4"/>
        <v>0</v>
      </c>
      <c r="Z77" s="305">
        <v>0</v>
      </c>
      <c r="AA77" s="123"/>
      <c r="AB77" s="124"/>
      <c r="AC77" s="124"/>
    </row>
    <row r="78" spans="1:29" ht="30" customHeight="1" thickBot="1" x14ac:dyDescent="0.3">
      <c r="A78" s="125" t="s">
        <v>70</v>
      </c>
      <c r="B78" s="145" t="s">
        <v>175</v>
      </c>
      <c r="C78" s="155" t="s">
        <v>168</v>
      </c>
      <c r="D78" s="191" t="s">
        <v>105</v>
      </c>
      <c r="E78" s="128"/>
      <c r="F78" s="129"/>
      <c r="G78" s="130">
        <f>E78*F78</f>
        <v>0</v>
      </c>
      <c r="H78" s="128"/>
      <c r="I78" s="129"/>
      <c r="J78" s="130">
        <f>H78*I78</f>
        <v>0</v>
      </c>
      <c r="K78" s="128"/>
      <c r="L78" s="129"/>
      <c r="M78" s="130">
        <f>K78*L78</f>
        <v>0</v>
      </c>
      <c r="N78" s="128"/>
      <c r="O78" s="129"/>
      <c r="P78" s="130">
        <f>N78*O78</f>
        <v>0</v>
      </c>
      <c r="Q78" s="128"/>
      <c r="R78" s="129"/>
      <c r="S78" s="130">
        <f>Q78*R78</f>
        <v>0</v>
      </c>
      <c r="T78" s="128"/>
      <c r="U78" s="129"/>
      <c r="V78" s="130">
        <f>T78*U78</f>
        <v>0</v>
      </c>
      <c r="W78" s="338">
        <f>G78+M78+S78</f>
        <v>0</v>
      </c>
      <c r="X78" s="304">
        <f>J78+P78+V78</f>
        <v>0</v>
      </c>
      <c r="Y78" s="344">
        <f t="shared" si="4"/>
        <v>0</v>
      </c>
      <c r="Z78" s="305">
        <v>0</v>
      </c>
      <c r="AA78" s="131"/>
      <c r="AB78" s="124"/>
      <c r="AC78" s="124"/>
    </row>
    <row r="79" spans="1:29" ht="30" customHeight="1" thickBot="1" x14ac:dyDescent="0.3">
      <c r="A79" s="157" t="s">
        <v>176</v>
      </c>
      <c r="B79" s="158"/>
      <c r="C79" s="159"/>
      <c r="D79" s="160"/>
      <c r="E79" s="178">
        <f>E75+E71+E67+E63+E59</f>
        <v>0</v>
      </c>
      <c r="F79" s="165"/>
      <c r="G79" s="163">
        <f>G75+G71+G67+G63+G59</f>
        <v>0</v>
      </c>
      <c r="H79" s="178">
        <f>H75+H71+H67+H63+H59</f>
        <v>0</v>
      </c>
      <c r="I79" s="165"/>
      <c r="J79" s="163">
        <f>J75+J71+J67+J63+J59</f>
        <v>0</v>
      </c>
      <c r="K79" s="179">
        <f>K75+K71+K67+K63+K59</f>
        <v>0</v>
      </c>
      <c r="L79" s="165"/>
      <c r="M79" s="163">
        <f>M75+M71+M67+M63+M59</f>
        <v>0</v>
      </c>
      <c r="N79" s="179">
        <f>N75+N71+N67+N63+N59</f>
        <v>0</v>
      </c>
      <c r="O79" s="165"/>
      <c r="P79" s="163">
        <f>P75+P71+P67+P63+P59</f>
        <v>0</v>
      </c>
      <c r="Q79" s="179">
        <f>Q75+Q71+Q67+Q63+Q59</f>
        <v>0</v>
      </c>
      <c r="R79" s="165"/>
      <c r="S79" s="163">
        <f>S75+S71+S67+S63+S59</f>
        <v>0</v>
      </c>
      <c r="T79" s="179">
        <f>T75+T71+T67+T63+T59</f>
        <v>0</v>
      </c>
      <c r="U79" s="165"/>
      <c r="V79" s="163">
        <f>V75+V71+V67+V63+V59</f>
        <v>0</v>
      </c>
      <c r="W79" s="168">
        <f>W75+W71+W67+W63+W59</f>
        <v>0</v>
      </c>
      <c r="X79" s="168">
        <f>X75+X71+X67+X63+X59</f>
        <v>0</v>
      </c>
      <c r="Y79" s="167">
        <f t="shared" si="4"/>
        <v>0</v>
      </c>
      <c r="Z79" s="345">
        <v>0</v>
      </c>
      <c r="AA79" s="169"/>
      <c r="AB79" s="7"/>
      <c r="AC79" s="7"/>
    </row>
    <row r="80" spans="1:29" ht="30" customHeight="1" thickBot="1" x14ac:dyDescent="0.3">
      <c r="A80" s="194" t="s">
        <v>65</v>
      </c>
      <c r="B80" s="195">
        <v>5</v>
      </c>
      <c r="C80" s="196" t="s">
        <v>177</v>
      </c>
      <c r="D80" s="103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97"/>
      <c r="Z80" s="105"/>
      <c r="AA80" s="106"/>
      <c r="AB80" s="7"/>
      <c r="AC80" s="7"/>
    </row>
    <row r="81" spans="1:29" ht="30" customHeight="1" x14ac:dyDescent="0.25">
      <c r="A81" s="107" t="s">
        <v>67</v>
      </c>
      <c r="B81" s="146" t="s">
        <v>178</v>
      </c>
      <c r="C81" s="132" t="s">
        <v>179</v>
      </c>
      <c r="D81" s="133"/>
      <c r="E81" s="134">
        <f>SUM(E82:E84)</f>
        <v>0</v>
      </c>
      <c r="F81" s="135"/>
      <c r="G81" s="136">
        <f>SUM(G82:G84)</f>
        <v>0</v>
      </c>
      <c r="H81" s="134">
        <f>SUM(H82:H84)</f>
        <v>0</v>
      </c>
      <c r="I81" s="135"/>
      <c r="J81" s="136">
        <f>SUM(J82:J84)</f>
        <v>0</v>
      </c>
      <c r="K81" s="134">
        <f>SUM(K82:K84)</f>
        <v>0</v>
      </c>
      <c r="L81" s="135"/>
      <c r="M81" s="136">
        <f>SUM(M82:M84)</f>
        <v>0</v>
      </c>
      <c r="N81" s="134">
        <f>SUM(N82:N84)</f>
        <v>0</v>
      </c>
      <c r="O81" s="135"/>
      <c r="P81" s="136">
        <f>SUM(P82:P84)</f>
        <v>0</v>
      </c>
      <c r="Q81" s="134">
        <f>SUM(Q82:Q84)</f>
        <v>0</v>
      </c>
      <c r="R81" s="135"/>
      <c r="S81" s="136">
        <f>SUM(S82:S84)</f>
        <v>0</v>
      </c>
      <c r="T81" s="134">
        <f>SUM(T82:T84)</f>
        <v>0</v>
      </c>
      <c r="U81" s="135"/>
      <c r="V81" s="136">
        <f>SUM(V82:V84)</f>
        <v>0</v>
      </c>
      <c r="W81" s="136">
        <f>SUM(W82:W84)</f>
        <v>0</v>
      </c>
      <c r="X81" s="136">
        <f>SUM(X82:X84)</f>
        <v>0</v>
      </c>
      <c r="Y81" s="136">
        <f t="shared" ref="Y81" si="5">W81-X81</f>
        <v>0</v>
      </c>
      <c r="Z81" s="346">
        <v>0</v>
      </c>
      <c r="AA81" s="137"/>
      <c r="AB81" s="124"/>
      <c r="AC81" s="124"/>
    </row>
    <row r="82" spans="1:29" ht="30" customHeight="1" x14ac:dyDescent="0.25">
      <c r="A82" s="116" t="s">
        <v>70</v>
      </c>
      <c r="B82" s="117" t="s">
        <v>180</v>
      </c>
      <c r="C82" s="198" t="s">
        <v>181</v>
      </c>
      <c r="D82" s="189" t="s">
        <v>182</v>
      </c>
      <c r="E82" s="120"/>
      <c r="F82" s="121"/>
      <c r="G82" s="122">
        <f>E82*F82</f>
        <v>0</v>
      </c>
      <c r="H82" s="120"/>
      <c r="I82" s="121"/>
      <c r="J82" s="122">
        <f>H82*I82</f>
        <v>0</v>
      </c>
      <c r="K82" s="120"/>
      <c r="L82" s="121"/>
      <c r="M82" s="122">
        <f>K82*L82</f>
        <v>0</v>
      </c>
      <c r="N82" s="120"/>
      <c r="O82" s="121"/>
      <c r="P82" s="122">
        <f>N82*O82</f>
        <v>0</v>
      </c>
      <c r="Q82" s="120"/>
      <c r="R82" s="121"/>
      <c r="S82" s="122">
        <f>Q82*R82</f>
        <v>0</v>
      </c>
      <c r="T82" s="120"/>
      <c r="U82" s="121"/>
      <c r="V82" s="122">
        <f>T82*U82</f>
        <v>0</v>
      </c>
      <c r="W82" s="319">
        <f>G82+M82+S82</f>
        <v>0</v>
      </c>
      <c r="X82" s="304">
        <f>J82+P82+V82</f>
        <v>0</v>
      </c>
      <c r="Y82" s="304">
        <f t="shared" ref="Y82:Y93" si="6">W82-X82</f>
        <v>0</v>
      </c>
      <c r="Z82" s="305">
        <v>0</v>
      </c>
      <c r="AA82" s="123"/>
      <c r="AB82" s="124"/>
      <c r="AC82" s="124"/>
    </row>
    <row r="83" spans="1:29" ht="30" customHeight="1" x14ac:dyDescent="0.25">
      <c r="A83" s="116" t="s">
        <v>70</v>
      </c>
      <c r="B83" s="117" t="s">
        <v>183</v>
      </c>
      <c r="C83" s="198" t="s">
        <v>181</v>
      </c>
      <c r="D83" s="189" t="s">
        <v>182</v>
      </c>
      <c r="E83" s="120"/>
      <c r="F83" s="121"/>
      <c r="G83" s="122">
        <f>E83*F83</f>
        <v>0</v>
      </c>
      <c r="H83" s="120"/>
      <c r="I83" s="121"/>
      <c r="J83" s="122">
        <f>H83*I83</f>
        <v>0</v>
      </c>
      <c r="K83" s="120"/>
      <c r="L83" s="121"/>
      <c r="M83" s="122">
        <f>K83*L83</f>
        <v>0</v>
      </c>
      <c r="N83" s="120"/>
      <c r="O83" s="121"/>
      <c r="P83" s="122">
        <f>N83*O83</f>
        <v>0</v>
      </c>
      <c r="Q83" s="120"/>
      <c r="R83" s="121"/>
      <c r="S83" s="122">
        <f>Q83*R83</f>
        <v>0</v>
      </c>
      <c r="T83" s="120"/>
      <c r="U83" s="121"/>
      <c r="V83" s="122">
        <f>T83*U83</f>
        <v>0</v>
      </c>
      <c r="W83" s="319">
        <f>G83+M83+S83</f>
        <v>0</v>
      </c>
      <c r="X83" s="304">
        <f>J83+P83+V83</f>
        <v>0</v>
      </c>
      <c r="Y83" s="304">
        <f t="shared" si="6"/>
        <v>0</v>
      </c>
      <c r="Z83" s="305">
        <v>0</v>
      </c>
      <c r="AA83" s="123"/>
      <c r="AB83" s="124"/>
      <c r="AC83" s="124"/>
    </row>
    <row r="84" spans="1:29" ht="30" customHeight="1" thickBot="1" x14ac:dyDescent="0.3">
      <c r="A84" s="125" t="s">
        <v>70</v>
      </c>
      <c r="B84" s="126" t="s">
        <v>184</v>
      </c>
      <c r="C84" s="198" t="s">
        <v>181</v>
      </c>
      <c r="D84" s="191" t="s">
        <v>182</v>
      </c>
      <c r="E84" s="128"/>
      <c r="F84" s="129"/>
      <c r="G84" s="130">
        <f>E84*F84</f>
        <v>0</v>
      </c>
      <c r="H84" s="128"/>
      <c r="I84" s="129"/>
      <c r="J84" s="130">
        <f>H84*I84</f>
        <v>0</v>
      </c>
      <c r="K84" s="128"/>
      <c r="L84" s="129"/>
      <c r="M84" s="130">
        <f>K84*L84</f>
        <v>0</v>
      </c>
      <c r="N84" s="128"/>
      <c r="O84" s="129"/>
      <c r="P84" s="130">
        <f>N84*O84</f>
        <v>0</v>
      </c>
      <c r="Q84" s="128"/>
      <c r="R84" s="129"/>
      <c r="S84" s="130">
        <f>Q84*R84</f>
        <v>0</v>
      </c>
      <c r="T84" s="128"/>
      <c r="U84" s="129"/>
      <c r="V84" s="130">
        <f>T84*U84</f>
        <v>0</v>
      </c>
      <c r="W84" s="338">
        <f>G84+M84+S84</f>
        <v>0</v>
      </c>
      <c r="X84" s="304">
        <f>J84+P84+V84</f>
        <v>0</v>
      </c>
      <c r="Y84" s="304">
        <f t="shared" si="6"/>
        <v>0</v>
      </c>
      <c r="Z84" s="305">
        <v>0</v>
      </c>
      <c r="AA84" s="131"/>
      <c r="AB84" s="124"/>
      <c r="AC84" s="124"/>
    </row>
    <row r="85" spans="1:29" ht="30" customHeight="1" thickBot="1" x14ac:dyDescent="0.3">
      <c r="A85" s="107" t="s">
        <v>67</v>
      </c>
      <c r="B85" s="146" t="s">
        <v>185</v>
      </c>
      <c r="C85" s="132" t="s">
        <v>186</v>
      </c>
      <c r="D85" s="199"/>
      <c r="E85" s="200">
        <f>SUM(E86:E88)</f>
        <v>0</v>
      </c>
      <c r="F85" s="135"/>
      <c r="G85" s="136">
        <f>SUM(G86:G88)</f>
        <v>0</v>
      </c>
      <c r="H85" s="200">
        <f>SUM(H86:H88)</f>
        <v>0</v>
      </c>
      <c r="I85" s="135"/>
      <c r="J85" s="136">
        <f>SUM(J86:J88)</f>
        <v>0</v>
      </c>
      <c r="K85" s="200">
        <f>SUM(K86:K88)</f>
        <v>0</v>
      </c>
      <c r="L85" s="135"/>
      <c r="M85" s="136">
        <f>SUM(M86:M88)</f>
        <v>0</v>
      </c>
      <c r="N85" s="200">
        <f>SUM(N86:N88)</f>
        <v>0</v>
      </c>
      <c r="O85" s="135"/>
      <c r="P85" s="136">
        <f>SUM(P86:P88)</f>
        <v>0</v>
      </c>
      <c r="Q85" s="200">
        <f>SUM(Q86:Q88)</f>
        <v>0</v>
      </c>
      <c r="R85" s="135"/>
      <c r="S85" s="136">
        <f>SUM(S86:S88)</f>
        <v>0</v>
      </c>
      <c r="T85" s="200">
        <f>SUM(T86:T88)</f>
        <v>0</v>
      </c>
      <c r="U85" s="135"/>
      <c r="V85" s="136">
        <f>SUM(V86:V88)</f>
        <v>0</v>
      </c>
      <c r="W85" s="200">
        <f>SUM(W86:W88)</f>
        <v>0</v>
      </c>
      <c r="X85" s="200">
        <f>SUM(X86:X88)</f>
        <v>0</v>
      </c>
      <c r="Y85" s="200">
        <f t="shared" si="6"/>
        <v>0</v>
      </c>
      <c r="Z85" s="347">
        <v>0</v>
      </c>
      <c r="AA85" s="137"/>
      <c r="AB85" s="124"/>
      <c r="AC85" s="124"/>
    </row>
    <row r="86" spans="1:29" ht="30" customHeight="1" x14ac:dyDescent="0.25">
      <c r="A86" s="116" t="s">
        <v>70</v>
      </c>
      <c r="B86" s="117" t="s">
        <v>187</v>
      </c>
      <c r="C86" s="198" t="s">
        <v>188</v>
      </c>
      <c r="D86" s="201" t="s">
        <v>105</v>
      </c>
      <c r="E86" s="120"/>
      <c r="F86" s="121"/>
      <c r="G86" s="122">
        <f>E86*F86</f>
        <v>0</v>
      </c>
      <c r="H86" s="120"/>
      <c r="I86" s="121"/>
      <c r="J86" s="122">
        <f>H86*I86</f>
        <v>0</v>
      </c>
      <c r="K86" s="120"/>
      <c r="L86" s="121"/>
      <c r="M86" s="122">
        <f>K86*L86</f>
        <v>0</v>
      </c>
      <c r="N86" s="120"/>
      <c r="O86" s="121"/>
      <c r="P86" s="122">
        <f>N86*O86</f>
        <v>0</v>
      </c>
      <c r="Q86" s="120"/>
      <c r="R86" s="121"/>
      <c r="S86" s="122">
        <f>Q86*R86</f>
        <v>0</v>
      </c>
      <c r="T86" s="120"/>
      <c r="U86" s="121"/>
      <c r="V86" s="122">
        <f>T86*U86</f>
        <v>0</v>
      </c>
      <c r="W86" s="319">
        <f>G86+M86+S86</f>
        <v>0</v>
      </c>
      <c r="X86" s="304">
        <f>J86+P86+V86</f>
        <v>0</v>
      </c>
      <c r="Y86" s="304">
        <f t="shared" si="6"/>
        <v>0</v>
      </c>
      <c r="Z86" s="305">
        <v>0</v>
      </c>
      <c r="AA86" s="123"/>
      <c r="AB86" s="124"/>
      <c r="AC86" s="124"/>
    </row>
    <row r="87" spans="1:29" ht="30" customHeight="1" x14ac:dyDescent="0.25">
      <c r="A87" s="116" t="s">
        <v>70</v>
      </c>
      <c r="B87" s="117" t="s">
        <v>189</v>
      </c>
      <c r="C87" s="176" t="s">
        <v>188</v>
      </c>
      <c r="D87" s="189" t="s">
        <v>105</v>
      </c>
      <c r="E87" s="120"/>
      <c r="F87" s="121"/>
      <c r="G87" s="122">
        <f>E87*F87</f>
        <v>0</v>
      </c>
      <c r="H87" s="120"/>
      <c r="I87" s="121"/>
      <c r="J87" s="122">
        <f>H87*I87</f>
        <v>0</v>
      </c>
      <c r="K87" s="120"/>
      <c r="L87" s="121"/>
      <c r="M87" s="122">
        <f>K87*L87</f>
        <v>0</v>
      </c>
      <c r="N87" s="120"/>
      <c r="O87" s="121"/>
      <c r="P87" s="122">
        <f>N87*O87</f>
        <v>0</v>
      </c>
      <c r="Q87" s="120"/>
      <c r="R87" s="121"/>
      <c r="S87" s="122">
        <f>Q87*R87</f>
        <v>0</v>
      </c>
      <c r="T87" s="120"/>
      <c r="U87" s="121"/>
      <c r="V87" s="122">
        <f>T87*U87</f>
        <v>0</v>
      </c>
      <c r="W87" s="319">
        <f>G87+M87+S87</f>
        <v>0</v>
      </c>
      <c r="X87" s="304">
        <f>J87+P87+V87</f>
        <v>0</v>
      </c>
      <c r="Y87" s="304">
        <f t="shared" si="6"/>
        <v>0</v>
      </c>
      <c r="Z87" s="305">
        <v>0</v>
      </c>
      <c r="AA87" s="123"/>
      <c r="AB87" s="124"/>
      <c r="AC87" s="124"/>
    </row>
    <row r="88" spans="1:29" ht="30" customHeight="1" thickBot="1" x14ac:dyDescent="0.3">
      <c r="A88" s="125" t="s">
        <v>70</v>
      </c>
      <c r="B88" s="126" t="s">
        <v>190</v>
      </c>
      <c r="C88" s="155" t="s">
        <v>188</v>
      </c>
      <c r="D88" s="191" t="s">
        <v>105</v>
      </c>
      <c r="E88" s="128"/>
      <c r="F88" s="129"/>
      <c r="G88" s="130">
        <f>E88*F88</f>
        <v>0</v>
      </c>
      <c r="H88" s="128"/>
      <c r="I88" s="129"/>
      <c r="J88" s="130">
        <f>H88*I88</f>
        <v>0</v>
      </c>
      <c r="K88" s="128"/>
      <c r="L88" s="129"/>
      <c r="M88" s="130">
        <f>K88*L88</f>
        <v>0</v>
      </c>
      <c r="N88" s="128"/>
      <c r="O88" s="129"/>
      <c r="P88" s="130">
        <f>N88*O88</f>
        <v>0</v>
      </c>
      <c r="Q88" s="128"/>
      <c r="R88" s="129"/>
      <c r="S88" s="130">
        <f>Q88*R88</f>
        <v>0</v>
      </c>
      <c r="T88" s="128"/>
      <c r="U88" s="129"/>
      <c r="V88" s="130">
        <f>T88*U88</f>
        <v>0</v>
      </c>
      <c r="W88" s="338">
        <f>G88+M88+S88</f>
        <v>0</v>
      </c>
      <c r="X88" s="304">
        <f>J88+P88+V88</f>
        <v>0</v>
      </c>
      <c r="Y88" s="304">
        <f t="shared" si="6"/>
        <v>0</v>
      </c>
      <c r="Z88" s="305">
        <v>0</v>
      </c>
      <c r="AA88" s="131"/>
      <c r="AB88" s="124"/>
      <c r="AC88" s="124"/>
    </row>
    <row r="89" spans="1:29" ht="30" customHeight="1" x14ac:dyDescent="0.25">
      <c r="A89" s="107" t="s">
        <v>67</v>
      </c>
      <c r="B89" s="146" t="s">
        <v>191</v>
      </c>
      <c r="C89" s="202" t="s">
        <v>192</v>
      </c>
      <c r="D89" s="203"/>
      <c r="E89" s="200">
        <f>SUM(E90:E92)</f>
        <v>0</v>
      </c>
      <c r="F89" s="135"/>
      <c r="G89" s="136">
        <f>SUM(G90:G92)</f>
        <v>0</v>
      </c>
      <c r="H89" s="200">
        <f>SUM(H90:H92)</f>
        <v>0</v>
      </c>
      <c r="I89" s="135"/>
      <c r="J89" s="136">
        <f>SUM(J90:J92)</f>
        <v>0</v>
      </c>
      <c r="K89" s="200">
        <f>SUM(K90:K92)</f>
        <v>0</v>
      </c>
      <c r="L89" s="135"/>
      <c r="M89" s="136">
        <f>SUM(M90:M92)</f>
        <v>0</v>
      </c>
      <c r="N89" s="200">
        <f>SUM(N90:N92)</f>
        <v>0</v>
      </c>
      <c r="O89" s="135"/>
      <c r="P89" s="136">
        <f>SUM(P90:P92)</f>
        <v>0</v>
      </c>
      <c r="Q89" s="200">
        <f>SUM(Q90:Q92)</f>
        <v>0</v>
      </c>
      <c r="R89" s="135"/>
      <c r="S89" s="136">
        <f>SUM(S90:S92)</f>
        <v>0</v>
      </c>
      <c r="T89" s="200">
        <f>SUM(T90:T92)</f>
        <v>0</v>
      </c>
      <c r="U89" s="135"/>
      <c r="V89" s="136">
        <f>SUM(V90:V92)</f>
        <v>0</v>
      </c>
      <c r="W89" s="200">
        <f>SUM(W90:W92)</f>
        <v>0</v>
      </c>
      <c r="X89" s="200">
        <f>SUM(X90:X92)</f>
        <v>0</v>
      </c>
      <c r="Y89" s="200">
        <f t="shared" si="6"/>
        <v>0</v>
      </c>
      <c r="Z89" s="347">
        <v>0</v>
      </c>
      <c r="AA89" s="137"/>
      <c r="AB89" s="124"/>
      <c r="AC89" s="124"/>
    </row>
    <row r="90" spans="1:29" ht="30" customHeight="1" x14ac:dyDescent="0.25">
      <c r="A90" s="116" t="s">
        <v>70</v>
      </c>
      <c r="B90" s="117" t="s">
        <v>193</v>
      </c>
      <c r="C90" s="204" t="s">
        <v>111</v>
      </c>
      <c r="D90" s="205" t="s">
        <v>112</v>
      </c>
      <c r="E90" s="120"/>
      <c r="F90" s="121"/>
      <c r="G90" s="122">
        <f>E90*F90</f>
        <v>0</v>
      </c>
      <c r="H90" s="120"/>
      <c r="I90" s="121"/>
      <c r="J90" s="122">
        <f>H90*I90</f>
        <v>0</v>
      </c>
      <c r="K90" s="120"/>
      <c r="L90" s="121"/>
      <c r="M90" s="122">
        <f>K90*L90</f>
        <v>0</v>
      </c>
      <c r="N90" s="120"/>
      <c r="O90" s="121"/>
      <c r="P90" s="122">
        <f>N90*O90</f>
        <v>0</v>
      </c>
      <c r="Q90" s="120"/>
      <c r="R90" s="121"/>
      <c r="S90" s="122">
        <f>Q90*R90</f>
        <v>0</v>
      </c>
      <c r="T90" s="120"/>
      <c r="U90" s="121"/>
      <c r="V90" s="122">
        <f>T90*U90</f>
        <v>0</v>
      </c>
      <c r="W90" s="319">
        <f>G90+M90+S90</f>
        <v>0</v>
      </c>
      <c r="X90" s="304">
        <f>J90+P90+V90</f>
        <v>0</v>
      </c>
      <c r="Y90" s="304">
        <f t="shared" si="6"/>
        <v>0</v>
      </c>
      <c r="Z90" s="305">
        <v>0</v>
      </c>
      <c r="AA90" s="123"/>
      <c r="AB90" s="124"/>
      <c r="AC90" s="124"/>
    </row>
    <row r="91" spans="1:29" ht="30" customHeight="1" x14ac:dyDescent="0.25">
      <c r="A91" s="116" t="s">
        <v>70</v>
      </c>
      <c r="B91" s="117" t="s">
        <v>194</v>
      </c>
      <c r="C91" s="204" t="s">
        <v>111</v>
      </c>
      <c r="D91" s="205" t="s">
        <v>112</v>
      </c>
      <c r="E91" s="120"/>
      <c r="F91" s="121"/>
      <c r="G91" s="122">
        <f>E91*F91</f>
        <v>0</v>
      </c>
      <c r="H91" s="120"/>
      <c r="I91" s="121"/>
      <c r="J91" s="122">
        <f>H91*I91</f>
        <v>0</v>
      </c>
      <c r="K91" s="120"/>
      <c r="L91" s="121"/>
      <c r="M91" s="122">
        <f>K91*L91</f>
        <v>0</v>
      </c>
      <c r="N91" s="120"/>
      <c r="O91" s="121"/>
      <c r="P91" s="122">
        <f>N91*O91</f>
        <v>0</v>
      </c>
      <c r="Q91" s="120"/>
      <c r="R91" s="121"/>
      <c r="S91" s="122">
        <f>Q91*R91</f>
        <v>0</v>
      </c>
      <c r="T91" s="120"/>
      <c r="U91" s="121"/>
      <c r="V91" s="122">
        <f>T91*U91</f>
        <v>0</v>
      </c>
      <c r="W91" s="319">
        <f>G91+M91+S91</f>
        <v>0</v>
      </c>
      <c r="X91" s="304">
        <f>J91+P91+V91</f>
        <v>0</v>
      </c>
      <c r="Y91" s="304">
        <f t="shared" si="6"/>
        <v>0</v>
      </c>
      <c r="Z91" s="305">
        <v>0</v>
      </c>
      <c r="AA91" s="123"/>
      <c r="AB91" s="124"/>
      <c r="AC91" s="124"/>
    </row>
    <row r="92" spans="1:29" ht="30" customHeight="1" thickBot="1" x14ac:dyDescent="0.3">
      <c r="A92" s="125" t="s">
        <v>70</v>
      </c>
      <c r="B92" s="126" t="s">
        <v>195</v>
      </c>
      <c r="C92" s="206" t="s">
        <v>111</v>
      </c>
      <c r="D92" s="205" t="s">
        <v>112</v>
      </c>
      <c r="E92" s="140"/>
      <c r="F92" s="141"/>
      <c r="G92" s="142">
        <f>E92*F92</f>
        <v>0</v>
      </c>
      <c r="H92" s="140"/>
      <c r="I92" s="141"/>
      <c r="J92" s="142">
        <f>H92*I92</f>
        <v>0</v>
      </c>
      <c r="K92" s="140"/>
      <c r="L92" s="141"/>
      <c r="M92" s="142">
        <f>K92*L92</f>
        <v>0</v>
      </c>
      <c r="N92" s="140"/>
      <c r="O92" s="141"/>
      <c r="P92" s="142">
        <f>N92*O92</f>
        <v>0</v>
      </c>
      <c r="Q92" s="140"/>
      <c r="R92" s="141"/>
      <c r="S92" s="142">
        <f>Q92*R92</f>
        <v>0</v>
      </c>
      <c r="T92" s="140"/>
      <c r="U92" s="141"/>
      <c r="V92" s="142">
        <f>T92*U92</f>
        <v>0</v>
      </c>
      <c r="W92" s="338">
        <f>G92+M92+S92</f>
        <v>0</v>
      </c>
      <c r="X92" s="304">
        <f>J92+P92+V92</f>
        <v>0</v>
      </c>
      <c r="Y92" s="304">
        <f t="shared" si="6"/>
        <v>0</v>
      </c>
      <c r="Z92" s="305">
        <v>0</v>
      </c>
      <c r="AA92" s="143"/>
      <c r="AB92" s="124"/>
      <c r="AC92" s="124"/>
    </row>
    <row r="93" spans="1:29" ht="39.75" customHeight="1" thickBot="1" x14ac:dyDescent="0.3">
      <c r="A93" s="444" t="s">
        <v>196</v>
      </c>
      <c r="B93" s="425"/>
      <c r="C93" s="425"/>
      <c r="D93" s="426"/>
      <c r="E93" s="165"/>
      <c r="F93" s="165"/>
      <c r="G93" s="163">
        <f>G81+G85+G89</f>
        <v>0</v>
      </c>
      <c r="H93" s="165"/>
      <c r="I93" s="165"/>
      <c r="J93" s="163">
        <f>J81+J85+J89</f>
        <v>0</v>
      </c>
      <c r="K93" s="165"/>
      <c r="L93" s="165"/>
      <c r="M93" s="163">
        <f>M81+M85+M89</f>
        <v>0</v>
      </c>
      <c r="N93" s="165"/>
      <c r="O93" s="165"/>
      <c r="P93" s="163">
        <f>P81+P85+P89</f>
        <v>0</v>
      </c>
      <c r="Q93" s="165"/>
      <c r="R93" s="165"/>
      <c r="S93" s="163">
        <f>S81+S85+S89</f>
        <v>0</v>
      </c>
      <c r="T93" s="165"/>
      <c r="U93" s="165"/>
      <c r="V93" s="163">
        <f>V81+V85+V89</f>
        <v>0</v>
      </c>
      <c r="W93" s="168">
        <f>W89+W85+W81+W77+W73</f>
        <v>0</v>
      </c>
      <c r="X93" s="168">
        <f>X89+X85+X81+X77+X73</f>
        <v>0</v>
      </c>
      <c r="Y93" s="167">
        <f t="shared" si="6"/>
        <v>0</v>
      </c>
      <c r="Z93" s="345">
        <v>0</v>
      </c>
      <c r="AA93" s="169"/>
      <c r="AB93" s="7"/>
      <c r="AC93" s="7"/>
    </row>
    <row r="94" spans="1:29" ht="30" customHeight="1" thickBot="1" x14ac:dyDescent="0.3">
      <c r="A94" s="170" t="s">
        <v>65</v>
      </c>
      <c r="B94" s="171">
        <v>6</v>
      </c>
      <c r="C94" s="172" t="s">
        <v>197</v>
      </c>
      <c r="D94" s="173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5"/>
      <c r="X94" s="105"/>
      <c r="Y94" s="197"/>
      <c r="Z94" s="105"/>
      <c r="AA94" s="106"/>
      <c r="AB94" s="7"/>
      <c r="AC94" s="7"/>
    </row>
    <row r="95" spans="1:29" ht="30" customHeight="1" x14ac:dyDescent="0.25">
      <c r="A95" s="107" t="s">
        <v>67</v>
      </c>
      <c r="B95" s="146" t="s">
        <v>198</v>
      </c>
      <c r="C95" s="207" t="s">
        <v>199</v>
      </c>
      <c r="D95" s="110"/>
      <c r="E95" s="111">
        <f>SUM(E96:E98)</f>
        <v>3</v>
      </c>
      <c r="F95" s="112"/>
      <c r="G95" s="113">
        <f>SUM(G96:G98)</f>
        <v>5600</v>
      </c>
      <c r="H95" s="111">
        <f>SUM(H96:H98)</f>
        <v>3</v>
      </c>
      <c r="I95" s="112"/>
      <c r="J95" s="113">
        <f>SUM(J96:J98)</f>
        <v>5660</v>
      </c>
      <c r="K95" s="111">
        <f>SUM(K96:K98)</f>
        <v>0</v>
      </c>
      <c r="L95" s="112"/>
      <c r="M95" s="113">
        <f>SUM(M96:M98)</f>
        <v>0</v>
      </c>
      <c r="N95" s="111">
        <f>SUM(N96:N98)</f>
        <v>0</v>
      </c>
      <c r="O95" s="112"/>
      <c r="P95" s="113">
        <f>SUM(P96:P98)</f>
        <v>0</v>
      </c>
      <c r="Q95" s="111">
        <f>SUM(Q96:Q98)</f>
        <v>0</v>
      </c>
      <c r="R95" s="112"/>
      <c r="S95" s="113">
        <f>SUM(S96:S98)</f>
        <v>0</v>
      </c>
      <c r="T95" s="111">
        <f>SUM(T96:T98)</f>
        <v>0</v>
      </c>
      <c r="U95" s="112"/>
      <c r="V95" s="113">
        <f>SUM(V96:V98)</f>
        <v>0</v>
      </c>
      <c r="W95" s="113">
        <f>SUM(W96:W98)</f>
        <v>5600</v>
      </c>
      <c r="X95" s="113">
        <f>SUM(X96:X98)</f>
        <v>5660</v>
      </c>
      <c r="Y95" s="136">
        <f t="shared" ref="Y95:Y107" si="7">W95-X95</f>
        <v>-60</v>
      </c>
      <c r="Z95" s="348">
        <f t="shared" ref="Z95:Z107" si="8">Y95/W95</f>
        <v>-1.0714285714285714E-2</v>
      </c>
      <c r="AA95" s="114"/>
      <c r="AB95" s="115"/>
      <c r="AC95" s="115"/>
    </row>
    <row r="96" spans="1:29" ht="30" customHeight="1" x14ac:dyDescent="0.25">
      <c r="A96" s="116" t="s">
        <v>70</v>
      </c>
      <c r="B96" s="117" t="s">
        <v>200</v>
      </c>
      <c r="C96" s="176" t="s">
        <v>320</v>
      </c>
      <c r="D96" s="119" t="s">
        <v>105</v>
      </c>
      <c r="E96" s="120">
        <v>2</v>
      </c>
      <c r="F96" s="121">
        <v>200</v>
      </c>
      <c r="G96" s="122">
        <f>E96*F96</f>
        <v>400</v>
      </c>
      <c r="H96" s="120">
        <v>2</v>
      </c>
      <c r="I96" s="121">
        <v>165</v>
      </c>
      <c r="J96" s="122">
        <f>H96*I96</f>
        <v>330</v>
      </c>
      <c r="K96" s="120"/>
      <c r="L96" s="121"/>
      <c r="M96" s="122">
        <f>K96*L96</f>
        <v>0</v>
      </c>
      <c r="N96" s="120"/>
      <c r="O96" s="121"/>
      <c r="P96" s="122">
        <f>N96*O96</f>
        <v>0</v>
      </c>
      <c r="Q96" s="120"/>
      <c r="R96" s="121"/>
      <c r="S96" s="122">
        <f>Q96*R96</f>
        <v>0</v>
      </c>
      <c r="T96" s="120"/>
      <c r="U96" s="121"/>
      <c r="V96" s="122">
        <f>T96*U96</f>
        <v>0</v>
      </c>
      <c r="W96" s="313">
        <f>G96+M96+S96</f>
        <v>400</v>
      </c>
      <c r="X96" s="310">
        <f>J96+P96+V96</f>
        <v>330</v>
      </c>
      <c r="Y96" s="310">
        <f t="shared" si="7"/>
        <v>70</v>
      </c>
      <c r="Z96" s="311">
        <f t="shared" si="8"/>
        <v>0.17499999999999999</v>
      </c>
      <c r="AA96" s="123" t="s">
        <v>358</v>
      </c>
      <c r="AB96" s="124"/>
      <c r="AC96" s="124"/>
    </row>
    <row r="97" spans="1:29" ht="30" customHeight="1" x14ac:dyDescent="0.25">
      <c r="A97" s="116" t="s">
        <v>70</v>
      </c>
      <c r="B97" s="117" t="s">
        <v>202</v>
      </c>
      <c r="C97" s="176" t="s">
        <v>321</v>
      </c>
      <c r="D97" s="119" t="s">
        <v>105</v>
      </c>
      <c r="E97" s="120">
        <v>1</v>
      </c>
      <c r="F97" s="121">
        <v>5200</v>
      </c>
      <c r="G97" s="122">
        <f>E97*F97</f>
        <v>5200</v>
      </c>
      <c r="H97" s="120">
        <v>1</v>
      </c>
      <c r="I97" s="121">
        <v>5330</v>
      </c>
      <c r="J97" s="122">
        <f>H97*I97</f>
        <v>5330</v>
      </c>
      <c r="K97" s="120"/>
      <c r="L97" s="121"/>
      <c r="M97" s="122">
        <f>K97*L97</f>
        <v>0</v>
      </c>
      <c r="N97" s="120"/>
      <c r="O97" s="121"/>
      <c r="P97" s="122">
        <f>N97*O97</f>
        <v>0</v>
      </c>
      <c r="Q97" s="120"/>
      <c r="R97" s="121"/>
      <c r="S97" s="122">
        <f>Q97*R97</f>
        <v>0</v>
      </c>
      <c r="T97" s="120"/>
      <c r="U97" s="121"/>
      <c r="V97" s="122">
        <f>T97*U97</f>
        <v>0</v>
      </c>
      <c r="W97" s="314">
        <f>G97+M97+S97</f>
        <v>5200</v>
      </c>
      <c r="X97" s="307">
        <f>J97+P97+V97</f>
        <v>5330</v>
      </c>
      <c r="Y97" s="307">
        <f t="shared" si="7"/>
        <v>-130</v>
      </c>
      <c r="Z97" s="308">
        <f t="shared" si="8"/>
        <v>-2.5000000000000001E-2</v>
      </c>
      <c r="AA97" s="123" t="s">
        <v>357</v>
      </c>
      <c r="AB97" s="124"/>
      <c r="AC97" s="124"/>
    </row>
    <row r="98" spans="1:29" ht="30" customHeight="1" thickBot="1" x14ac:dyDescent="0.3">
      <c r="A98" s="125" t="s">
        <v>70</v>
      </c>
      <c r="B98" s="126" t="s">
        <v>203</v>
      </c>
      <c r="C98" s="155" t="s">
        <v>201</v>
      </c>
      <c r="D98" s="127" t="s">
        <v>105</v>
      </c>
      <c r="E98" s="128"/>
      <c r="F98" s="129"/>
      <c r="G98" s="130">
        <f>E98*F98</f>
        <v>0</v>
      </c>
      <c r="H98" s="128"/>
      <c r="I98" s="129"/>
      <c r="J98" s="130">
        <f>H98*I98</f>
        <v>0</v>
      </c>
      <c r="K98" s="128"/>
      <c r="L98" s="129"/>
      <c r="M98" s="130">
        <f>K98*L98</f>
        <v>0</v>
      </c>
      <c r="N98" s="128"/>
      <c r="O98" s="129"/>
      <c r="P98" s="130">
        <f>N98*O98</f>
        <v>0</v>
      </c>
      <c r="Q98" s="128"/>
      <c r="R98" s="129"/>
      <c r="S98" s="130">
        <f>Q98*R98</f>
        <v>0</v>
      </c>
      <c r="T98" s="128"/>
      <c r="U98" s="129"/>
      <c r="V98" s="130">
        <f>T98*U98</f>
        <v>0</v>
      </c>
      <c r="W98" s="338">
        <f>G98+M98+S98</f>
        <v>0</v>
      </c>
      <c r="X98" s="304">
        <f>J98+P98+V98</f>
        <v>0</v>
      </c>
      <c r="Y98" s="304">
        <f t="shared" si="7"/>
        <v>0</v>
      </c>
      <c r="Z98" s="305">
        <v>0</v>
      </c>
      <c r="AA98" s="131"/>
      <c r="AB98" s="124"/>
      <c r="AC98" s="124"/>
    </row>
    <row r="99" spans="1:29" ht="30" customHeight="1" x14ac:dyDescent="0.25">
      <c r="A99" s="107" t="s">
        <v>65</v>
      </c>
      <c r="B99" s="146" t="s">
        <v>204</v>
      </c>
      <c r="C99" s="208" t="s">
        <v>205</v>
      </c>
      <c r="D99" s="133"/>
      <c r="E99" s="134">
        <f>SUM(E100:E102)</f>
        <v>4</v>
      </c>
      <c r="F99" s="135"/>
      <c r="G99" s="136">
        <f>SUM(G100:G102)</f>
        <v>6050</v>
      </c>
      <c r="H99" s="134">
        <f>SUM(H100:H102)</f>
        <v>1</v>
      </c>
      <c r="I99" s="135"/>
      <c r="J99" s="136">
        <f>SUM(J100:J102)</f>
        <v>5900</v>
      </c>
      <c r="K99" s="134">
        <f>SUM(K100:K102)</f>
        <v>0</v>
      </c>
      <c r="L99" s="135"/>
      <c r="M99" s="136">
        <f>SUM(M100:M102)</f>
        <v>0</v>
      </c>
      <c r="N99" s="134">
        <f>SUM(N100:N102)</f>
        <v>0</v>
      </c>
      <c r="O99" s="135"/>
      <c r="P99" s="136">
        <f>SUM(P100:P102)</f>
        <v>0</v>
      </c>
      <c r="Q99" s="134">
        <f>SUM(Q100:Q102)</f>
        <v>0</v>
      </c>
      <c r="R99" s="135"/>
      <c r="S99" s="136">
        <f>SUM(S100:S102)</f>
        <v>0</v>
      </c>
      <c r="T99" s="134">
        <f>SUM(T100:T102)</f>
        <v>0</v>
      </c>
      <c r="U99" s="135"/>
      <c r="V99" s="136">
        <f>SUM(V100:V102)</f>
        <v>0</v>
      </c>
      <c r="W99" s="136">
        <f>SUM(W100:W102)</f>
        <v>6050</v>
      </c>
      <c r="X99" s="136">
        <f>SUM(X100:X102)</f>
        <v>5900</v>
      </c>
      <c r="Y99" s="136">
        <f t="shared" si="7"/>
        <v>150</v>
      </c>
      <c r="Z99" s="346">
        <f t="shared" si="8"/>
        <v>2.4793388429752067E-2</v>
      </c>
      <c r="AA99" s="137"/>
      <c r="AB99" s="115"/>
      <c r="AC99" s="115"/>
    </row>
    <row r="100" spans="1:29" ht="43.9" customHeight="1" x14ac:dyDescent="0.25">
      <c r="A100" s="116" t="s">
        <v>70</v>
      </c>
      <c r="B100" s="117" t="s">
        <v>206</v>
      </c>
      <c r="C100" s="176" t="s">
        <v>322</v>
      </c>
      <c r="D100" s="119" t="s">
        <v>105</v>
      </c>
      <c r="E100" s="120">
        <v>1</v>
      </c>
      <c r="F100" s="121">
        <v>5000</v>
      </c>
      <c r="G100" s="122">
        <f>E100*F100</f>
        <v>5000</v>
      </c>
      <c r="H100" s="120">
        <v>1</v>
      </c>
      <c r="I100" s="121">
        <v>5900</v>
      </c>
      <c r="J100" s="122">
        <f>H100*I100</f>
        <v>5900</v>
      </c>
      <c r="K100" s="120"/>
      <c r="L100" s="121"/>
      <c r="M100" s="122">
        <f>K100*L100</f>
        <v>0</v>
      </c>
      <c r="N100" s="120"/>
      <c r="O100" s="121"/>
      <c r="P100" s="122">
        <f>N100*O100</f>
        <v>0</v>
      </c>
      <c r="Q100" s="120"/>
      <c r="R100" s="121"/>
      <c r="S100" s="122">
        <f>Q100*R100</f>
        <v>0</v>
      </c>
      <c r="T100" s="120"/>
      <c r="U100" s="121"/>
      <c r="V100" s="122">
        <f>T100*U100</f>
        <v>0</v>
      </c>
      <c r="W100" s="314">
        <f>G100+M100+S100</f>
        <v>5000</v>
      </c>
      <c r="X100" s="307">
        <f>J100+P100+V100</f>
        <v>5900</v>
      </c>
      <c r="Y100" s="307">
        <f t="shared" si="7"/>
        <v>-900</v>
      </c>
      <c r="Z100" s="308">
        <f t="shared" si="8"/>
        <v>-0.18</v>
      </c>
      <c r="AA100" s="123" t="s">
        <v>361</v>
      </c>
      <c r="AB100" s="124"/>
      <c r="AC100" s="124"/>
    </row>
    <row r="101" spans="1:29" ht="30" customHeight="1" x14ac:dyDescent="0.25">
      <c r="A101" s="116" t="s">
        <v>70</v>
      </c>
      <c r="B101" s="117" t="s">
        <v>207</v>
      </c>
      <c r="C101" s="176" t="s">
        <v>323</v>
      </c>
      <c r="D101" s="119" t="s">
        <v>105</v>
      </c>
      <c r="E101" s="120">
        <v>3</v>
      </c>
      <c r="F101" s="121">
        <v>350</v>
      </c>
      <c r="G101" s="122">
        <f>E101*F101</f>
        <v>1050</v>
      </c>
      <c r="H101" s="120">
        <v>0</v>
      </c>
      <c r="I101" s="121">
        <v>0</v>
      </c>
      <c r="J101" s="122">
        <f>H101*I101</f>
        <v>0</v>
      </c>
      <c r="K101" s="120"/>
      <c r="L101" s="121"/>
      <c r="M101" s="122">
        <f>K101*L101</f>
        <v>0</v>
      </c>
      <c r="N101" s="120"/>
      <c r="O101" s="121"/>
      <c r="P101" s="122">
        <f>N101*O101</f>
        <v>0</v>
      </c>
      <c r="Q101" s="120"/>
      <c r="R101" s="121"/>
      <c r="S101" s="122">
        <f>Q101*R101</f>
        <v>0</v>
      </c>
      <c r="T101" s="120"/>
      <c r="U101" s="121"/>
      <c r="V101" s="122">
        <f>T101*U101</f>
        <v>0</v>
      </c>
      <c r="W101" s="313">
        <f>G101+M101+S101</f>
        <v>1050</v>
      </c>
      <c r="X101" s="310">
        <f>J101+P101+V101</f>
        <v>0</v>
      </c>
      <c r="Y101" s="310">
        <f t="shared" si="7"/>
        <v>1050</v>
      </c>
      <c r="Z101" s="311">
        <f t="shared" si="8"/>
        <v>1</v>
      </c>
      <c r="AA101" s="123" t="s">
        <v>359</v>
      </c>
      <c r="AB101" s="124"/>
      <c r="AC101" s="124"/>
    </row>
    <row r="102" spans="1:29" ht="30" customHeight="1" thickBot="1" x14ac:dyDescent="0.3">
      <c r="A102" s="125" t="s">
        <v>70</v>
      </c>
      <c r="B102" s="126" t="s">
        <v>208</v>
      </c>
      <c r="C102" s="155" t="s">
        <v>201</v>
      </c>
      <c r="D102" s="127" t="s">
        <v>105</v>
      </c>
      <c r="E102" s="128"/>
      <c r="F102" s="129"/>
      <c r="G102" s="130">
        <f>E102*F102</f>
        <v>0</v>
      </c>
      <c r="H102" s="128"/>
      <c r="I102" s="129"/>
      <c r="J102" s="130">
        <f>H102*I102</f>
        <v>0</v>
      </c>
      <c r="K102" s="128"/>
      <c r="L102" s="129"/>
      <c r="M102" s="130">
        <f>K102*L102</f>
        <v>0</v>
      </c>
      <c r="N102" s="128"/>
      <c r="O102" s="129"/>
      <c r="P102" s="130">
        <f>N102*O102</f>
        <v>0</v>
      </c>
      <c r="Q102" s="128"/>
      <c r="R102" s="129"/>
      <c r="S102" s="130">
        <f>Q102*R102</f>
        <v>0</v>
      </c>
      <c r="T102" s="128"/>
      <c r="U102" s="129"/>
      <c r="V102" s="130">
        <f>T102*U102</f>
        <v>0</v>
      </c>
      <c r="W102" s="338">
        <f>G102+M102+S102</f>
        <v>0</v>
      </c>
      <c r="X102" s="304">
        <f>J102+P102+V102</f>
        <v>0</v>
      </c>
      <c r="Y102" s="304">
        <f t="shared" si="7"/>
        <v>0</v>
      </c>
      <c r="Z102" s="305">
        <v>0</v>
      </c>
      <c r="AA102" s="131"/>
      <c r="AB102" s="124"/>
      <c r="AC102" s="124"/>
    </row>
    <row r="103" spans="1:29" ht="30" customHeight="1" x14ac:dyDescent="0.25">
      <c r="A103" s="107" t="s">
        <v>65</v>
      </c>
      <c r="B103" s="146" t="s">
        <v>209</v>
      </c>
      <c r="C103" s="208" t="s">
        <v>210</v>
      </c>
      <c r="D103" s="133"/>
      <c r="E103" s="134">
        <f>SUM(E104:E106)</f>
        <v>1</v>
      </c>
      <c r="F103" s="135"/>
      <c r="G103" s="136">
        <f>SUM(G104:G106)</f>
        <v>19900</v>
      </c>
      <c r="H103" s="134">
        <f>SUM(H104:H106)</f>
        <v>1</v>
      </c>
      <c r="I103" s="135"/>
      <c r="J103" s="136">
        <f>SUM(J104:J106)</f>
        <v>19990</v>
      </c>
      <c r="K103" s="134">
        <f>SUM(K104:K106)</f>
        <v>0</v>
      </c>
      <c r="L103" s="135"/>
      <c r="M103" s="136">
        <f>SUM(M104:M106)</f>
        <v>0</v>
      </c>
      <c r="N103" s="134">
        <f>SUM(N104:N106)</f>
        <v>0</v>
      </c>
      <c r="O103" s="135"/>
      <c r="P103" s="136">
        <f>SUM(P104:P106)</f>
        <v>0</v>
      </c>
      <c r="Q103" s="134">
        <f>SUM(Q104:Q106)</f>
        <v>0</v>
      </c>
      <c r="R103" s="135"/>
      <c r="S103" s="136">
        <f>SUM(S104:S106)</f>
        <v>0</v>
      </c>
      <c r="T103" s="134">
        <f>SUM(T104:T106)</f>
        <v>0</v>
      </c>
      <c r="U103" s="135"/>
      <c r="V103" s="136">
        <f>SUM(V104:V106)</f>
        <v>0</v>
      </c>
      <c r="W103" s="136">
        <f>SUM(W104:W106)</f>
        <v>19900</v>
      </c>
      <c r="X103" s="136">
        <f>SUM(X104:X106)</f>
        <v>19990</v>
      </c>
      <c r="Y103" s="136">
        <f t="shared" si="7"/>
        <v>-90</v>
      </c>
      <c r="Z103" s="346">
        <f t="shared" si="8"/>
        <v>-4.522613065326633E-3</v>
      </c>
      <c r="AA103" s="137"/>
      <c r="AB103" s="115"/>
      <c r="AC103" s="115"/>
    </row>
    <row r="104" spans="1:29" ht="41.45" customHeight="1" x14ac:dyDescent="0.25">
      <c r="A104" s="116" t="s">
        <v>70</v>
      </c>
      <c r="B104" s="117" t="s">
        <v>211</v>
      </c>
      <c r="C104" s="176" t="s">
        <v>324</v>
      </c>
      <c r="D104" s="119" t="s">
        <v>105</v>
      </c>
      <c r="E104" s="120">
        <v>1</v>
      </c>
      <c r="F104" s="121">
        <v>19900</v>
      </c>
      <c r="G104" s="122">
        <f>E104*F104</f>
        <v>19900</v>
      </c>
      <c r="H104" s="120">
        <v>1</v>
      </c>
      <c r="I104" s="121">
        <v>19990</v>
      </c>
      <c r="J104" s="122">
        <f>H104*I104</f>
        <v>19990</v>
      </c>
      <c r="K104" s="120"/>
      <c r="L104" s="121"/>
      <c r="M104" s="122">
        <f>K104*L104</f>
        <v>0</v>
      </c>
      <c r="N104" s="120"/>
      <c r="O104" s="121"/>
      <c r="P104" s="122">
        <f>N104*O104</f>
        <v>0</v>
      </c>
      <c r="Q104" s="120"/>
      <c r="R104" s="121"/>
      <c r="S104" s="122">
        <f>Q104*R104</f>
        <v>0</v>
      </c>
      <c r="T104" s="120"/>
      <c r="U104" s="121"/>
      <c r="V104" s="122">
        <f>T104*U104</f>
        <v>0</v>
      </c>
      <c r="W104" s="314">
        <f>G104+M104+S104</f>
        <v>19900</v>
      </c>
      <c r="X104" s="307">
        <f>J104+P104+V104</f>
        <v>19990</v>
      </c>
      <c r="Y104" s="307">
        <f t="shared" si="7"/>
        <v>-90</v>
      </c>
      <c r="Z104" s="308">
        <f t="shared" si="8"/>
        <v>-4.522613065326633E-3</v>
      </c>
      <c r="AA104" s="123" t="s">
        <v>360</v>
      </c>
      <c r="AB104" s="124"/>
      <c r="AC104" s="124"/>
    </row>
    <row r="105" spans="1:29" ht="30" customHeight="1" x14ac:dyDescent="0.25">
      <c r="A105" s="116" t="s">
        <v>70</v>
      </c>
      <c r="B105" s="117" t="s">
        <v>212</v>
      </c>
      <c r="C105" s="176" t="s">
        <v>201</v>
      </c>
      <c r="D105" s="119" t="s">
        <v>105</v>
      </c>
      <c r="E105" s="120"/>
      <c r="F105" s="121"/>
      <c r="G105" s="122">
        <f>E105*F105</f>
        <v>0</v>
      </c>
      <c r="H105" s="120"/>
      <c r="I105" s="121"/>
      <c r="J105" s="122">
        <f>H105*I105</f>
        <v>0</v>
      </c>
      <c r="K105" s="120"/>
      <c r="L105" s="121"/>
      <c r="M105" s="122">
        <f>K105*L105</f>
        <v>0</v>
      </c>
      <c r="N105" s="120"/>
      <c r="O105" s="121"/>
      <c r="P105" s="122">
        <f>N105*O105</f>
        <v>0</v>
      </c>
      <c r="Q105" s="120"/>
      <c r="R105" s="121"/>
      <c r="S105" s="122">
        <f>Q105*R105</f>
        <v>0</v>
      </c>
      <c r="T105" s="120"/>
      <c r="U105" s="121"/>
      <c r="V105" s="122">
        <f>T105*U105</f>
        <v>0</v>
      </c>
      <c r="W105" s="319">
        <f>G105+M105+S105</f>
        <v>0</v>
      </c>
      <c r="X105" s="304">
        <f>J105+P105+V105</f>
        <v>0</v>
      </c>
      <c r="Y105" s="304">
        <f t="shared" si="7"/>
        <v>0</v>
      </c>
      <c r="Z105" s="305">
        <v>0</v>
      </c>
      <c r="AA105" s="123"/>
      <c r="AB105" s="124"/>
      <c r="AC105" s="124"/>
    </row>
    <row r="106" spans="1:29" ht="30" customHeight="1" thickBot="1" x14ac:dyDescent="0.3">
      <c r="A106" s="125" t="s">
        <v>70</v>
      </c>
      <c r="B106" s="126" t="s">
        <v>213</v>
      </c>
      <c r="C106" s="155" t="s">
        <v>201</v>
      </c>
      <c r="D106" s="127" t="s">
        <v>105</v>
      </c>
      <c r="E106" s="140"/>
      <c r="F106" s="141"/>
      <c r="G106" s="142">
        <f>E106*F106</f>
        <v>0</v>
      </c>
      <c r="H106" s="140"/>
      <c r="I106" s="141"/>
      <c r="J106" s="142">
        <f>H106*I106</f>
        <v>0</v>
      </c>
      <c r="K106" s="140"/>
      <c r="L106" s="141"/>
      <c r="M106" s="142">
        <f>K106*L106</f>
        <v>0</v>
      </c>
      <c r="N106" s="140"/>
      <c r="O106" s="141"/>
      <c r="P106" s="142">
        <f>N106*O106</f>
        <v>0</v>
      </c>
      <c r="Q106" s="140"/>
      <c r="R106" s="141"/>
      <c r="S106" s="142">
        <f>Q106*R106</f>
        <v>0</v>
      </c>
      <c r="T106" s="140"/>
      <c r="U106" s="141"/>
      <c r="V106" s="142">
        <f>T106*U106</f>
        <v>0</v>
      </c>
      <c r="W106" s="338">
        <f>G106+M106+S106</f>
        <v>0</v>
      </c>
      <c r="X106" s="344">
        <f>J106+P106+V106</f>
        <v>0</v>
      </c>
      <c r="Y106" s="344">
        <f t="shared" si="7"/>
        <v>0</v>
      </c>
      <c r="Z106" s="349">
        <v>0</v>
      </c>
      <c r="AA106" s="131"/>
      <c r="AB106" s="124"/>
      <c r="AC106" s="124"/>
    </row>
    <row r="107" spans="1:29" ht="30" customHeight="1" thickBot="1" x14ac:dyDescent="0.3">
      <c r="A107" s="157" t="s">
        <v>214</v>
      </c>
      <c r="B107" s="158"/>
      <c r="C107" s="159"/>
      <c r="D107" s="160"/>
      <c r="E107" s="178">
        <f>E103+E99+E95</f>
        <v>8</v>
      </c>
      <c r="F107" s="165"/>
      <c r="G107" s="163">
        <f>G103+G99+G95</f>
        <v>31550</v>
      </c>
      <c r="H107" s="178">
        <f>H103+H99+H95</f>
        <v>5</v>
      </c>
      <c r="I107" s="165"/>
      <c r="J107" s="163">
        <f>J103+J99+J95</f>
        <v>31550</v>
      </c>
      <c r="K107" s="179">
        <f>K103+K99+K95</f>
        <v>0</v>
      </c>
      <c r="L107" s="165"/>
      <c r="M107" s="163">
        <f>M103+M99+M95</f>
        <v>0</v>
      </c>
      <c r="N107" s="179">
        <f>N103+N99+N95</f>
        <v>0</v>
      </c>
      <c r="O107" s="165"/>
      <c r="P107" s="163">
        <f>P103+P99+P95</f>
        <v>0</v>
      </c>
      <c r="Q107" s="179">
        <f>Q103+Q99+Q95</f>
        <v>0</v>
      </c>
      <c r="R107" s="165"/>
      <c r="S107" s="163">
        <f>S103+S99+S95</f>
        <v>0</v>
      </c>
      <c r="T107" s="179">
        <f>T103+T99+T95</f>
        <v>0</v>
      </c>
      <c r="U107" s="165"/>
      <c r="V107" s="166">
        <f>V103+V99+V95</f>
        <v>0</v>
      </c>
      <c r="W107" s="320">
        <f>W103+W99+W95</f>
        <v>31550</v>
      </c>
      <c r="X107" s="321">
        <f>X103+X99+X95</f>
        <v>31550</v>
      </c>
      <c r="Y107" s="350">
        <f t="shared" si="7"/>
        <v>0</v>
      </c>
      <c r="Z107" s="352">
        <f t="shared" si="8"/>
        <v>0</v>
      </c>
      <c r="AA107" s="351"/>
      <c r="AB107" s="7"/>
      <c r="AC107" s="7"/>
    </row>
    <row r="108" spans="1:29" ht="30" customHeight="1" thickBot="1" x14ac:dyDescent="0.3">
      <c r="A108" s="170" t="s">
        <v>65</v>
      </c>
      <c r="B108" s="195">
        <v>7</v>
      </c>
      <c r="C108" s="172" t="s">
        <v>215</v>
      </c>
      <c r="D108" s="173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322"/>
      <c r="X108" s="322"/>
      <c r="Y108" s="323"/>
      <c r="Z108" s="322"/>
      <c r="AA108" s="212"/>
      <c r="AB108" s="7"/>
      <c r="AC108" s="7"/>
    </row>
    <row r="109" spans="1:29" ht="30" customHeight="1" x14ac:dyDescent="0.25">
      <c r="A109" s="116" t="s">
        <v>70</v>
      </c>
      <c r="B109" s="117" t="s">
        <v>216</v>
      </c>
      <c r="C109" s="176" t="s">
        <v>217</v>
      </c>
      <c r="D109" s="119" t="s">
        <v>105</v>
      </c>
      <c r="E109" s="120">
        <v>4</v>
      </c>
      <c r="F109" s="121">
        <v>1750</v>
      </c>
      <c r="G109" s="122">
        <f t="shared" ref="G109:G119" si="9">E109*F109</f>
        <v>7000</v>
      </c>
      <c r="H109" s="120">
        <v>6</v>
      </c>
      <c r="I109" s="121">
        <v>1750</v>
      </c>
      <c r="J109" s="122">
        <f t="shared" ref="J109:J119" si="10">H109*I109</f>
        <v>10500</v>
      </c>
      <c r="K109" s="120"/>
      <c r="L109" s="121"/>
      <c r="M109" s="122">
        <f t="shared" ref="M109:M119" si="11">K109*L109</f>
        <v>0</v>
      </c>
      <c r="N109" s="120"/>
      <c r="O109" s="121"/>
      <c r="P109" s="122">
        <f t="shared" ref="P109:P119" si="12">N109*O109</f>
        <v>0</v>
      </c>
      <c r="Q109" s="120"/>
      <c r="R109" s="121"/>
      <c r="S109" s="122">
        <f t="shared" ref="S109:S119" si="13">Q109*R109</f>
        <v>0</v>
      </c>
      <c r="T109" s="120"/>
      <c r="U109" s="121"/>
      <c r="V109" s="213">
        <f t="shared" ref="V109:V119" si="14">T109*U109</f>
        <v>0</v>
      </c>
      <c r="W109" s="324">
        <f t="shared" ref="W109:W119" si="15">G109+M109+S109</f>
        <v>7000</v>
      </c>
      <c r="X109" s="316">
        <f t="shared" ref="X109:X119" si="16">J109+P109+V109</f>
        <v>10500</v>
      </c>
      <c r="Y109" s="316">
        <f t="shared" ref="Y109:Y120" si="17">W109-X109</f>
        <v>-3500</v>
      </c>
      <c r="Z109" s="317">
        <f t="shared" ref="Z109:Z120" si="18">Y109/W109</f>
        <v>-0.5</v>
      </c>
      <c r="AA109" s="214" t="s">
        <v>371</v>
      </c>
      <c r="AB109" s="124"/>
      <c r="AC109" s="124"/>
    </row>
    <row r="110" spans="1:29" ht="30" customHeight="1" x14ac:dyDescent="0.25">
      <c r="A110" s="116" t="s">
        <v>70</v>
      </c>
      <c r="B110" s="117" t="s">
        <v>218</v>
      </c>
      <c r="C110" s="176" t="s">
        <v>219</v>
      </c>
      <c r="D110" s="119" t="s">
        <v>105</v>
      </c>
      <c r="E110" s="120"/>
      <c r="F110" s="121"/>
      <c r="G110" s="122">
        <f t="shared" si="9"/>
        <v>0</v>
      </c>
      <c r="H110" s="120"/>
      <c r="I110" s="121"/>
      <c r="J110" s="122">
        <f t="shared" si="10"/>
        <v>0</v>
      </c>
      <c r="K110" s="120"/>
      <c r="L110" s="121"/>
      <c r="M110" s="122">
        <f t="shared" si="11"/>
        <v>0</v>
      </c>
      <c r="N110" s="120"/>
      <c r="O110" s="121"/>
      <c r="P110" s="122">
        <f t="shared" si="12"/>
        <v>0</v>
      </c>
      <c r="Q110" s="120"/>
      <c r="R110" s="121"/>
      <c r="S110" s="122">
        <f t="shared" si="13"/>
        <v>0</v>
      </c>
      <c r="T110" s="120"/>
      <c r="U110" s="121"/>
      <c r="V110" s="213">
        <f t="shared" si="14"/>
        <v>0</v>
      </c>
      <c r="W110" s="303">
        <f t="shared" si="15"/>
        <v>0</v>
      </c>
      <c r="X110" s="304">
        <f t="shared" si="16"/>
        <v>0</v>
      </c>
      <c r="Y110" s="304">
        <f t="shared" si="17"/>
        <v>0</v>
      </c>
      <c r="Z110" s="305">
        <v>0</v>
      </c>
      <c r="AA110" s="123"/>
      <c r="AB110" s="124"/>
      <c r="AC110" s="124"/>
    </row>
    <row r="111" spans="1:29" ht="30" customHeight="1" x14ac:dyDescent="0.25">
      <c r="A111" s="116" t="s">
        <v>70</v>
      </c>
      <c r="B111" s="117" t="s">
        <v>220</v>
      </c>
      <c r="C111" s="176" t="s">
        <v>221</v>
      </c>
      <c r="D111" s="119" t="s">
        <v>105</v>
      </c>
      <c r="E111" s="120"/>
      <c r="F111" s="121"/>
      <c r="G111" s="122">
        <f t="shared" si="9"/>
        <v>0</v>
      </c>
      <c r="H111" s="120"/>
      <c r="I111" s="121"/>
      <c r="J111" s="122">
        <f t="shared" si="10"/>
        <v>0</v>
      </c>
      <c r="K111" s="120"/>
      <c r="L111" s="121"/>
      <c r="M111" s="122">
        <f t="shared" si="11"/>
        <v>0</v>
      </c>
      <c r="N111" s="120"/>
      <c r="O111" s="121"/>
      <c r="P111" s="122">
        <f t="shared" si="12"/>
        <v>0</v>
      </c>
      <c r="Q111" s="120"/>
      <c r="R111" s="121"/>
      <c r="S111" s="122">
        <f t="shared" si="13"/>
        <v>0</v>
      </c>
      <c r="T111" s="120"/>
      <c r="U111" s="121"/>
      <c r="V111" s="213">
        <f t="shared" si="14"/>
        <v>0</v>
      </c>
      <c r="W111" s="303">
        <f t="shared" si="15"/>
        <v>0</v>
      </c>
      <c r="X111" s="304">
        <f t="shared" si="16"/>
        <v>0</v>
      </c>
      <c r="Y111" s="304">
        <f t="shared" si="17"/>
        <v>0</v>
      </c>
      <c r="Z111" s="305">
        <v>0</v>
      </c>
      <c r="AA111" s="123"/>
      <c r="AB111" s="124"/>
      <c r="AC111" s="124"/>
    </row>
    <row r="112" spans="1:29" ht="54.6" customHeight="1" x14ac:dyDescent="0.25">
      <c r="A112" s="116" t="s">
        <v>70</v>
      </c>
      <c r="B112" s="117" t="s">
        <v>222</v>
      </c>
      <c r="C112" s="176" t="s">
        <v>223</v>
      </c>
      <c r="D112" s="119" t="s">
        <v>105</v>
      </c>
      <c r="E112" s="120">
        <v>1000</v>
      </c>
      <c r="F112" s="121">
        <v>5</v>
      </c>
      <c r="G112" s="122">
        <f t="shared" si="9"/>
        <v>5000</v>
      </c>
      <c r="H112" s="120">
        <v>1000</v>
      </c>
      <c r="I112" s="121">
        <v>4.2</v>
      </c>
      <c r="J112" s="122">
        <f t="shared" si="10"/>
        <v>4200</v>
      </c>
      <c r="K112" s="120"/>
      <c r="L112" s="121"/>
      <c r="M112" s="122">
        <f t="shared" si="11"/>
        <v>0</v>
      </c>
      <c r="N112" s="120"/>
      <c r="O112" s="121"/>
      <c r="P112" s="122">
        <f t="shared" si="12"/>
        <v>0</v>
      </c>
      <c r="Q112" s="120"/>
      <c r="R112" s="121"/>
      <c r="S112" s="122">
        <f t="shared" si="13"/>
        <v>0</v>
      </c>
      <c r="T112" s="120"/>
      <c r="U112" s="121"/>
      <c r="V112" s="213">
        <f t="shared" si="14"/>
        <v>0</v>
      </c>
      <c r="W112" s="309">
        <f t="shared" si="15"/>
        <v>5000</v>
      </c>
      <c r="X112" s="310">
        <f t="shared" si="16"/>
        <v>4200</v>
      </c>
      <c r="Y112" s="310">
        <f t="shared" si="17"/>
        <v>800</v>
      </c>
      <c r="Z112" s="311">
        <f t="shared" si="18"/>
        <v>0.16</v>
      </c>
      <c r="AA112" s="123" t="s">
        <v>354</v>
      </c>
      <c r="AB112" s="124"/>
      <c r="AC112" s="124"/>
    </row>
    <row r="113" spans="1:29" ht="94.15" customHeight="1" x14ac:dyDescent="0.25">
      <c r="A113" s="116" t="s">
        <v>70</v>
      </c>
      <c r="B113" s="117" t="s">
        <v>224</v>
      </c>
      <c r="C113" s="176" t="s">
        <v>225</v>
      </c>
      <c r="D113" s="119" t="s">
        <v>105</v>
      </c>
      <c r="E113" s="120">
        <v>1000</v>
      </c>
      <c r="F113" s="121">
        <v>3.75</v>
      </c>
      <c r="G113" s="122">
        <f t="shared" si="9"/>
        <v>3750</v>
      </c>
      <c r="H113" s="120">
        <v>110</v>
      </c>
      <c r="I113" s="121">
        <f>(3.8*100+15*10)/110</f>
        <v>4.8181818181818183</v>
      </c>
      <c r="J113" s="122">
        <f t="shared" si="10"/>
        <v>530</v>
      </c>
      <c r="K113" s="120"/>
      <c r="L113" s="121"/>
      <c r="M113" s="122">
        <f t="shared" si="11"/>
        <v>0</v>
      </c>
      <c r="N113" s="120"/>
      <c r="O113" s="121"/>
      <c r="P113" s="122">
        <f t="shared" si="12"/>
        <v>0</v>
      </c>
      <c r="Q113" s="120"/>
      <c r="R113" s="121"/>
      <c r="S113" s="122">
        <f t="shared" si="13"/>
        <v>0</v>
      </c>
      <c r="T113" s="120"/>
      <c r="U113" s="121"/>
      <c r="V113" s="213">
        <f t="shared" si="14"/>
        <v>0</v>
      </c>
      <c r="W113" s="309">
        <f t="shared" si="15"/>
        <v>3750</v>
      </c>
      <c r="X113" s="310">
        <f t="shared" si="16"/>
        <v>530</v>
      </c>
      <c r="Y113" s="310">
        <f t="shared" si="17"/>
        <v>3220</v>
      </c>
      <c r="Z113" s="311">
        <f t="shared" si="18"/>
        <v>0.85866666666666669</v>
      </c>
      <c r="AA113" s="123" t="s">
        <v>356</v>
      </c>
      <c r="AB113" s="124"/>
      <c r="AC113" s="124"/>
    </row>
    <row r="114" spans="1:29" ht="97.9" customHeight="1" x14ac:dyDescent="0.25">
      <c r="A114" s="116" t="s">
        <v>70</v>
      </c>
      <c r="B114" s="117" t="s">
        <v>226</v>
      </c>
      <c r="C114" s="176" t="s">
        <v>325</v>
      </c>
      <c r="D114" s="119" t="s">
        <v>105</v>
      </c>
      <c r="E114" s="120">
        <v>4</v>
      </c>
      <c r="F114" s="121">
        <v>150</v>
      </c>
      <c r="G114" s="122">
        <f t="shared" si="9"/>
        <v>600</v>
      </c>
      <c r="H114" s="120">
        <v>10</v>
      </c>
      <c r="I114" s="121">
        <v>49</v>
      </c>
      <c r="J114" s="122">
        <f t="shared" si="10"/>
        <v>490</v>
      </c>
      <c r="K114" s="120"/>
      <c r="L114" s="121"/>
      <c r="M114" s="122">
        <f t="shared" si="11"/>
        <v>0</v>
      </c>
      <c r="N114" s="120"/>
      <c r="O114" s="121"/>
      <c r="P114" s="122">
        <f t="shared" si="12"/>
        <v>0</v>
      </c>
      <c r="Q114" s="120"/>
      <c r="R114" s="121"/>
      <c r="S114" s="122">
        <f t="shared" si="13"/>
        <v>0</v>
      </c>
      <c r="T114" s="120"/>
      <c r="U114" s="121"/>
      <c r="V114" s="213">
        <f t="shared" si="14"/>
        <v>0</v>
      </c>
      <c r="W114" s="309">
        <f t="shared" si="15"/>
        <v>600</v>
      </c>
      <c r="X114" s="310">
        <f t="shared" si="16"/>
        <v>490</v>
      </c>
      <c r="Y114" s="310">
        <f t="shared" si="17"/>
        <v>110</v>
      </c>
      <c r="Z114" s="311">
        <f t="shared" si="18"/>
        <v>0.18333333333333332</v>
      </c>
      <c r="AA114" s="123" t="s">
        <v>352</v>
      </c>
      <c r="AB114" s="124"/>
      <c r="AC114" s="124"/>
    </row>
    <row r="115" spans="1:29" ht="94.15" customHeight="1" x14ac:dyDescent="0.25">
      <c r="A115" s="116" t="s">
        <v>70</v>
      </c>
      <c r="B115" s="117" t="s">
        <v>227</v>
      </c>
      <c r="C115" s="176" t="s">
        <v>228</v>
      </c>
      <c r="D115" s="119" t="s">
        <v>105</v>
      </c>
      <c r="E115" s="120">
        <v>3</v>
      </c>
      <c r="F115" s="121">
        <v>3500</v>
      </c>
      <c r="G115" s="122">
        <f t="shared" si="9"/>
        <v>10500</v>
      </c>
      <c r="H115" s="120">
        <v>3</v>
      </c>
      <c r="I115" s="121">
        <f>8784/3</f>
        <v>2928</v>
      </c>
      <c r="J115" s="122">
        <f t="shared" si="10"/>
        <v>8784</v>
      </c>
      <c r="K115" s="120"/>
      <c r="L115" s="121"/>
      <c r="M115" s="122">
        <f t="shared" si="11"/>
        <v>0</v>
      </c>
      <c r="N115" s="120"/>
      <c r="O115" s="121"/>
      <c r="P115" s="122">
        <f t="shared" si="12"/>
        <v>0</v>
      </c>
      <c r="Q115" s="120"/>
      <c r="R115" s="121"/>
      <c r="S115" s="122">
        <f t="shared" si="13"/>
        <v>0</v>
      </c>
      <c r="T115" s="120"/>
      <c r="U115" s="121"/>
      <c r="V115" s="213">
        <f t="shared" si="14"/>
        <v>0</v>
      </c>
      <c r="W115" s="309">
        <f t="shared" si="15"/>
        <v>10500</v>
      </c>
      <c r="X115" s="310">
        <f t="shared" si="16"/>
        <v>8784</v>
      </c>
      <c r="Y115" s="310">
        <f t="shared" si="17"/>
        <v>1716</v>
      </c>
      <c r="Z115" s="311">
        <f t="shared" si="18"/>
        <v>0.16342857142857142</v>
      </c>
      <c r="AA115" s="123" t="s">
        <v>355</v>
      </c>
      <c r="AB115" s="124"/>
      <c r="AC115" s="124"/>
    </row>
    <row r="116" spans="1:29" ht="93.6" customHeight="1" x14ac:dyDescent="0.25">
      <c r="A116" s="116" t="s">
        <v>70</v>
      </c>
      <c r="B116" s="117" t="s">
        <v>229</v>
      </c>
      <c r="C116" s="176" t="s">
        <v>326</v>
      </c>
      <c r="D116" s="119" t="s">
        <v>105</v>
      </c>
      <c r="E116" s="120">
        <v>3</v>
      </c>
      <c r="F116" s="121">
        <v>200</v>
      </c>
      <c r="G116" s="122">
        <f t="shared" si="9"/>
        <v>600</v>
      </c>
      <c r="H116" s="120">
        <v>10</v>
      </c>
      <c r="I116" s="121">
        <v>91.4</v>
      </c>
      <c r="J116" s="122">
        <f t="shared" si="10"/>
        <v>914</v>
      </c>
      <c r="K116" s="120"/>
      <c r="L116" s="121"/>
      <c r="M116" s="122">
        <f t="shared" si="11"/>
        <v>0</v>
      </c>
      <c r="N116" s="120"/>
      <c r="O116" s="121"/>
      <c r="P116" s="122">
        <f t="shared" si="12"/>
        <v>0</v>
      </c>
      <c r="Q116" s="120"/>
      <c r="R116" s="121"/>
      <c r="S116" s="122">
        <f t="shared" si="13"/>
        <v>0</v>
      </c>
      <c r="T116" s="120"/>
      <c r="U116" s="121"/>
      <c r="V116" s="213">
        <f t="shared" si="14"/>
        <v>0</v>
      </c>
      <c r="W116" s="306">
        <f t="shared" si="15"/>
        <v>600</v>
      </c>
      <c r="X116" s="307">
        <f t="shared" si="16"/>
        <v>914</v>
      </c>
      <c r="Y116" s="307">
        <f t="shared" si="17"/>
        <v>-314</v>
      </c>
      <c r="Z116" s="308">
        <f t="shared" si="18"/>
        <v>-0.52333333333333332</v>
      </c>
      <c r="AA116" s="123" t="s">
        <v>353</v>
      </c>
      <c r="AB116" s="124"/>
      <c r="AC116" s="124"/>
    </row>
    <row r="117" spans="1:29" ht="30" customHeight="1" x14ac:dyDescent="0.25">
      <c r="A117" s="125" t="s">
        <v>70</v>
      </c>
      <c r="B117" s="117" t="s">
        <v>230</v>
      </c>
      <c r="C117" s="155" t="s">
        <v>231</v>
      </c>
      <c r="D117" s="119" t="s">
        <v>105</v>
      </c>
      <c r="E117" s="128"/>
      <c r="F117" s="129"/>
      <c r="G117" s="122">
        <f t="shared" si="9"/>
        <v>0</v>
      </c>
      <c r="H117" s="128"/>
      <c r="I117" s="129"/>
      <c r="J117" s="122">
        <f t="shared" si="10"/>
        <v>0</v>
      </c>
      <c r="K117" s="120"/>
      <c r="L117" s="121"/>
      <c r="M117" s="122">
        <f t="shared" si="11"/>
        <v>0</v>
      </c>
      <c r="N117" s="120"/>
      <c r="O117" s="121"/>
      <c r="P117" s="122">
        <f t="shared" si="12"/>
        <v>0</v>
      </c>
      <c r="Q117" s="120"/>
      <c r="R117" s="121"/>
      <c r="S117" s="122">
        <f t="shared" si="13"/>
        <v>0</v>
      </c>
      <c r="T117" s="120"/>
      <c r="U117" s="121"/>
      <c r="V117" s="213">
        <f t="shared" si="14"/>
        <v>0</v>
      </c>
      <c r="W117" s="303">
        <f t="shared" si="15"/>
        <v>0</v>
      </c>
      <c r="X117" s="304">
        <f t="shared" si="16"/>
        <v>0</v>
      </c>
      <c r="Y117" s="304">
        <f t="shared" si="17"/>
        <v>0</v>
      </c>
      <c r="Z117" s="305">
        <v>0</v>
      </c>
      <c r="AA117" s="131"/>
      <c r="AB117" s="124"/>
      <c r="AC117" s="124"/>
    </row>
    <row r="118" spans="1:29" ht="30" customHeight="1" x14ac:dyDescent="0.25">
      <c r="A118" s="125" t="s">
        <v>70</v>
      </c>
      <c r="B118" s="117" t="s">
        <v>232</v>
      </c>
      <c r="C118" s="155" t="s">
        <v>233</v>
      </c>
      <c r="D118" s="127" t="s">
        <v>105</v>
      </c>
      <c r="E118" s="120"/>
      <c r="F118" s="121"/>
      <c r="G118" s="122">
        <f t="shared" si="9"/>
        <v>0</v>
      </c>
      <c r="H118" s="120"/>
      <c r="I118" s="121"/>
      <c r="J118" s="122">
        <f t="shared" si="10"/>
        <v>0</v>
      </c>
      <c r="K118" s="120"/>
      <c r="L118" s="121"/>
      <c r="M118" s="122">
        <f t="shared" si="11"/>
        <v>0</v>
      </c>
      <c r="N118" s="120"/>
      <c r="O118" s="121"/>
      <c r="P118" s="122">
        <f t="shared" si="12"/>
        <v>0</v>
      </c>
      <c r="Q118" s="120"/>
      <c r="R118" s="121"/>
      <c r="S118" s="122">
        <f t="shared" si="13"/>
        <v>0</v>
      </c>
      <c r="T118" s="120"/>
      <c r="U118" s="121"/>
      <c r="V118" s="213">
        <f t="shared" si="14"/>
        <v>0</v>
      </c>
      <c r="W118" s="303">
        <f t="shared" si="15"/>
        <v>0</v>
      </c>
      <c r="X118" s="304">
        <f t="shared" si="16"/>
        <v>0</v>
      </c>
      <c r="Y118" s="304">
        <f t="shared" si="17"/>
        <v>0</v>
      </c>
      <c r="Z118" s="305">
        <v>0</v>
      </c>
      <c r="AA118" s="123"/>
      <c r="AB118" s="124"/>
      <c r="AC118" s="124"/>
    </row>
    <row r="119" spans="1:29" ht="30" customHeight="1" thickBot="1" x14ac:dyDescent="0.3">
      <c r="A119" s="125" t="s">
        <v>70</v>
      </c>
      <c r="B119" s="117" t="s">
        <v>234</v>
      </c>
      <c r="C119" s="215" t="s">
        <v>235</v>
      </c>
      <c r="D119" s="127"/>
      <c r="E119" s="128"/>
      <c r="F119" s="129">
        <v>0.22</v>
      </c>
      <c r="G119" s="130">
        <f t="shared" si="9"/>
        <v>0</v>
      </c>
      <c r="H119" s="128"/>
      <c r="I119" s="129">
        <v>0.22</v>
      </c>
      <c r="J119" s="130">
        <f t="shared" si="10"/>
        <v>0</v>
      </c>
      <c r="K119" s="128"/>
      <c r="L119" s="129">
        <v>0.22</v>
      </c>
      <c r="M119" s="130">
        <f t="shared" si="11"/>
        <v>0</v>
      </c>
      <c r="N119" s="128"/>
      <c r="O119" s="129">
        <v>0.22</v>
      </c>
      <c r="P119" s="130">
        <f t="shared" si="12"/>
        <v>0</v>
      </c>
      <c r="Q119" s="128"/>
      <c r="R119" s="129">
        <v>0.22</v>
      </c>
      <c r="S119" s="130">
        <f t="shared" si="13"/>
        <v>0</v>
      </c>
      <c r="T119" s="128"/>
      <c r="U119" s="129">
        <v>0.22</v>
      </c>
      <c r="V119" s="216">
        <f t="shared" si="14"/>
        <v>0</v>
      </c>
      <c r="W119" s="353">
        <f t="shared" si="15"/>
        <v>0</v>
      </c>
      <c r="X119" s="354">
        <f t="shared" si="16"/>
        <v>0</v>
      </c>
      <c r="Y119" s="354">
        <f t="shared" si="17"/>
        <v>0</v>
      </c>
      <c r="Z119" s="355">
        <v>0</v>
      </c>
      <c r="AA119" s="143"/>
      <c r="AB119" s="7"/>
      <c r="AC119" s="7"/>
    </row>
    <row r="120" spans="1:29" ht="30" customHeight="1" thickBot="1" x14ac:dyDescent="0.3">
      <c r="A120" s="157" t="s">
        <v>236</v>
      </c>
      <c r="B120" s="217"/>
      <c r="C120" s="357"/>
      <c r="D120" s="358"/>
      <c r="E120" s="178">
        <f>SUM(E109:E118)</f>
        <v>2014</v>
      </c>
      <c r="F120" s="165"/>
      <c r="G120" s="163">
        <f>SUM(G109:G119)</f>
        <v>27450</v>
      </c>
      <c r="H120" s="178">
        <f>SUM(H109:H118)</f>
        <v>1139</v>
      </c>
      <c r="I120" s="165"/>
      <c r="J120" s="163">
        <f>SUM(J109:J119)</f>
        <v>25418</v>
      </c>
      <c r="K120" s="179">
        <f>SUM(K109:K118)</f>
        <v>0</v>
      </c>
      <c r="L120" s="165"/>
      <c r="M120" s="163">
        <f>SUM(M109:M119)</f>
        <v>0</v>
      </c>
      <c r="N120" s="179">
        <f>SUM(N109:N118)</f>
        <v>0</v>
      </c>
      <c r="O120" s="165"/>
      <c r="P120" s="163">
        <f>SUM(P109:P119)</f>
        <v>0</v>
      </c>
      <c r="Q120" s="179">
        <f>SUM(Q109:Q118)</f>
        <v>0</v>
      </c>
      <c r="R120" s="165"/>
      <c r="S120" s="163">
        <f>SUM(S109:S119)</f>
        <v>0</v>
      </c>
      <c r="T120" s="179">
        <f>SUM(T109:T118)</f>
        <v>0</v>
      </c>
      <c r="U120" s="165"/>
      <c r="V120" s="166">
        <f>SUM(V109:V119)</f>
        <v>0</v>
      </c>
      <c r="W120" s="359">
        <f>SUM(W109:W119)</f>
        <v>27450</v>
      </c>
      <c r="X120" s="360">
        <f>SUM(X109:X119)</f>
        <v>25418</v>
      </c>
      <c r="Y120" s="361">
        <f t="shared" si="17"/>
        <v>2032</v>
      </c>
      <c r="Z120" s="362">
        <f t="shared" si="18"/>
        <v>7.4025500910746819E-2</v>
      </c>
      <c r="AA120" s="363"/>
      <c r="AB120" s="7"/>
      <c r="AC120" s="7"/>
    </row>
    <row r="121" spans="1:29" ht="30" customHeight="1" thickBot="1" x14ac:dyDescent="0.3">
      <c r="A121" s="218" t="s">
        <v>65</v>
      </c>
      <c r="B121" s="356">
        <v>8</v>
      </c>
      <c r="C121" s="370" t="s">
        <v>237</v>
      </c>
      <c r="D121" s="371"/>
      <c r="E121" s="372"/>
      <c r="F121" s="372"/>
      <c r="G121" s="372"/>
      <c r="H121" s="372"/>
      <c r="I121" s="372"/>
      <c r="J121" s="372"/>
      <c r="K121" s="372"/>
      <c r="L121" s="372"/>
      <c r="M121" s="372"/>
      <c r="N121" s="372"/>
      <c r="O121" s="372"/>
      <c r="P121" s="372"/>
      <c r="Q121" s="372"/>
      <c r="R121" s="372"/>
      <c r="S121" s="372"/>
      <c r="T121" s="372"/>
      <c r="U121" s="372"/>
      <c r="V121" s="372"/>
      <c r="W121" s="373"/>
      <c r="X121" s="373"/>
      <c r="Y121" s="374"/>
      <c r="Z121" s="373"/>
      <c r="AA121" s="375"/>
      <c r="AB121" s="115"/>
      <c r="AC121" s="115"/>
    </row>
    <row r="122" spans="1:29" ht="30" customHeight="1" x14ac:dyDescent="0.25">
      <c r="A122" s="116" t="s">
        <v>70</v>
      </c>
      <c r="B122" s="117" t="s">
        <v>238</v>
      </c>
      <c r="C122" s="364" t="s">
        <v>239</v>
      </c>
      <c r="D122" s="149" t="s">
        <v>240</v>
      </c>
      <c r="E122" s="365">
        <v>700</v>
      </c>
      <c r="F122" s="366">
        <v>25</v>
      </c>
      <c r="G122" s="367">
        <f t="shared" ref="G122:G127" si="19">E122*F122</f>
        <v>17500</v>
      </c>
      <c r="H122" s="365">
        <v>0</v>
      </c>
      <c r="I122" s="366">
        <v>0</v>
      </c>
      <c r="J122" s="367">
        <f t="shared" ref="J122:J127" si="20">H122*I122</f>
        <v>0</v>
      </c>
      <c r="K122" s="365"/>
      <c r="L122" s="366"/>
      <c r="M122" s="367">
        <f t="shared" ref="M122:M127" si="21">K122*L122</f>
        <v>0</v>
      </c>
      <c r="N122" s="365"/>
      <c r="O122" s="366"/>
      <c r="P122" s="367">
        <f t="shared" ref="P122:P127" si="22">N122*O122</f>
        <v>0</v>
      </c>
      <c r="Q122" s="365"/>
      <c r="R122" s="366"/>
      <c r="S122" s="367">
        <f t="shared" ref="S122:S127" si="23">Q122*R122</f>
        <v>0</v>
      </c>
      <c r="T122" s="365"/>
      <c r="U122" s="366"/>
      <c r="V122" s="240">
        <f t="shared" ref="V122:V127" si="24">T122*U122</f>
        <v>0</v>
      </c>
      <c r="W122" s="368">
        <f t="shared" ref="W122:W127" si="25">G122+M122+S122</f>
        <v>17500</v>
      </c>
      <c r="X122" s="310">
        <f t="shared" ref="X122:X127" si="26">J122+P122+V122</f>
        <v>0</v>
      </c>
      <c r="Y122" s="310">
        <f t="shared" ref="Y122:Y128" si="27">W122-X122</f>
        <v>17500</v>
      </c>
      <c r="Z122" s="311">
        <f t="shared" ref="Z122:Z127" si="28">Y122/W122</f>
        <v>1</v>
      </c>
      <c r="AA122" s="369" t="s">
        <v>359</v>
      </c>
      <c r="AB122" s="124"/>
      <c r="AC122" s="124"/>
    </row>
    <row r="123" spans="1:29" ht="28.9" customHeight="1" x14ac:dyDescent="0.25">
      <c r="A123" s="116" t="s">
        <v>70</v>
      </c>
      <c r="B123" s="117" t="s">
        <v>241</v>
      </c>
      <c r="C123" s="176" t="s">
        <v>242</v>
      </c>
      <c r="D123" s="119" t="s">
        <v>240</v>
      </c>
      <c r="E123" s="120">
        <v>700</v>
      </c>
      <c r="F123" s="121">
        <v>22</v>
      </c>
      <c r="G123" s="122">
        <f t="shared" si="19"/>
        <v>15400</v>
      </c>
      <c r="H123" s="120">
        <f>(336+272+232+80+56)</f>
        <v>976</v>
      </c>
      <c r="I123" s="121">
        <f>F123</f>
        <v>22</v>
      </c>
      <c r="J123" s="122">
        <f t="shared" si="20"/>
        <v>21472</v>
      </c>
      <c r="K123" s="120"/>
      <c r="L123" s="121"/>
      <c r="M123" s="122">
        <f t="shared" si="21"/>
        <v>0</v>
      </c>
      <c r="N123" s="120"/>
      <c r="O123" s="121"/>
      <c r="P123" s="122">
        <f t="shared" si="22"/>
        <v>0</v>
      </c>
      <c r="Q123" s="120"/>
      <c r="R123" s="121"/>
      <c r="S123" s="122">
        <f t="shared" si="23"/>
        <v>0</v>
      </c>
      <c r="T123" s="120"/>
      <c r="U123" s="121"/>
      <c r="V123" s="213">
        <f t="shared" si="24"/>
        <v>0</v>
      </c>
      <c r="W123" s="306">
        <f t="shared" si="25"/>
        <v>15400</v>
      </c>
      <c r="X123" s="307">
        <f t="shared" si="26"/>
        <v>21472</v>
      </c>
      <c r="Y123" s="307">
        <f t="shared" si="27"/>
        <v>-6072</v>
      </c>
      <c r="Z123" s="308">
        <f t="shared" si="28"/>
        <v>-0.39428571428571429</v>
      </c>
      <c r="AA123" s="123" t="s">
        <v>364</v>
      </c>
      <c r="AB123" s="124"/>
      <c r="AC123" s="124"/>
    </row>
    <row r="124" spans="1:29" ht="204.6" customHeight="1" x14ac:dyDescent="0.25">
      <c r="A124" s="116" t="s">
        <v>70</v>
      </c>
      <c r="B124" s="117" t="s">
        <v>243</v>
      </c>
      <c r="C124" s="176" t="s">
        <v>349</v>
      </c>
      <c r="D124" s="119" t="s">
        <v>244</v>
      </c>
      <c r="E124" s="219">
        <v>100</v>
      </c>
      <c r="F124" s="220">
        <v>800</v>
      </c>
      <c r="G124" s="122">
        <f t="shared" si="19"/>
        <v>80000</v>
      </c>
      <c r="H124" s="219">
        <v>100</v>
      </c>
      <c r="I124" s="220">
        <v>584</v>
      </c>
      <c r="J124" s="122">
        <f t="shared" si="20"/>
        <v>58400</v>
      </c>
      <c r="K124" s="120"/>
      <c r="L124" s="121"/>
      <c r="M124" s="122">
        <f t="shared" si="21"/>
        <v>0</v>
      </c>
      <c r="N124" s="120"/>
      <c r="O124" s="121"/>
      <c r="P124" s="122">
        <f t="shared" si="22"/>
        <v>0</v>
      </c>
      <c r="Q124" s="120"/>
      <c r="R124" s="121"/>
      <c r="S124" s="122">
        <f t="shared" si="23"/>
        <v>0</v>
      </c>
      <c r="T124" s="120"/>
      <c r="U124" s="121"/>
      <c r="V124" s="213">
        <f t="shared" si="24"/>
        <v>0</v>
      </c>
      <c r="W124" s="328">
        <f t="shared" si="25"/>
        <v>80000</v>
      </c>
      <c r="X124" s="310">
        <f t="shared" si="26"/>
        <v>58400</v>
      </c>
      <c r="Y124" s="310">
        <f t="shared" si="27"/>
        <v>21600</v>
      </c>
      <c r="Z124" s="311">
        <f t="shared" si="28"/>
        <v>0.27</v>
      </c>
      <c r="AA124" s="123" t="s">
        <v>365</v>
      </c>
      <c r="AB124" s="124"/>
      <c r="AC124" s="124"/>
    </row>
    <row r="125" spans="1:29" ht="219" customHeight="1" x14ac:dyDescent="0.25">
      <c r="A125" s="116" t="s">
        <v>70</v>
      </c>
      <c r="B125" s="117" t="s">
        <v>245</v>
      </c>
      <c r="C125" s="176" t="s">
        <v>350</v>
      </c>
      <c r="D125" s="119" t="s">
        <v>244</v>
      </c>
      <c r="E125" s="120">
        <v>100</v>
      </c>
      <c r="F125" s="121">
        <v>270</v>
      </c>
      <c r="G125" s="122">
        <f t="shared" si="19"/>
        <v>27000</v>
      </c>
      <c r="H125" s="120">
        <v>100</v>
      </c>
      <c r="I125" s="121">
        <v>502</v>
      </c>
      <c r="J125" s="122">
        <f t="shared" si="20"/>
        <v>50200</v>
      </c>
      <c r="K125" s="219"/>
      <c r="L125" s="220"/>
      <c r="M125" s="122">
        <f t="shared" si="21"/>
        <v>0</v>
      </c>
      <c r="N125" s="219"/>
      <c r="O125" s="220"/>
      <c r="P125" s="122">
        <f t="shared" si="22"/>
        <v>0</v>
      </c>
      <c r="Q125" s="219"/>
      <c r="R125" s="220"/>
      <c r="S125" s="122">
        <f t="shared" si="23"/>
        <v>0</v>
      </c>
      <c r="T125" s="219"/>
      <c r="U125" s="220"/>
      <c r="V125" s="213">
        <f t="shared" si="24"/>
        <v>0</v>
      </c>
      <c r="W125" s="327">
        <f t="shared" si="25"/>
        <v>27000</v>
      </c>
      <c r="X125" s="307">
        <f t="shared" si="26"/>
        <v>50200</v>
      </c>
      <c r="Y125" s="307">
        <f t="shared" si="27"/>
        <v>-23200</v>
      </c>
      <c r="Z125" s="308">
        <f t="shared" si="28"/>
        <v>-0.85925925925925928</v>
      </c>
      <c r="AA125" s="123" t="s">
        <v>366</v>
      </c>
      <c r="AB125" s="124"/>
      <c r="AC125" s="124"/>
    </row>
    <row r="126" spans="1:29" ht="218.45" customHeight="1" x14ac:dyDescent="0.25">
      <c r="A126" s="116" t="s">
        <v>70</v>
      </c>
      <c r="B126" s="117" t="s">
        <v>246</v>
      </c>
      <c r="C126" s="176" t="s">
        <v>351</v>
      </c>
      <c r="D126" s="119" t="s">
        <v>244</v>
      </c>
      <c r="E126" s="120">
        <v>100</v>
      </c>
      <c r="F126" s="121">
        <v>270</v>
      </c>
      <c r="G126" s="122">
        <f t="shared" si="19"/>
        <v>27000</v>
      </c>
      <c r="H126" s="120">
        <v>100</v>
      </c>
      <c r="I126" s="121">
        <v>398</v>
      </c>
      <c r="J126" s="122">
        <f t="shared" si="20"/>
        <v>39800</v>
      </c>
      <c r="K126" s="120"/>
      <c r="L126" s="121"/>
      <c r="M126" s="122">
        <f t="shared" si="21"/>
        <v>0</v>
      </c>
      <c r="N126" s="120"/>
      <c r="O126" s="121"/>
      <c r="P126" s="122">
        <f t="shared" si="22"/>
        <v>0</v>
      </c>
      <c r="Q126" s="120"/>
      <c r="R126" s="121"/>
      <c r="S126" s="122">
        <f t="shared" si="23"/>
        <v>0</v>
      </c>
      <c r="T126" s="120"/>
      <c r="U126" s="121"/>
      <c r="V126" s="213">
        <f t="shared" si="24"/>
        <v>0</v>
      </c>
      <c r="W126" s="306">
        <f t="shared" si="25"/>
        <v>27000</v>
      </c>
      <c r="X126" s="307">
        <f t="shared" si="26"/>
        <v>39800</v>
      </c>
      <c r="Y126" s="307">
        <f t="shared" si="27"/>
        <v>-12800</v>
      </c>
      <c r="Z126" s="308">
        <f t="shared" si="28"/>
        <v>-0.47407407407407409</v>
      </c>
      <c r="AA126" s="123" t="s">
        <v>366</v>
      </c>
      <c r="AB126" s="124"/>
      <c r="AC126" s="124"/>
    </row>
    <row r="127" spans="1:29" ht="220.15" customHeight="1" thickBot="1" x14ac:dyDescent="0.3">
      <c r="A127" s="125" t="s">
        <v>70</v>
      </c>
      <c r="B127" s="145" t="s">
        <v>247</v>
      </c>
      <c r="C127" s="176" t="s">
        <v>348</v>
      </c>
      <c r="D127" s="127" t="s">
        <v>244</v>
      </c>
      <c r="E127" s="128">
        <v>100</v>
      </c>
      <c r="F127" s="129">
        <v>470</v>
      </c>
      <c r="G127" s="130">
        <f t="shared" si="19"/>
        <v>47000</v>
      </c>
      <c r="H127" s="128">
        <v>100</v>
      </c>
      <c r="I127" s="129">
        <v>428</v>
      </c>
      <c r="J127" s="130">
        <f t="shared" si="20"/>
        <v>42800</v>
      </c>
      <c r="K127" s="128"/>
      <c r="L127" s="129"/>
      <c r="M127" s="130">
        <f t="shared" si="21"/>
        <v>0</v>
      </c>
      <c r="N127" s="128"/>
      <c r="O127" s="129"/>
      <c r="P127" s="130">
        <f t="shared" si="22"/>
        <v>0</v>
      </c>
      <c r="Q127" s="128"/>
      <c r="R127" s="129">
        <v>0.22</v>
      </c>
      <c r="S127" s="130">
        <f t="shared" si="23"/>
        <v>0</v>
      </c>
      <c r="T127" s="128"/>
      <c r="U127" s="129">
        <v>0.22</v>
      </c>
      <c r="V127" s="216">
        <f t="shared" si="24"/>
        <v>0</v>
      </c>
      <c r="W127" s="329">
        <f t="shared" si="25"/>
        <v>47000</v>
      </c>
      <c r="X127" s="330">
        <f t="shared" si="26"/>
        <v>42800</v>
      </c>
      <c r="Y127" s="330">
        <f t="shared" si="27"/>
        <v>4200</v>
      </c>
      <c r="Z127" s="331">
        <f t="shared" si="28"/>
        <v>8.9361702127659579E-2</v>
      </c>
      <c r="AA127" s="123" t="s">
        <v>367</v>
      </c>
      <c r="AB127" s="7"/>
      <c r="AC127" s="7"/>
    </row>
    <row r="128" spans="1:29" ht="30" customHeight="1" thickBot="1" x14ac:dyDescent="0.3">
      <c r="A128" s="157" t="s">
        <v>248</v>
      </c>
      <c r="B128" s="221"/>
      <c r="C128" s="159"/>
      <c r="D128" s="160"/>
      <c r="E128" s="178">
        <f>SUM(E122:E126)</f>
        <v>1700</v>
      </c>
      <c r="F128" s="165"/>
      <c r="G128" s="178">
        <f>SUM(G122:G127)</f>
        <v>213900</v>
      </c>
      <c r="H128" s="178">
        <f>SUM(H122:H126)</f>
        <v>1276</v>
      </c>
      <c r="I128" s="165"/>
      <c r="J128" s="178">
        <f>SUM(J122:J127)</f>
        <v>212672</v>
      </c>
      <c r="K128" s="178">
        <f>SUM(K122:K126)</f>
        <v>0</v>
      </c>
      <c r="L128" s="165"/>
      <c r="M128" s="178">
        <f>SUM(M122:M127)</f>
        <v>0</v>
      </c>
      <c r="N128" s="178">
        <f>SUM(N122:N126)</f>
        <v>0</v>
      </c>
      <c r="O128" s="165"/>
      <c r="P128" s="178">
        <f>SUM(P122:P127)</f>
        <v>0</v>
      </c>
      <c r="Q128" s="178">
        <f>SUM(Q122:Q126)</f>
        <v>0</v>
      </c>
      <c r="R128" s="165"/>
      <c r="S128" s="178">
        <f>SUM(S122:S127)</f>
        <v>0</v>
      </c>
      <c r="T128" s="178">
        <f>SUM(T122:T126)</f>
        <v>0</v>
      </c>
      <c r="U128" s="165"/>
      <c r="V128" s="222">
        <f>SUM(V122:V127)</f>
        <v>0</v>
      </c>
      <c r="W128" s="320">
        <f>SUM(W122:W127)</f>
        <v>213900</v>
      </c>
      <c r="X128" s="321">
        <f>SUM(X122:X127)</f>
        <v>212672</v>
      </c>
      <c r="Y128" s="321">
        <f t="shared" si="27"/>
        <v>1228</v>
      </c>
      <c r="Z128" s="380">
        <f>Y128/W128</f>
        <v>5.741000467508181E-3</v>
      </c>
      <c r="AA128" s="210"/>
      <c r="AB128" s="7"/>
      <c r="AC128" s="7"/>
    </row>
    <row r="129" spans="1:29" ht="30" customHeight="1" thickBot="1" x14ac:dyDescent="0.3">
      <c r="A129" s="170" t="s">
        <v>65</v>
      </c>
      <c r="B129" s="171">
        <v>9</v>
      </c>
      <c r="C129" s="172" t="s">
        <v>249</v>
      </c>
      <c r="D129" s="17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376"/>
      <c r="X129" s="376"/>
      <c r="Y129" s="377"/>
      <c r="Z129" s="376"/>
      <c r="AA129" s="223"/>
      <c r="AB129" s="7"/>
      <c r="AC129" s="7"/>
    </row>
    <row r="130" spans="1:29" ht="31.9" customHeight="1" x14ac:dyDescent="0.25">
      <c r="A130" s="224" t="s">
        <v>70</v>
      </c>
      <c r="B130" s="225">
        <v>43839</v>
      </c>
      <c r="C130" s="226" t="s">
        <v>250</v>
      </c>
      <c r="D130" s="227" t="s">
        <v>263</v>
      </c>
      <c r="E130" s="228">
        <v>2</v>
      </c>
      <c r="F130" s="229">
        <v>4000</v>
      </c>
      <c r="G130" s="230">
        <f t="shared" ref="G130:G135" si="29">E130*F130</f>
        <v>8000</v>
      </c>
      <c r="H130" s="228">
        <v>1</v>
      </c>
      <c r="I130" s="229">
        <v>10000</v>
      </c>
      <c r="J130" s="230">
        <f t="shared" ref="J130:J135" si="30">H130*I130</f>
        <v>10000</v>
      </c>
      <c r="K130" s="231"/>
      <c r="L130" s="229"/>
      <c r="M130" s="230">
        <f t="shared" ref="M130:M135" si="31">K130*L130</f>
        <v>0</v>
      </c>
      <c r="N130" s="231"/>
      <c r="O130" s="229"/>
      <c r="P130" s="230">
        <f t="shared" ref="P130:P135" si="32">N130*O130</f>
        <v>0</v>
      </c>
      <c r="Q130" s="231"/>
      <c r="R130" s="229"/>
      <c r="S130" s="230">
        <f t="shared" ref="S130:S135" si="33">Q130*R130</f>
        <v>0</v>
      </c>
      <c r="T130" s="231"/>
      <c r="U130" s="229"/>
      <c r="V130" s="230">
        <f t="shared" ref="V130:V135" si="34">T130*U130</f>
        <v>0</v>
      </c>
      <c r="W130" s="378">
        <f t="shared" ref="W130:W135" si="35">G130+M130+S130</f>
        <v>8000</v>
      </c>
      <c r="X130" s="304">
        <f t="shared" ref="X130:X135" si="36">J130+P130+V130</f>
        <v>10000</v>
      </c>
      <c r="Y130" s="304">
        <f t="shared" ref="Y130:Y136" si="37">W130-X130</f>
        <v>-2000</v>
      </c>
      <c r="Z130" s="305">
        <f t="shared" ref="Z130:Z134" si="38">Y130/W130</f>
        <v>-0.25</v>
      </c>
      <c r="AA130" s="214" t="s">
        <v>363</v>
      </c>
      <c r="AB130" s="124"/>
      <c r="AC130" s="124"/>
    </row>
    <row r="131" spans="1:29" ht="17.45" customHeight="1" x14ac:dyDescent="0.25">
      <c r="A131" s="116" t="s">
        <v>70</v>
      </c>
      <c r="B131" s="232">
        <v>43870</v>
      </c>
      <c r="C131" s="176" t="s">
        <v>251</v>
      </c>
      <c r="D131" s="233" t="s">
        <v>136</v>
      </c>
      <c r="E131" s="234">
        <v>1</v>
      </c>
      <c r="F131" s="121">
        <v>48000</v>
      </c>
      <c r="G131" s="122">
        <f t="shared" si="29"/>
        <v>48000</v>
      </c>
      <c r="H131" s="234">
        <v>1</v>
      </c>
      <c r="I131" s="121">
        <v>48000</v>
      </c>
      <c r="J131" s="122">
        <f t="shared" si="30"/>
        <v>48000</v>
      </c>
      <c r="K131" s="120"/>
      <c r="L131" s="121"/>
      <c r="M131" s="122">
        <f t="shared" si="31"/>
        <v>0</v>
      </c>
      <c r="N131" s="120"/>
      <c r="O131" s="121"/>
      <c r="P131" s="122">
        <f t="shared" si="32"/>
        <v>0</v>
      </c>
      <c r="Q131" s="120"/>
      <c r="R131" s="121"/>
      <c r="S131" s="122">
        <f t="shared" si="33"/>
        <v>0</v>
      </c>
      <c r="T131" s="120"/>
      <c r="U131" s="121"/>
      <c r="V131" s="122">
        <f t="shared" si="34"/>
        <v>0</v>
      </c>
      <c r="W131" s="319">
        <f t="shared" si="35"/>
        <v>48000</v>
      </c>
      <c r="X131" s="304">
        <f t="shared" si="36"/>
        <v>48000</v>
      </c>
      <c r="Y131" s="304">
        <f t="shared" si="37"/>
        <v>0</v>
      </c>
      <c r="Z131" s="305">
        <f t="shared" si="38"/>
        <v>0</v>
      </c>
      <c r="AA131" s="123"/>
      <c r="AB131" s="124"/>
      <c r="AC131" s="124"/>
    </row>
    <row r="132" spans="1:29" ht="30" customHeight="1" x14ac:dyDescent="0.25">
      <c r="A132" s="116" t="s">
        <v>70</v>
      </c>
      <c r="B132" s="232">
        <v>43899</v>
      </c>
      <c r="C132" s="176" t="s">
        <v>252</v>
      </c>
      <c r="D132" s="233"/>
      <c r="E132" s="234"/>
      <c r="F132" s="121"/>
      <c r="G132" s="122">
        <f t="shared" si="29"/>
        <v>0</v>
      </c>
      <c r="H132" s="234"/>
      <c r="I132" s="121"/>
      <c r="J132" s="122">
        <f t="shared" si="30"/>
        <v>0</v>
      </c>
      <c r="K132" s="120"/>
      <c r="L132" s="121"/>
      <c r="M132" s="122">
        <f t="shared" si="31"/>
        <v>0</v>
      </c>
      <c r="N132" s="120"/>
      <c r="O132" s="121"/>
      <c r="P132" s="122">
        <f t="shared" si="32"/>
        <v>0</v>
      </c>
      <c r="Q132" s="120"/>
      <c r="R132" s="121"/>
      <c r="S132" s="122">
        <f t="shared" si="33"/>
        <v>0</v>
      </c>
      <c r="T132" s="120"/>
      <c r="U132" s="121"/>
      <c r="V132" s="122">
        <f t="shared" si="34"/>
        <v>0</v>
      </c>
      <c r="W132" s="319">
        <f t="shared" si="35"/>
        <v>0</v>
      </c>
      <c r="X132" s="304">
        <f t="shared" si="36"/>
        <v>0</v>
      </c>
      <c r="Y132" s="304">
        <f t="shared" si="37"/>
        <v>0</v>
      </c>
      <c r="Z132" s="305">
        <v>0</v>
      </c>
      <c r="AA132" s="123"/>
      <c r="AB132" s="124"/>
      <c r="AC132" s="124"/>
    </row>
    <row r="133" spans="1:29" ht="19.149999999999999" customHeight="1" thickBot="1" x14ac:dyDescent="0.3">
      <c r="A133" s="116" t="s">
        <v>70</v>
      </c>
      <c r="B133" s="232">
        <v>43930</v>
      </c>
      <c r="C133" s="176" t="s">
        <v>253</v>
      </c>
      <c r="D133" s="233" t="s">
        <v>136</v>
      </c>
      <c r="E133" s="234">
        <v>1</v>
      </c>
      <c r="F133" s="121">
        <v>15000</v>
      </c>
      <c r="G133" s="122">
        <f t="shared" si="29"/>
        <v>15000</v>
      </c>
      <c r="H133" s="234">
        <v>1</v>
      </c>
      <c r="I133" s="121">
        <v>15000</v>
      </c>
      <c r="J133" s="122">
        <f t="shared" si="30"/>
        <v>15000</v>
      </c>
      <c r="K133" s="120"/>
      <c r="L133" s="121"/>
      <c r="M133" s="122">
        <f t="shared" si="31"/>
        <v>0</v>
      </c>
      <c r="N133" s="120"/>
      <c r="O133" s="121"/>
      <c r="P133" s="122">
        <f t="shared" si="32"/>
        <v>0</v>
      </c>
      <c r="Q133" s="120"/>
      <c r="R133" s="121"/>
      <c r="S133" s="122">
        <f t="shared" si="33"/>
        <v>0</v>
      </c>
      <c r="T133" s="120"/>
      <c r="U133" s="121"/>
      <c r="V133" s="122">
        <f t="shared" si="34"/>
        <v>0</v>
      </c>
      <c r="W133" s="319">
        <f t="shared" si="35"/>
        <v>15000</v>
      </c>
      <c r="X133" s="304">
        <f t="shared" si="36"/>
        <v>15000</v>
      </c>
      <c r="Y133" s="304">
        <f t="shared" si="37"/>
        <v>0</v>
      </c>
      <c r="Z133" s="305">
        <f t="shared" si="38"/>
        <v>0</v>
      </c>
      <c r="AA133" s="123"/>
      <c r="AB133" s="124"/>
      <c r="AC133" s="124"/>
    </row>
    <row r="134" spans="1:29" ht="30" customHeight="1" x14ac:dyDescent="0.25">
      <c r="A134" s="125" t="s">
        <v>70</v>
      </c>
      <c r="B134" s="232">
        <v>43960</v>
      </c>
      <c r="C134" s="155" t="s">
        <v>327</v>
      </c>
      <c r="D134" s="235" t="s">
        <v>136</v>
      </c>
      <c r="E134" s="236">
        <v>1</v>
      </c>
      <c r="F134" s="129">
        <v>20000</v>
      </c>
      <c r="G134" s="130">
        <f t="shared" si="29"/>
        <v>20000</v>
      </c>
      <c r="H134" s="236">
        <v>1</v>
      </c>
      <c r="I134" s="129">
        <v>31000</v>
      </c>
      <c r="J134" s="130">
        <f t="shared" si="30"/>
        <v>31000</v>
      </c>
      <c r="K134" s="128"/>
      <c r="L134" s="129"/>
      <c r="M134" s="130">
        <f t="shared" si="31"/>
        <v>0</v>
      </c>
      <c r="N134" s="128"/>
      <c r="O134" s="129"/>
      <c r="P134" s="130">
        <f t="shared" si="32"/>
        <v>0</v>
      </c>
      <c r="Q134" s="128"/>
      <c r="R134" s="129"/>
      <c r="S134" s="130">
        <f t="shared" si="33"/>
        <v>0</v>
      </c>
      <c r="T134" s="128"/>
      <c r="U134" s="129"/>
      <c r="V134" s="130">
        <f t="shared" si="34"/>
        <v>0</v>
      </c>
      <c r="W134" s="338">
        <f t="shared" si="35"/>
        <v>20000</v>
      </c>
      <c r="X134" s="304">
        <f t="shared" si="36"/>
        <v>31000</v>
      </c>
      <c r="Y134" s="304">
        <f t="shared" si="37"/>
        <v>-11000</v>
      </c>
      <c r="Z134" s="305">
        <f t="shared" si="38"/>
        <v>-0.55000000000000004</v>
      </c>
      <c r="AA134" s="214" t="s">
        <v>370</v>
      </c>
      <c r="AB134" s="124"/>
      <c r="AC134" s="124"/>
    </row>
    <row r="135" spans="1:29" ht="30" customHeight="1" thickBot="1" x14ac:dyDescent="0.3">
      <c r="A135" s="125" t="s">
        <v>70</v>
      </c>
      <c r="B135" s="232">
        <v>43991</v>
      </c>
      <c r="C135" s="215" t="s">
        <v>254</v>
      </c>
      <c r="D135" s="139"/>
      <c r="E135" s="128"/>
      <c r="F135" s="129">
        <v>0.22</v>
      </c>
      <c r="G135" s="130">
        <f t="shared" si="29"/>
        <v>0</v>
      </c>
      <c r="H135" s="128"/>
      <c r="I135" s="129">
        <v>0.22</v>
      </c>
      <c r="J135" s="130">
        <f t="shared" si="30"/>
        <v>0</v>
      </c>
      <c r="K135" s="128"/>
      <c r="L135" s="129">
        <v>0.22</v>
      </c>
      <c r="M135" s="130">
        <f t="shared" si="31"/>
        <v>0</v>
      </c>
      <c r="N135" s="128"/>
      <c r="O135" s="129">
        <v>0.22</v>
      </c>
      <c r="P135" s="130">
        <f t="shared" si="32"/>
        <v>0</v>
      </c>
      <c r="Q135" s="128"/>
      <c r="R135" s="129">
        <v>0.22</v>
      </c>
      <c r="S135" s="130">
        <f t="shared" si="33"/>
        <v>0</v>
      </c>
      <c r="T135" s="128"/>
      <c r="U135" s="129">
        <v>0.22</v>
      </c>
      <c r="V135" s="130">
        <f t="shared" si="34"/>
        <v>0</v>
      </c>
      <c r="W135" s="338">
        <f t="shared" si="35"/>
        <v>0</v>
      </c>
      <c r="X135" s="344">
        <f t="shared" si="36"/>
        <v>0</v>
      </c>
      <c r="Y135" s="344">
        <f t="shared" si="37"/>
        <v>0</v>
      </c>
      <c r="Z135" s="349">
        <v>0</v>
      </c>
      <c r="AA135" s="131"/>
      <c r="AB135" s="7"/>
      <c r="AC135" s="7"/>
    </row>
    <row r="136" spans="1:29" ht="30" customHeight="1" thickBot="1" x14ac:dyDescent="0.3">
      <c r="A136" s="157" t="s">
        <v>255</v>
      </c>
      <c r="B136" s="158"/>
      <c r="C136" s="159"/>
      <c r="D136" s="160"/>
      <c r="E136" s="178">
        <f>SUM(E130:E134)</f>
        <v>5</v>
      </c>
      <c r="F136" s="165"/>
      <c r="G136" s="163">
        <f>SUM(G130:G135)</f>
        <v>91000</v>
      </c>
      <c r="H136" s="178">
        <f>SUM(H130:H134)</f>
        <v>4</v>
      </c>
      <c r="I136" s="165"/>
      <c r="J136" s="163">
        <f>SUM(J130:J135)</f>
        <v>104000</v>
      </c>
      <c r="K136" s="179">
        <f>SUM(K130:K134)</f>
        <v>0</v>
      </c>
      <c r="L136" s="165"/>
      <c r="M136" s="163">
        <f>SUM(M130:M135)</f>
        <v>0</v>
      </c>
      <c r="N136" s="179">
        <f>SUM(N130:N134)</f>
        <v>0</v>
      </c>
      <c r="O136" s="165"/>
      <c r="P136" s="163">
        <f>SUM(P130:P135)</f>
        <v>0</v>
      </c>
      <c r="Q136" s="179">
        <f>SUM(Q130:Q134)</f>
        <v>0</v>
      </c>
      <c r="R136" s="165"/>
      <c r="S136" s="163">
        <f>SUM(S130:S135)</f>
        <v>0</v>
      </c>
      <c r="T136" s="179">
        <f>SUM(T130:T134)</f>
        <v>0</v>
      </c>
      <c r="U136" s="165"/>
      <c r="V136" s="166">
        <f>SUM(V130:V135)</f>
        <v>0</v>
      </c>
      <c r="W136" s="167">
        <f>SUM(W130:W135)</f>
        <v>91000</v>
      </c>
      <c r="X136" s="379">
        <f>SUM(X130:X135)</f>
        <v>104000</v>
      </c>
      <c r="Y136" s="379">
        <f t="shared" si="37"/>
        <v>-13000</v>
      </c>
      <c r="Z136" s="380">
        <f>Y136/W136</f>
        <v>-0.14285714285714285</v>
      </c>
      <c r="AA136" s="210"/>
      <c r="AB136" s="7"/>
      <c r="AC136" s="7"/>
    </row>
    <row r="137" spans="1:29" ht="30" customHeight="1" thickBot="1" x14ac:dyDescent="0.3">
      <c r="A137" s="170" t="s">
        <v>65</v>
      </c>
      <c r="B137" s="195">
        <v>10</v>
      </c>
      <c r="C137" s="237" t="s">
        <v>256</v>
      </c>
      <c r="D137" s="17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211"/>
      <c r="X137" s="211"/>
      <c r="Y137" s="174"/>
      <c r="Z137" s="211"/>
      <c r="AA137" s="212"/>
      <c r="AB137" s="7"/>
      <c r="AC137" s="7"/>
    </row>
    <row r="138" spans="1:29" ht="30" customHeight="1" x14ac:dyDescent="0.25">
      <c r="A138" s="116" t="s">
        <v>70</v>
      </c>
      <c r="B138" s="232">
        <v>43840</v>
      </c>
      <c r="C138" s="238" t="s">
        <v>328</v>
      </c>
      <c r="D138" s="227" t="s">
        <v>263</v>
      </c>
      <c r="E138" s="239">
        <v>5</v>
      </c>
      <c r="F138" s="151">
        <v>650</v>
      </c>
      <c r="G138" s="152">
        <f t="shared" ref="G138:G143" si="39">E138*F138</f>
        <v>3250</v>
      </c>
      <c r="H138" s="239">
        <v>5</v>
      </c>
      <c r="I138" s="151">
        <v>650</v>
      </c>
      <c r="J138" s="152">
        <f t="shared" ref="J138:J143" si="40">H138*I138</f>
        <v>3250</v>
      </c>
      <c r="K138" s="150"/>
      <c r="L138" s="151"/>
      <c r="M138" s="152">
        <f t="shared" ref="M138:M143" si="41">K138*L138</f>
        <v>0</v>
      </c>
      <c r="N138" s="150"/>
      <c r="O138" s="151"/>
      <c r="P138" s="152">
        <f t="shared" ref="P138:P143" si="42">N138*O138</f>
        <v>0</v>
      </c>
      <c r="Q138" s="150"/>
      <c r="R138" s="151"/>
      <c r="S138" s="152">
        <f t="shared" ref="S138:S143" si="43">Q138*R138</f>
        <v>0</v>
      </c>
      <c r="T138" s="150"/>
      <c r="U138" s="151"/>
      <c r="V138" s="240">
        <f t="shared" ref="V138:V143" si="44">T138*U138</f>
        <v>0</v>
      </c>
      <c r="W138" s="315">
        <f t="shared" ref="W138:W143" si="45">G138+M138+S138</f>
        <v>3250</v>
      </c>
      <c r="X138" s="316">
        <f t="shared" ref="X138:X143" si="46">J138+P138+V138</f>
        <v>3250</v>
      </c>
      <c r="Y138" s="316">
        <f t="shared" ref="Y138:Y144" si="47">W138-X138</f>
        <v>0</v>
      </c>
      <c r="Z138" s="317">
        <f t="shared" ref="Z138:Z144" si="48">Y138/W138</f>
        <v>0</v>
      </c>
      <c r="AA138" s="241"/>
      <c r="AB138" s="124"/>
      <c r="AC138" s="124"/>
    </row>
    <row r="139" spans="1:29" ht="30" customHeight="1" x14ac:dyDescent="0.25">
      <c r="A139" s="116" t="s">
        <v>70</v>
      </c>
      <c r="B139" s="232">
        <v>43871</v>
      </c>
      <c r="C139" s="238" t="s">
        <v>329</v>
      </c>
      <c r="D139" s="233" t="s">
        <v>263</v>
      </c>
      <c r="E139" s="234">
        <v>23</v>
      </c>
      <c r="F139" s="121">
        <v>850</v>
      </c>
      <c r="G139" s="122">
        <f t="shared" si="39"/>
        <v>19550</v>
      </c>
      <c r="H139" s="234">
        <v>23</v>
      </c>
      <c r="I139" s="121">
        <v>850</v>
      </c>
      <c r="J139" s="122">
        <f t="shared" si="40"/>
        <v>19550</v>
      </c>
      <c r="K139" s="120"/>
      <c r="L139" s="121"/>
      <c r="M139" s="122">
        <f t="shared" si="41"/>
        <v>0</v>
      </c>
      <c r="N139" s="120"/>
      <c r="O139" s="121"/>
      <c r="P139" s="122">
        <f t="shared" si="42"/>
        <v>0</v>
      </c>
      <c r="Q139" s="120"/>
      <c r="R139" s="121"/>
      <c r="S139" s="122">
        <f t="shared" si="43"/>
        <v>0</v>
      </c>
      <c r="T139" s="120"/>
      <c r="U139" s="121"/>
      <c r="V139" s="213">
        <f t="shared" si="44"/>
        <v>0</v>
      </c>
      <c r="W139" s="300">
        <f t="shared" si="45"/>
        <v>19550</v>
      </c>
      <c r="X139" s="301">
        <f t="shared" si="46"/>
        <v>19550</v>
      </c>
      <c r="Y139" s="301">
        <f t="shared" si="47"/>
        <v>0</v>
      </c>
      <c r="Z139" s="302">
        <f t="shared" si="48"/>
        <v>0</v>
      </c>
      <c r="AA139" s="123"/>
      <c r="AB139" s="124"/>
      <c r="AC139" s="124"/>
    </row>
    <row r="140" spans="1:29" ht="30" customHeight="1" x14ac:dyDescent="0.25">
      <c r="A140" s="116" t="s">
        <v>70</v>
      </c>
      <c r="B140" s="232">
        <v>43900</v>
      </c>
      <c r="C140" s="238" t="s">
        <v>330</v>
      </c>
      <c r="D140" s="233" t="s">
        <v>263</v>
      </c>
      <c r="E140" s="234">
        <v>35</v>
      </c>
      <c r="F140" s="121">
        <v>750</v>
      </c>
      <c r="G140" s="122">
        <f t="shared" si="39"/>
        <v>26250</v>
      </c>
      <c r="H140" s="234">
        <v>35</v>
      </c>
      <c r="I140" s="121">
        <v>750</v>
      </c>
      <c r="J140" s="122">
        <f t="shared" si="40"/>
        <v>26250</v>
      </c>
      <c r="K140" s="120"/>
      <c r="L140" s="121"/>
      <c r="M140" s="122">
        <f t="shared" si="41"/>
        <v>0</v>
      </c>
      <c r="N140" s="120"/>
      <c r="O140" s="121"/>
      <c r="P140" s="122">
        <f t="shared" si="42"/>
        <v>0</v>
      </c>
      <c r="Q140" s="120"/>
      <c r="R140" s="121"/>
      <c r="S140" s="122">
        <f t="shared" si="43"/>
        <v>0</v>
      </c>
      <c r="T140" s="120"/>
      <c r="U140" s="121"/>
      <c r="V140" s="213">
        <f t="shared" si="44"/>
        <v>0</v>
      </c>
      <c r="W140" s="300">
        <f t="shared" si="45"/>
        <v>26250</v>
      </c>
      <c r="X140" s="301">
        <f t="shared" si="46"/>
        <v>26250</v>
      </c>
      <c r="Y140" s="301">
        <f t="shared" si="47"/>
        <v>0</v>
      </c>
      <c r="Z140" s="302">
        <f t="shared" si="48"/>
        <v>0</v>
      </c>
      <c r="AA140" s="123"/>
      <c r="AB140" s="124"/>
      <c r="AC140" s="124"/>
    </row>
    <row r="141" spans="1:29" ht="30" customHeight="1" x14ac:dyDescent="0.25">
      <c r="A141" s="125" t="s">
        <v>70</v>
      </c>
      <c r="B141" s="242">
        <v>43931</v>
      </c>
      <c r="C141" s="155" t="s">
        <v>331</v>
      </c>
      <c r="D141" s="235" t="s">
        <v>263</v>
      </c>
      <c r="E141" s="236">
        <v>10</v>
      </c>
      <c r="F141" s="129">
        <v>555</v>
      </c>
      <c r="G141" s="122">
        <f t="shared" si="39"/>
        <v>5550</v>
      </c>
      <c r="H141" s="236">
        <v>10</v>
      </c>
      <c r="I141" s="129">
        <v>555</v>
      </c>
      <c r="J141" s="122">
        <f t="shared" si="40"/>
        <v>5550</v>
      </c>
      <c r="K141" s="128"/>
      <c r="L141" s="129"/>
      <c r="M141" s="130">
        <f t="shared" si="41"/>
        <v>0</v>
      </c>
      <c r="N141" s="128"/>
      <c r="O141" s="129"/>
      <c r="P141" s="130">
        <f t="shared" si="42"/>
        <v>0</v>
      </c>
      <c r="Q141" s="128"/>
      <c r="R141" s="129"/>
      <c r="S141" s="130">
        <f t="shared" si="43"/>
        <v>0</v>
      </c>
      <c r="T141" s="128"/>
      <c r="U141" s="129"/>
      <c r="V141" s="216">
        <f t="shared" si="44"/>
        <v>0</v>
      </c>
      <c r="W141" s="318">
        <f t="shared" si="45"/>
        <v>5550</v>
      </c>
      <c r="X141" s="301">
        <f t="shared" si="46"/>
        <v>5550</v>
      </c>
      <c r="Y141" s="301">
        <f t="shared" si="47"/>
        <v>0</v>
      </c>
      <c r="Z141" s="302">
        <f t="shared" si="48"/>
        <v>0</v>
      </c>
      <c r="AA141" s="206"/>
      <c r="AB141" s="124"/>
      <c r="AC141" s="124"/>
    </row>
    <row r="142" spans="1:29" ht="30.6" customHeight="1" x14ac:dyDescent="0.25">
      <c r="A142" s="125" t="s">
        <v>70</v>
      </c>
      <c r="B142" s="242">
        <v>45422</v>
      </c>
      <c r="C142" s="155" t="s">
        <v>332</v>
      </c>
      <c r="D142" s="235" t="s">
        <v>263</v>
      </c>
      <c r="E142" s="236">
        <v>10</v>
      </c>
      <c r="F142" s="129">
        <v>600</v>
      </c>
      <c r="G142" s="122">
        <f t="shared" si="39"/>
        <v>6000</v>
      </c>
      <c r="H142" s="236">
        <v>12</v>
      </c>
      <c r="I142" s="129">
        <v>600</v>
      </c>
      <c r="J142" s="122">
        <f t="shared" si="40"/>
        <v>7200</v>
      </c>
      <c r="K142" s="128"/>
      <c r="L142" s="129"/>
      <c r="M142" s="130">
        <f t="shared" si="41"/>
        <v>0</v>
      </c>
      <c r="N142" s="128"/>
      <c r="O142" s="129"/>
      <c r="P142" s="130">
        <f t="shared" si="42"/>
        <v>0</v>
      </c>
      <c r="Q142" s="128"/>
      <c r="R142" s="129"/>
      <c r="S142" s="130"/>
      <c r="T142" s="128"/>
      <c r="U142" s="129"/>
      <c r="V142" s="216"/>
      <c r="W142" s="390">
        <f t="shared" si="45"/>
        <v>6000</v>
      </c>
      <c r="X142" s="307">
        <f t="shared" si="46"/>
        <v>7200</v>
      </c>
      <c r="Y142" s="307">
        <f t="shared" si="47"/>
        <v>-1200</v>
      </c>
      <c r="Z142" s="308">
        <f t="shared" si="48"/>
        <v>-0.2</v>
      </c>
      <c r="AA142" s="123" t="s">
        <v>362</v>
      </c>
      <c r="AB142" s="124"/>
      <c r="AC142" s="124"/>
    </row>
    <row r="143" spans="1:29" ht="29.45" customHeight="1" thickBot="1" x14ac:dyDescent="0.3">
      <c r="A143" s="125" t="s">
        <v>70</v>
      </c>
      <c r="B143" s="243">
        <v>45453</v>
      </c>
      <c r="C143" s="215" t="s">
        <v>333</v>
      </c>
      <c r="D143" s="244" t="s">
        <v>263</v>
      </c>
      <c r="E143" s="128">
        <v>35</v>
      </c>
      <c r="F143" s="129">
        <v>400</v>
      </c>
      <c r="G143" s="130">
        <f t="shared" si="39"/>
        <v>14000</v>
      </c>
      <c r="H143" s="128">
        <v>40</v>
      </c>
      <c r="I143" s="129">
        <v>400</v>
      </c>
      <c r="J143" s="130">
        <f t="shared" si="40"/>
        <v>16000</v>
      </c>
      <c r="K143" s="128"/>
      <c r="L143" s="129"/>
      <c r="M143" s="130">
        <f t="shared" si="41"/>
        <v>0</v>
      </c>
      <c r="N143" s="128"/>
      <c r="O143" s="129"/>
      <c r="P143" s="130">
        <f t="shared" si="42"/>
        <v>0</v>
      </c>
      <c r="Q143" s="128"/>
      <c r="R143" s="129">
        <v>0.22</v>
      </c>
      <c r="S143" s="130">
        <f t="shared" si="43"/>
        <v>0</v>
      </c>
      <c r="T143" s="128"/>
      <c r="U143" s="129">
        <v>0.22</v>
      </c>
      <c r="V143" s="216">
        <f t="shared" si="44"/>
        <v>0</v>
      </c>
      <c r="W143" s="391">
        <f t="shared" si="45"/>
        <v>14000</v>
      </c>
      <c r="X143" s="392">
        <f t="shared" si="46"/>
        <v>16000</v>
      </c>
      <c r="Y143" s="392">
        <f t="shared" si="47"/>
        <v>-2000</v>
      </c>
      <c r="Z143" s="393">
        <f t="shared" si="48"/>
        <v>-0.14285714285714285</v>
      </c>
      <c r="AA143" s="123" t="s">
        <v>362</v>
      </c>
      <c r="AB143" s="7"/>
      <c r="AC143" s="7"/>
    </row>
    <row r="144" spans="1:29" ht="30" customHeight="1" thickBot="1" x14ac:dyDescent="0.3">
      <c r="A144" s="157" t="s">
        <v>257</v>
      </c>
      <c r="B144" s="158"/>
      <c r="C144" s="159"/>
      <c r="D144" s="160"/>
      <c r="E144" s="178">
        <f>SUM(E138:E141)</f>
        <v>73</v>
      </c>
      <c r="F144" s="165"/>
      <c r="G144" s="163">
        <f>SUM(G138:G143)</f>
        <v>74600</v>
      </c>
      <c r="H144" s="178">
        <f>SUM(H138:H141)</f>
        <v>73</v>
      </c>
      <c r="I144" s="165"/>
      <c r="J144" s="163">
        <f>SUM(J138:J143)</f>
        <v>77800</v>
      </c>
      <c r="K144" s="179">
        <f>SUM(K138:K141)</f>
        <v>0</v>
      </c>
      <c r="L144" s="165"/>
      <c r="M144" s="163">
        <f>SUM(M138:M143)</f>
        <v>0</v>
      </c>
      <c r="N144" s="179">
        <f>SUM(N138:N141)</f>
        <v>0</v>
      </c>
      <c r="O144" s="165"/>
      <c r="P144" s="163">
        <f>SUM(P138:P143)</f>
        <v>0</v>
      </c>
      <c r="Q144" s="179">
        <f>SUM(Q138:Q141)</f>
        <v>0</v>
      </c>
      <c r="R144" s="165"/>
      <c r="S144" s="163">
        <f>SUM(S138:S143)</f>
        <v>0</v>
      </c>
      <c r="T144" s="179">
        <f>SUM(T138:T141)</f>
        <v>0</v>
      </c>
      <c r="U144" s="165"/>
      <c r="V144" s="166">
        <f>SUM(V138:V143)</f>
        <v>0</v>
      </c>
      <c r="W144" s="394">
        <f>SUM(W138:W143)</f>
        <v>74600</v>
      </c>
      <c r="X144" s="395">
        <f>SUM(X138:X143)</f>
        <v>77800</v>
      </c>
      <c r="Y144" s="395">
        <f t="shared" si="47"/>
        <v>-3200</v>
      </c>
      <c r="Z144" s="396">
        <f t="shared" si="48"/>
        <v>-4.2895442359249331E-2</v>
      </c>
      <c r="AA144" s="210"/>
      <c r="AB144" s="7"/>
      <c r="AC144" s="7"/>
    </row>
    <row r="145" spans="1:29" ht="30" customHeight="1" thickBot="1" x14ac:dyDescent="0.3">
      <c r="A145" s="170" t="s">
        <v>65</v>
      </c>
      <c r="B145" s="195">
        <v>11</v>
      </c>
      <c r="C145" s="172" t="s">
        <v>258</v>
      </c>
      <c r="D145" s="17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211"/>
      <c r="X145" s="211"/>
      <c r="Y145" s="174"/>
      <c r="Z145" s="211"/>
      <c r="AA145" s="212"/>
      <c r="AB145" s="7"/>
      <c r="AC145" s="7"/>
    </row>
    <row r="146" spans="1:29" ht="30" customHeight="1" x14ac:dyDescent="0.25">
      <c r="A146" s="246" t="s">
        <v>70</v>
      </c>
      <c r="B146" s="232">
        <v>43841</v>
      </c>
      <c r="C146" s="238" t="s">
        <v>259</v>
      </c>
      <c r="D146" s="149" t="s">
        <v>105</v>
      </c>
      <c r="E146" s="150"/>
      <c r="F146" s="151"/>
      <c r="G146" s="152">
        <f>E146*F146</f>
        <v>0</v>
      </c>
      <c r="H146" s="150"/>
      <c r="I146" s="151"/>
      <c r="J146" s="152">
        <f>H146*I146</f>
        <v>0</v>
      </c>
      <c r="K146" s="150"/>
      <c r="L146" s="151"/>
      <c r="M146" s="152">
        <f>K146*L146</f>
        <v>0</v>
      </c>
      <c r="N146" s="150"/>
      <c r="O146" s="151"/>
      <c r="P146" s="152">
        <f>N146*O146</f>
        <v>0</v>
      </c>
      <c r="Q146" s="150"/>
      <c r="R146" s="151"/>
      <c r="S146" s="152">
        <f>Q146*R146</f>
        <v>0</v>
      </c>
      <c r="T146" s="150"/>
      <c r="U146" s="151"/>
      <c r="V146" s="240">
        <f>T146*U146</f>
        <v>0</v>
      </c>
      <c r="W146" s="381">
        <f>G146+M146+S146</f>
        <v>0</v>
      </c>
      <c r="X146" s="378">
        <f>J146+P146+V146</f>
        <v>0</v>
      </c>
      <c r="Y146" s="378">
        <f>W146-X146</f>
        <v>0</v>
      </c>
      <c r="Z146" s="382">
        <v>0</v>
      </c>
      <c r="AA146" s="241"/>
      <c r="AB146" s="124"/>
      <c r="AC146" s="124"/>
    </row>
    <row r="147" spans="1:29" ht="30" customHeight="1" thickBot="1" x14ac:dyDescent="0.3">
      <c r="A147" s="247" t="s">
        <v>70</v>
      </c>
      <c r="B147" s="232">
        <v>43872</v>
      </c>
      <c r="C147" s="155" t="s">
        <v>259</v>
      </c>
      <c r="D147" s="127" t="s">
        <v>105</v>
      </c>
      <c r="E147" s="128"/>
      <c r="F147" s="129"/>
      <c r="G147" s="122">
        <f>E147*F147</f>
        <v>0</v>
      </c>
      <c r="H147" s="128"/>
      <c r="I147" s="129"/>
      <c r="J147" s="122">
        <f>H147*I147</f>
        <v>0</v>
      </c>
      <c r="K147" s="128"/>
      <c r="L147" s="129"/>
      <c r="M147" s="130">
        <f>K147*L147</f>
        <v>0</v>
      </c>
      <c r="N147" s="128"/>
      <c r="O147" s="129"/>
      <c r="P147" s="130">
        <f>N147*O147</f>
        <v>0</v>
      </c>
      <c r="Q147" s="128"/>
      <c r="R147" s="129"/>
      <c r="S147" s="130">
        <f>Q147*R147</f>
        <v>0</v>
      </c>
      <c r="T147" s="128"/>
      <c r="U147" s="129"/>
      <c r="V147" s="216">
        <f>T147*U147</f>
        <v>0</v>
      </c>
      <c r="W147" s="383">
        <f>G147+M147+S147</f>
        <v>0</v>
      </c>
      <c r="X147" s="354">
        <f>J147+P147+V147</f>
        <v>0</v>
      </c>
      <c r="Y147" s="354">
        <f>W147-X147</f>
        <v>0</v>
      </c>
      <c r="Z147" s="384">
        <v>0</v>
      </c>
      <c r="AA147" s="245"/>
      <c r="AB147" s="124"/>
      <c r="AC147" s="124"/>
    </row>
    <row r="148" spans="1:29" ht="30" customHeight="1" thickBot="1" x14ac:dyDescent="0.3">
      <c r="A148" s="434" t="s">
        <v>260</v>
      </c>
      <c r="B148" s="435"/>
      <c r="C148" s="435"/>
      <c r="D148" s="436"/>
      <c r="E148" s="178">
        <f>SUM(E146:E147)</f>
        <v>0</v>
      </c>
      <c r="F148" s="165"/>
      <c r="G148" s="163">
        <f>SUM(G146:G147)</f>
        <v>0</v>
      </c>
      <c r="H148" s="178">
        <f>SUM(H146:H147)</f>
        <v>0</v>
      </c>
      <c r="I148" s="165"/>
      <c r="J148" s="163">
        <f>SUM(J146:J147)</f>
        <v>0</v>
      </c>
      <c r="K148" s="179">
        <f>SUM(K146:K147)</f>
        <v>0</v>
      </c>
      <c r="L148" s="165"/>
      <c r="M148" s="163">
        <f>SUM(M146:M147)</f>
        <v>0</v>
      </c>
      <c r="N148" s="179">
        <f>SUM(N146:N147)</f>
        <v>0</v>
      </c>
      <c r="O148" s="165"/>
      <c r="P148" s="163">
        <f>SUM(P146:P147)</f>
        <v>0</v>
      </c>
      <c r="Q148" s="179">
        <f>SUM(Q146:Q147)</f>
        <v>0</v>
      </c>
      <c r="R148" s="165"/>
      <c r="S148" s="163">
        <f>SUM(S146:S147)</f>
        <v>0</v>
      </c>
      <c r="T148" s="179">
        <f>SUM(T146:T147)</f>
        <v>0</v>
      </c>
      <c r="U148" s="165"/>
      <c r="V148" s="166">
        <f>SUM(V146:V147)</f>
        <v>0</v>
      </c>
      <c r="W148" s="167">
        <f>SUM(W146:W147)</f>
        <v>0</v>
      </c>
      <c r="X148" s="379">
        <f>SUM(X146:X147)</f>
        <v>0</v>
      </c>
      <c r="Y148" s="379">
        <f>W148-X148</f>
        <v>0</v>
      </c>
      <c r="Z148" s="385">
        <v>0</v>
      </c>
      <c r="AA148" s="210"/>
      <c r="AB148" s="7"/>
      <c r="AC148" s="7"/>
    </row>
    <row r="149" spans="1:29" ht="30" customHeight="1" thickBot="1" x14ac:dyDescent="0.3">
      <c r="A149" s="194" t="s">
        <v>65</v>
      </c>
      <c r="B149" s="195">
        <v>12</v>
      </c>
      <c r="C149" s="196" t="s">
        <v>261</v>
      </c>
      <c r="D149" s="248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386"/>
      <c r="X149" s="386"/>
      <c r="Y149" s="387"/>
      <c r="Z149" s="386"/>
      <c r="AA149" s="212"/>
      <c r="AB149" s="7"/>
      <c r="AC149" s="7"/>
    </row>
    <row r="150" spans="1:29" ht="30" customHeight="1" x14ac:dyDescent="0.25">
      <c r="A150" s="147" t="s">
        <v>70</v>
      </c>
      <c r="B150" s="249">
        <v>43842</v>
      </c>
      <c r="C150" s="250" t="s">
        <v>262</v>
      </c>
      <c r="D150" s="227" t="s">
        <v>263</v>
      </c>
      <c r="E150" s="239"/>
      <c r="F150" s="151"/>
      <c r="G150" s="152">
        <f>E150*F150</f>
        <v>0</v>
      </c>
      <c r="H150" s="239"/>
      <c r="I150" s="151"/>
      <c r="J150" s="152">
        <f>H150*I150</f>
        <v>0</v>
      </c>
      <c r="K150" s="150"/>
      <c r="L150" s="151"/>
      <c r="M150" s="152">
        <f>K150*L150</f>
        <v>0</v>
      </c>
      <c r="N150" s="150"/>
      <c r="O150" s="151"/>
      <c r="P150" s="152">
        <f>N150*O150</f>
        <v>0</v>
      </c>
      <c r="Q150" s="150"/>
      <c r="R150" s="151"/>
      <c r="S150" s="152">
        <f>Q150*R150</f>
        <v>0</v>
      </c>
      <c r="T150" s="150"/>
      <c r="U150" s="151"/>
      <c r="V150" s="240">
        <f>T150*U150</f>
        <v>0</v>
      </c>
      <c r="W150" s="381">
        <f>G150+M150+S150</f>
        <v>0</v>
      </c>
      <c r="X150" s="378">
        <f>J150+P150+V150</f>
        <v>0</v>
      </c>
      <c r="Y150" s="378">
        <f>W150-X150</f>
        <v>0</v>
      </c>
      <c r="Z150" s="382">
        <v>0</v>
      </c>
      <c r="AA150" s="251"/>
      <c r="AB150" s="124"/>
      <c r="AC150" s="124"/>
    </row>
    <row r="151" spans="1:29" ht="30" customHeight="1" x14ac:dyDescent="0.25">
      <c r="A151" s="116" t="s">
        <v>70</v>
      </c>
      <c r="B151" s="232">
        <v>43873</v>
      </c>
      <c r="C151" s="176" t="s">
        <v>264</v>
      </c>
      <c r="D151" s="233" t="s">
        <v>240</v>
      </c>
      <c r="E151" s="234"/>
      <c r="F151" s="121"/>
      <c r="G151" s="122">
        <f>E151*F151</f>
        <v>0</v>
      </c>
      <c r="H151" s="234"/>
      <c r="I151" s="121"/>
      <c r="J151" s="122">
        <f>H151*I151</f>
        <v>0</v>
      </c>
      <c r="K151" s="120"/>
      <c r="L151" s="121"/>
      <c r="M151" s="122">
        <f>K151*L151</f>
        <v>0</v>
      </c>
      <c r="N151" s="120"/>
      <c r="O151" s="121"/>
      <c r="P151" s="122">
        <f>N151*O151</f>
        <v>0</v>
      </c>
      <c r="Q151" s="120"/>
      <c r="R151" s="121"/>
      <c r="S151" s="122">
        <f>Q151*R151</f>
        <v>0</v>
      </c>
      <c r="T151" s="120"/>
      <c r="U151" s="121"/>
      <c r="V151" s="213">
        <f>T151*U151</f>
        <v>0</v>
      </c>
      <c r="W151" s="388">
        <f>G151+M151+S151</f>
        <v>0</v>
      </c>
      <c r="X151" s="304">
        <f>J151+P151+V151</f>
        <v>0</v>
      </c>
      <c r="Y151" s="304">
        <f>W151-X151</f>
        <v>0</v>
      </c>
      <c r="Z151" s="305">
        <v>0</v>
      </c>
      <c r="AA151" s="252"/>
      <c r="AB151" s="124"/>
      <c r="AC151" s="124"/>
    </row>
    <row r="152" spans="1:29" ht="30" customHeight="1" x14ac:dyDescent="0.25">
      <c r="A152" s="125" t="s">
        <v>70</v>
      </c>
      <c r="B152" s="242">
        <v>43902</v>
      </c>
      <c r="C152" s="155" t="s">
        <v>265</v>
      </c>
      <c r="D152" s="235" t="s">
        <v>240</v>
      </c>
      <c r="E152" s="236"/>
      <c r="F152" s="129"/>
      <c r="G152" s="130">
        <f>E152*F152</f>
        <v>0</v>
      </c>
      <c r="H152" s="236"/>
      <c r="I152" s="129"/>
      <c r="J152" s="130">
        <f>H152*I152</f>
        <v>0</v>
      </c>
      <c r="K152" s="128"/>
      <c r="L152" s="129"/>
      <c r="M152" s="130">
        <f>K152*L152</f>
        <v>0</v>
      </c>
      <c r="N152" s="128"/>
      <c r="O152" s="129"/>
      <c r="P152" s="130">
        <f>N152*O152</f>
        <v>0</v>
      </c>
      <c r="Q152" s="128"/>
      <c r="R152" s="129"/>
      <c r="S152" s="130">
        <f>Q152*R152</f>
        <v>0</v>
      </c>
      <c r="T152" s="128"/>
      <c r="U152" s="129"/>
      <c r="V152" s="216">
        <f>T152*U152</f>
        <v>0</v>
      </c>
      <c r="W152" s="389">
        <f>G152+M152+S152</f>
        <v>0</v>
      </c>
      <c r="X152" s="304">
        <f>J152+P152+V152</f>
        <v>0</v>
      </c>
      <c r="Y152" s="304">
        <f>W152-X152</f>
        <v>0</v>
      </c>
      <c r="Z152" s="305">
        <v>0</v>
      </c>
      <c r="AA152" s="253"/>
      <c r="AB152" s="124"/>
      <c r="AC152" s="124"/>
    </row>
    <row r="153" spans="1:29" ht="30" customHeight="1" thickBot="1" x14ac:dyDescent="0.3">
      <c r="A153" s="125" t="s">
        <v>70</v>
      </c>
      <c r="B153" s="242">
        <v>43933</v>
      </c>
      <c r="C153" s="215" t="s">
        <v>266</v>
      </c>
      <c r="D153" s="244"/>
      <c r="E153" s="236"/>
      <c r="F153" s="129">
        <v>0.22</v>
      </c>
      <c r="G153" s="130">
        <f>E153*F153</f>
        <v>0</v>
      </c>
      <c r="H153" s="236"/>
      <c r="I153" s="129">
        <v>0.22</v>
      </c>
      <c r="J153" s="130">
        <f>H153*I153</f>
        <v>0</v>
      </c>
      <c r="K153" s="128"/>
      <c r="L153" s="129">
        <v>0.22</v>
      </c>
      <c r="M153" s="130">
        <f>K153*L153</f>
        <v>0</v>
      </c>
      <c r="N153" s="128"/>
      <c r="O153" s="129">
        <v>0.22</v>
      </c>
      <c r="P153" s="130">
        <f>N153*O153</f>
        <v>0</v>
      </c>
      <c r="Q153" s="128"/>
      <c r="R153" s="129">
        <v>0.22</v>
      </c>
      <c r="S153" s="130">
        <f>Q153*R153</f>
        <v>0</v>
      </c>
      <c r="T153" s="128"/>
      <c r="U153" s="129">
        <v>0.22</v>
      </c>
      <c r="V153" s="216">
        <f>T153*U153</f>
        <v>0</v>
      </c>
      <c r="W153" s="389">
        <f>G153+M153+S153</f>
        <v>0</v>
      </c>
      <c r="X153" s="354">
        <f>J153+P153+V153</f>
        <v>0</v>
      </c>
      <c r="Y153" s="354">
        <f>W153-X153</f>
        <v>0</v>
      </c>
      <c r="Z153" s="384">
        <v>0</v>
      </c>
      <c r="AA153" s="143"/>
      <c r="AB153" s="7"/>
      <c r="AC153" s="7"/>
    </row>
    <row r="154" spans="1:29" ht="30" customHeight="1" thickBot="1" x14ac:dyDescent="0.3">
      <c r="A154" s="157" t="s">
        <v>267</v>
      </c>
      <c r="B154" s="158"/>
      <c r="C154" s="357"/>
      <c r="D154" s="398"/>
      <c r="E154" s="178">
        <f>SUM(E150:E152)</f>
        <v>0</v>
      </c>
      <c r="F154" s="165"/>
      <c r="G154" s="163">
        <f>SUM(G150:G153)</f>
        <v>0</v>
      </c>
      <c r="H154" s="178">
        <f>SUM(H150:H152)</f>
        <v>0</v>
      </c>
      <c r="I154" s="165"/>
      <c r="J154" s="163">
        <f>SUM(J150:J153)</f>
        <v>0</v>
      </c>
      <c r="K154" s="179">
        <f>SUM(K150:K152)</f>
        <v>0</v>
      </c>
      <c r="L154" s="165"/>
      <c r="M154" s="163">
        <f>SUM(M150:M153)</f>
        <v>0</v>
      </c>
      <c r="N154" s="179">
        <f>SUM(N150:N152)</f>
        <v>0</v>
      </c>
      <c r="O154" s="165"/>
      <c r="P154" s="163">
        <f>SUM(P150:P153)</f>
        <v>0</v>
      </c>
      <c r="Q154" s="179">
        <f>SUM(Q150:Q152)</f>
        <v>0</v>
      </c>
      <c r="R154" s="165"/>
      <c r="S154" s="163">
        <f>SUM(S150:S153)</f>
        <v>0</v>
      </c>
      <c r="T154" s="179">
        <f>SUM(T150:T152)</f>
        <v>0</v>
      </c>
      <c r="U154" s="165"/>
      <c r="V154" s="166">
        <f>SUM(V150:V153)</f>
        <v>0</v>
      </c>
      <c r="W154" s="399">
        <f>SUM(W150:W153)</f>
        <v>0</v>
      </c>
      <c r="X154" s="400">
        <f>SUM(X150:X153)</f>
        <v>0</v>
      </c>
      <c r="Y154" s="400">
        <f>W154-X154</f>
        <v>0</v>
      </c>
      <c r="Z154" s="401">
        <v>0</v>
      </c>
      <c r="AA154" s="169"/>
      <c r="AB154" s="7"/>
      <c r="AC154" s="7"/>
    </row>
    <row r="155" spans="1:29" ht="30" customHeight="1" thickBot="1" x14ac:dyDescent="0.3">
      <c r="A155" s="194" t="s">
        <v>65</v>
      </c>
      <c r="B155" s="397">
        <v>13</v>
      </c>
      <c r="C155" s="406" t="s">
        <v>268</v>
      </c>
      <c r="D155" s="371"/>
      <c r="E155" s="372"/>
      <c r="F155" s="372"/>
      <c r="G155" s="372"/>
      <c r="H155" s="372"/>
      <c r="I155" s="372"/>
      <c r="J155" s="372"/>
      <c r="K155" s="372"/>
      <c r="L155" s="372"/>
      <c r="M155" s="372"/>
      <c r="N155" s="372"/>
      <c r="O155" s="372"/>
      <c r="P155" s="372"/>
      <c r="Q155" s="372"/>
      <c r="R155" s="372"/>
      <c r="S155" s="372"/>
      <c r="T155" s="372"/>
      <c r="U155" s="372"/>
      <c r="V155" s="372"/>
      <c r="W155" s="373"/>
      <c r="X155" s="373"/>
      <c r="Y155" s="374"/>
      <c r="Z155" s="373"/>
      <c r="AA155" s="375"/>
      <c r="AB155" s="7"/>
      <c r="AC155" s="7"/>
    </row>
    <row r="156" spans="1:29" ht="30" customHeight="1" x14ac:dyDescent="0.25">
      <c r="A156" s="107" t="s">
        <v>67</v>
      </c>
      <c r="B156" s="254" t="s">
        <v>269</v>
      </c>
      <c r="C156" s="402" t="s">
        <v>270</v>
      </c>
      <c r="D156" s="403"/>
      <c r="E156" s="111">
        <f>SUM(E157:E159)</f>
        <v>2</v>
      </c>
      <c r="F156" s="112"/>
      <c r="G156" s="113">
        <f>SUM(G157:G160)</f>
        <v>44000</v>
      </c>
      <c r="H156" s="111">
        <f>SUM(H157:H159)</f>
        <v>2</v>
      </c>
      <c r="I156" s="112"/>
      <c r="J156" s="113">
        <f>SUM(J157:J160)</f>
        <v>44000</v>
      </c>
      <c r="K156" s="111">
        <f>SUM(K157:K159)</f>
        <v>1</v>
      </c>
      <c r="L156" s="112"/>
      <c r="M156" s="113">
        <f>SUM(M157:M160)</f>
        <v>25000</v>
      </c>
      <c r="N156" s="111">
        <f>SUM(N157:N159)</f>
        <v>1</v>
      </c>
      <c r="O156" s="112"/>
      <c r="P156" s="113">
        <f>SUM(P157:P160)</f>
        <v>25000</v>
      </c>
      <c r="Q156" s="111">
        <f>SUM(Q157:Q159)</f>
        <v>0</v>
      </c>
      <c r="R156" s="112"/>
      <c r="S156" s="113">
        <f>SUM(S157:S160)</f>
        <v>0</v>
      </c>
      <c r="T156" s="111">
        <f>SUM(T157:T159)</f>
        <v>0</v>
      </c>
      <c r="U156" s="112"/>
      <c r="V156" s="404">
        <f>SUM(V157:V160)</f>
        <v>0</v>
      </c>
      <c r="W156" s="405">
        <f>SUM(W157:W160)</f>
        <v>69000</v>
      </c>
      <c r="X156" s="113">
        <f>SUM(X157:X160)</f>
        <v>69000</v>
      </c>
      <c r="Y156" s="113">
        <f t="shared" ref="Y156:Y178" si="49">W156-X156</f>
        <v>0</v>
      </c>
      <c r="Z156" s="342">
        <v>0</v>
      </c>
      <c r="AA156" s="114"/>
      <c r="AB156" s="115"/>
      <c r="AC156" s="115"/>
    </row>
    <row r="157" spans="1:29" ht="30" customHeight="1" x14ac:dyDescent="0.25">
      <c r="A157" s="116" t="s">
        <v>70</v>
      </c>
      <c r="B157" s="117" t="s">
        <v>271</v>
      </c>
      <c r="C157" s="255" t="s">
        <v>272</v>
      </c>
      <c r="D157" s="119" t="s">
        <v>136</v>
      </c>
      <c r="E157" s="120">
        <v>1</v>
      </c>
      <c r="F157" s="121">
        <v>20000</v>
      </c>
      <c r="G157" s="122">
        <f>E157*F157</f>
        <v>20000</v>
      </c>
      <c r="H157" s="120">
        <v>1</v>
      </c>
      <c r="I157" s="121">
        <v>20000</v>
      </c>
      <c r="J157" s="122">
        <f>H157*I157</f>
        <v>20000</v>
      </c>
      <c r="K157" s="120"/>
      <c r="L157" s="121"/>
      <c r="M157" s="122">
        <f>K157*L157</f>
        <v>0</v>
      </c>
      <c r="N157" s="120"/>
      <c r="O157" s="121"/>
      <c r="P157" s="122">
        <f>N157*O157</f>
        <v>0</v>
      </c>
      <c r="Q157" s="120"/>
      <c r="R157" s="121"/>
      <c r="S157" s="122">
        <f>Q157*R157</f>
        <v>0</v>
      </c>
      <c r="T157" s="120"/>
      <c r="U157" s="121"/>
      <c r="V157" s="213">
        <f>T157*U157</f>
        <v>0</v>
      </c>
      <c r="W157" s="303">
        <f>G157+M157+S157</f>
        <v>20000</v>
      </c>
      <c r="X157" s="304">
        <f>J157+P157+V157</f>
        <v>20000</v>
      </c>
      <c r="Y157" s="304">
        <f t="shared" si="49"/>
        <v>0</v>
      </c>
      <c r="Z157" s="305">
        <f t="shared" ref="Z157:Z180" si="50">Y157/W157</f>
        <v>0</v>
      </c>
      <c r="AA157" s="123"/>
      <c r="AB157" s="124"/>
      <c r="AC157" s="124"/>
    </row>
    <row r="158" spans="1:29" ht="30" customHeight="1" x14ac:dyDescent="0.25">
      <c r="A158" s="116" t="s">
        <v>70</v>
      </c>
      <c r="B158" s="117" t="s">
        <v>273</v>
      </c>
      <c r="C158" s="256" t="s">
        <v>274</v>
      </c>
      <c r="D158" s="119" t="s">
        <v>136</v>
      </c>
      <c r="E158" s="120">
        <v>1</v>
      </c>
      <c r="F158" s="121">
        <v>24000</v>
      </c>
      <c r="G158" s="122">
        <f>E158*F158</f>
        <v>24000</v>
      </c>
      <c r="H158" s="120">
        <v>1</v>
      </c>
      <c r="I158" s="121">
        <f>F158</f>
        <v>24000</v>
      </c>
      <c r="J158" s="122">
        <f>H158*I158</f>
        <v>24000</v>
      </c>
      <c r="K158" s="120"/>
      <c r="L158" s="121"/>
      <c r="M158" s="122">
        <f>K158*L158</f>
        <v>0</v>
      </c>
      <c r="N158" s="120"/>
      <c r="O158" s="121"/>
      <c r="P158" s="122">
        <f>N158*O158</f>
        <v>0</v>
      </c>
      <c r="Q158" s="120"/>
      <c r="R158" s="121"/>
      <c r="S158" s="122">
        <f>Q158*R158</f>
        <v>0</v>
      </c>
      <c r="T158" s="120"/>
      <c r="U158" s="121"/>
      <c r="V158" s="213">
        <f>T158*U158</f>
        <v>0</v>
      </c>
      <c r="W158" s="303">
        <f>G158+M158+S158</f>
        <v>24000</v>
      </c>
      <c r="X158" s="304">
        <f>J158+P158+V158</f>
        <v>24000</v>
      </c>
      <c r="Y158" s="304">
        <f t="shared" si="49"/>
        <v>0</v>
      </c>
      <c r="Z158" s="305">
        <f t="shared" si="50"/>
        <v>0</v>
      </c>
      <c r="AA158" s="123"/>
      <c r="AB158" s="124"/>
      <c r="AC158" s="124"/>
    </row>
    <row r="159" spans="1:29" ht="30" customHeight="1" x14ac:dyDescent="0.25">
      <c r="A159" s="116" t="s">
        <v>70</v>
      </c>
      <c r="B159" s="117" t="s">
        <v>275</v>
      </c>
      <c r="C159" s="256" t="s">
        <v>276</v>
      </c>
      <c r="D159" s="119" t="s">
        <v>136</v>
      </c>
      <c r="E159" s="120">
        <v>0</v>
      </c>
      <c r="F159" s="121">
        <v>0</v>
      </c>
      <c r="G159" s="122">
        <f>E159*F159</f>
        <v>0</v>
      </c>
      <c r="H159" s="120">
        <v>0</v>
      </c>
      <c r="I159" s="121">
        <v>0</v>
      </c>
      <c r="J159" s="122">
        <f>H159*I159</f>
        <v>0</v>
      </c>
      <c r="K159" s="120">
        <v>1</v>
      </c>
      <c r="L159" s="121">
        <v>25000</v>
      </c>
      <c r="M159" s="122">
        <f>K159*L159</f>
        <v>25000</v>
      </c>
      <c r="N159" s="120">
        <v>1</v>
      </c>
      <c r="O159" s="121">
        <v>25000</v>
      </c>
      <c r="P159" s="122">
        <f>N159*O159</f>
        <v>25000</v>
      </c>
      <c r="Q159" s="120"/>
      <c r="R159" s="121"/>
      <c r="S159" s="122">
        <f>Q159*R159</f>
        <v>0</v>
      </c>
      <c r="T159" s="120"/>
      <c r="U159" s="121"/>
      <c r="V159" s="213">
        <f>T159*U159</f>
        <v>0</v>
      </c>
      <c r="W159" s="300">
        <f>G159+M159+S159</f>
        <v>25000</v>
      </c>
      <c r="X159" s="301">
        <f>J159+P159+V159</f>
        <v>25000</v>
      </c>
      <c r="Y159" s="301">
        <f t="shared" si="49"/>
        <v>0</v>
      </c>
      <c r="Z159" s="302">
        <f t="shared" si="50"/>
        <v>0</v>
      </c>
      <c r="AA159" s="123"/>
      <c r="AB159" s="124"/>
      <c r="AC159" s="124"/>
    </row>
    <row r="160" spans="1:29" ht="30" customHeight="1" thickBot="1" x14ac:dyDescent="0.3">
      <c r="A160" s="138" t="s">
        <v>70</v>
      </c>
      <c r="B160" s="145" t="s">
        <v>277</v>
      </c>
      <c r="C160" s="256" t="s">
        <v>278</v>
      </c>
      <c r="D160" s="139"/>
      <c r="E160" s="140"/>
      <c r="F160" s="141">
        <v>0.22</v>
      </c>
      <c r="G160" s="142">
        <f>E160*F160</f>
        <v>0</v>
      </c>
      <c r="H160" s="140"/>
      <c r="I160" s="141">
        <v>0.22</v>
      </c>
      <c r="J160" s="142">
        <f>H160*I160</f>
        <v>0</v>
      </c>
      <c r="K160" s="140"/>
      <c r="L160" s="141">
        <v>0.22</v>
      </c>
      <c r="M160" s="142">
        <f>K160*L160</f>
        <v>0</v>
      </c>
      <c r="N160" s="140"/>
      <c r="O160" s="141">
        <v>0.22</v>
      </c>
      <c r="P160" s="142">
        <f>N160*O160</f>
        <v>0</v>
      </c>
      <c r="Q160" s="140"/>
      <c r="R160" s="141">
        <v>0.22</v>
      </c>
      <c r="S160" s="142">
        <f>Q160*R160</f>
        <v>0</v>
      </c>
      <c r="T160" s="140"/>
      <c r="U160" s="141">
        <v>0.22</v>
      </c>
      <c r="V160" s="257">
        <f>T160*U160</f>
        <v>0</v>
      </c>
      <c r="W160" s="353">
        <f>G160+M160+S160</f>
        <v>0</v>
      </c>
      <c r="X160" s="354">
        <f>J160+P160+V160</f>
        <v>0</v>
      </c>
      <c r="Y160" s="354">
        <f t="shared" si="49"/>
        <v>0</v>
      </c>
      <c r="Z160" s="384">
        <v>0</v>
      </c>
      <c r="AA160" s="143"/>
      <c r="AB160" s="124"/>
      <c r="AC160" s="124"/>
    </row>
    <row r="161" spans="1:29" ht="30" customHeight="1" x14ac:dyDescent="0.25">
      <c r="A161" s="258" t="s">
        <v>67</v>
      </c>
      <c r="B161" s="259" t="s">
        <v>279</v>
      </c>
      <c r="C161" s="208" t="s">
        <v>280</v>
      </c>
      <c r="D161" s="110"/>
      <c r="E161" s="111">
        <f>SUM(E162:E164)</f>
        <v>165</v>
      </c>
      <c r="F161" s="112"/>
      <c r="G161" s="113">
        <f>SUM(G162:G165)</f>
        <v>330000</v>
      </c>
      <c r="H161" s="111">
        <f>SUM(H162:H164)</f>
        <v>165</v>
      </c>
      <c r="I161" s="112"/>
      <c r="J161" s="113">
        <f>SUM(J162:J165)</f>
        <v>327560</v>
      </c>
      <c r="K161" s="111">
        <f>SUM(K162:K164)</f>
        <v>0</v>
      </c>
      <c r="L161" s="112"/>
      <c r="M161" s="113">
        <f>SUM(M162:M165)</f>
        <v>0</v>
      </c>
      <c r="N161" s="111">
        <f>SUM(N162:N164)</f>
        <v>0</v>
      </c>
      <c r="O161" s="112"/>
      <c r="P161" s="113">
        <f>SUM(P162:P165)</f>
        <v>0</v>
      </c>
      <c r="Q161" s="111">
        <f>SUM(Q162:Q164)</f>
        <v>0</v>
      </c>
      <c r="R161" s="112"/>
      <c r="S161" s="113">
        <f>SUM(S162:S165)</f>
        <v>0</v>
      </c>
      <c r="T161" s="111">
        <f>SUM(T162:T164)</f>
        <v>0</v>
      </c>
      <c r="U161" s="112"/>
      <c r="V161" s="113">
        <f>SUM(V162:V165)</f>
        <v>0</v>
      </c>
      <c r="W161" s="113">
        <f>SUM(W162:W165)</f>
        <v>330000</v>
      </c>
      <c r="X161" s="113">
        <f>SUM(X162:X165)</f>
        <v>327560</v>
      </c>
      <c r="Y161" s="113">
        <f t="shared" si="49"/>
        <v>2440</v>
      </c>
      <c r="Z161" s="407">
        <f t="shared" si="50"/>
        <v>7.3939393939393937E-3</v>
      </c>
      <c r="AA161" s="113"/>
      <c r="AB161" s="115"/>
      <c r="AC161" s="115"/>
    </row>
    <row r="162" spans="1:29" ht="71.45" customHeight="1" x14ac:dyDescent="0.25">
      <c r="A162" s="116" t="s">
        <v>70</v>
      </c>
      <c r="B162" s="117" t="s">
        <v>281</v>
      </c>
      <c r="C162" s="176" t="s">
        <v>334</v>
      </c>
      <c r="D162" s="119" t="s">
        <v>336</v>
      </c>
      <c r="E162" s="335">
        <v>25</v>
      </c>
      <c r="F162" s="336">
        <v>2000</v>
      </c>
      <c r="G162" s="337">
        <f>E162*F162</f>
        <v>50000</v>
      </c>
      <c r="H162" s="335">
        <f>E162</f>
        <v>25</v>
      </c>
      <c r="I162" s="336">
        <v>2608</v>
      </c>
      <c r="J162" s="122">
        <f>H162*I162</f>
        <v>65200</v>
      </c>
      <c r="K162" s="120"/>
      <c r="L162" s="121"/>
      <c r="M162" s="122">
        <f>K162*L162</f>
        <v>0</v>
      </c>
      <c r="N162" s="120"/>
      <c r="O162" s="121"/>
      <c r="P162" s="122">
        <f>N162*O162</f>
        <v>0</v>
      </c>
      <c r="Q162" s="120"/>
      <c r="R162" s="121"/>
      <c r="S162" s="122">
        <f>Q162*R162</f>
        <v>0</v>
      </c>
      <c r="T162" s="120"/>
      <c r="U162" s="121"/>
      <c r="V162" s="122">
        <f>T162*U162</f>
        <v>0</v>
      </c>
      <c r="W162" s="314">
        <f>G162+M162+S162</f>
        <v>50000</v>
      </c>
      <c r="X162" s="307">
        <f>J162+P162+V162</f>
        <v>65200</v>
      </c>
      <c r="Y162" s="307">
        <f t="shared" si="49"/>
        <v>-15200</v>
      </c>
      <c r="Z162" s="308">
        <f t="shared" si="50"/>
        <v>-0.30399999999999999</v>
      </c>
      <c r="AA162" s="123" t="s">
        <v>368</v>
      </c>
      <c r="AB162" s="124"/>
      <c r="AC162" s="124"/>
    </row>
    <row r="163" spans="1:29" ht="30" customHeight="1" x14ac:dyDescent="0.25">
      <c r="A163" s="116" t="s">
        <v>70</v>
      </c>
      <c r="B163" s="117" t="s">
        <v>283</v>
      </c>
      <c r="C163" s="176" t="s">
        <v>335</v>
      </c>
      <c r="D163" s="119" t="s">
        <v>336</v>
      </c>
      <c r="E163" s="335">
        <v>140</v>
      </c>
      <c r="F163" s="336">
        <v>2000</v>
      </c>
      <c r="G163" s="337">
        <f>E163*F163</f>
        <v>280000</v>
      </c>
      <c r="H163" s="335">
        <v>140</v>
      </c>
      <c r="I163" s="336">
        <v>1874</v>
      </c>
      <c r="J163" s="122">
        <f>H163*I163</f>
        <v>262360</v>
      </c>
      <c r="K163" s="120"/>
      <c r="L163" s="121"/>
      <c r="M163" s="122">
        <f>K163*L163</f>
        <v>0</v>
      </c>
      <c r="N163" s="120"/>
      <c r="O163" s="121"/>
      <c r="P163" s="122">
        <f>N163*O163</f>
        <v>0</v>
      </c>
      <c r="Q163" s="120"/>
      <c r="R163" s="121"/>
      <c r="S163" s="122">
        <f>Q163*R163</f>
        <v>0</v>
      </c>
      <c r="T163" s="120"/>
      <c r="U163" s="121"/>
      <c r="V163" s="122">
        <f>T163*U163</f>
        <v>0</v>
      </c>
      <c r="W163" s="313">
        <f>G163+M163+S163</f>
        <v>280000</v>
      </c>
      <c r="X163" s="310">
        <f>J163+P163+V163</f>
        <v>262360</v>
      </c>
      <c r="Y163" s="310">
        <f t="shared" si="49"/>
        <v>17640</v>
      </c>
      <c r="Z163" s="311">
        <f t="shared" si="50"/>
        <v>6.3E-2</v>
      </c>
      <c r="AA163" s="123" t="s">
        <v>369</v>
      </c>
      <c r="AB163" s="124"/>
      <c r="AC163" s="124"/>
    </row>
    <row r="164" spans="1:29" ht="30" customHeight="1" x14ac:dyDescent="0.25">
      <c r="A164" s="125" t="s">
        <v>70</v>
      </c>
      <c r="B164" s="126" t="s">
        <v>284</v>
      </c>
      <c r="C164" s="176" t="s">
        <v>282</v>
      </c>
      <c r="D164" s="127"/>
      <c r="E164" s="128"/>
      <c r="F164" s="129"/>
      <c r="G164" s="130">
        <f>E164*F164</f>
        <v>0</v>
      </c>
      <c r="H164" s="128"/>
      <c r="I164" s="129"/>
      <c r="J164" s="130">
        <f>H164*I164</f>
        <v>0</v>
      </c>
      <c r="K164" s="128"/>
      <c r="L164" s="129"/>
      <c r="M164" s="130">
        <f>K164*L164</f>
        <v>0</v>
      </c>
      <c r="N164" s="128"/>
      <c r="O164" s="129"/>
      <c r="P164" s="130">
        <f>N164*O164</f>
        <v>0</v>
      </c>
      <c r="Q164" s="128"/>
      <c r="R164" s="129"/>
      <c r="S164" s="130">
        <f>Q164*R164</f>
        <v>0</v>
      </c>
      <c r="T164" s="128"/>
      <c r="U164" s="129"/>
      <c r="V164" s="130">
        <f>T164*U164</f>
        <v>0</v>
      </c>
      <c r="W164" s="326">
        <f>G164+M164+S164</f>
        <v>0</v>
      </c>
      <c r="X164" s="301">
        <f>J164+P164+V164</f>
        <v>0</v>
      </c>
      <c r="Y164" s="301">
        <f t="shared" si="49"/>
        <v>0</v>
      </c>
      <c r="Z164" s="302">
        <v>0</v>
      </c>
      <c r="AA164" s="131"/>
      <c r="AB164" s="124"/>
      <c r="AC164" s="124"/>
    </row>
    <row r="165" spans="1:29" ht="30" customHeight="1" thickBot="1" x14ac:dyDescent="0.3">
      <c r="A165" s="125" t="s">
        <v>70</v>
      </c>
      <c r="B165" s="126" t="s">
        <v>285</v>
      </c>
      <c r="C165" s="177" t="s">
        <v>286</v>
      </c>
      <c r="D165" s="139"/>
      <c r="E165" s="128"/>
      <c r="F165" s="129">
        <v>0.22</v>
      </c>
      <c r="G165" s="130">
        <f>E165*F165</f>
        <v>0</v>
      </c>
      <c r="H165" s="128"/>
      <c r="I165" s="129">
        <v>0.22</v>
      </c>
      <c r="J165" s="130">
        <f>H165*I165</f>
        <v>0</v>
      </c>
      <c r="K165" s="128"/>
      <c r="L165" s="129">
        <v>0.22</v>
      </c>
      <c r="M165" s="130">
        <f>K165*L165</f>
        <v>0</v>
      </c>
      <c r="N165" s="128"/>
      <c r="O165" s="129">
        <v>0.22</v>
      </c>
      <c r="P165" s="130">
        <f>N165*O165</f>
        <v>0</v>
      </c>
      <c r="Q165" s="128"/>
      <c r="R165" s="129">
        <v>0.22</v>
      </c>
      <c r="S165" s="130">
        <f>Q165*R165</f>
        <v>0</v>
      </c>
      <c r="T165" s="128"/>
      <c r="U165" s="129">
        <v>0.22</v>
      </c>
      <c r="V165" s="130">
        <f>T165*U165</f>
        <v>0</v>
      </c>
      <c r="W165" s="326">
        <f>G165+M165+S165</f>
        <v>0</v>
      </c>
      <c r="X165" s="301">
        <f>J165+P165+V165</f>
        <v>0</v>
      </c>
      <c r="Y165" s="301">
        <f t="shared" si="49"/>
        <v>0</v>
      </c>
      <c r="Z165" s="302">
        <v>0</v>
      </c>
      <c r="AA165" s="143"/>
      <c r="AB165" s="124"/>
      <c r="AC165" s="124"/>
    </row>
    <row r="166" spans="1:29" ht="30" customHeight="1" x14ac:dyDescent="0.25">
      <c r="A166" s="107" t="s">
        <v>67</v>
      </c>
      <c r="B166" s="146" t="s">
        <v>287</v>
      </c>
      <c r="C166" s="208" t="s">
        <v>288</v>
      </c>
      <c r="D166" s="133"/>
      <c r="E166" s="134">
        <f>SUM(E167:E169)</f>
        <v>0</v>
      </c>
      <c r="F166" s="135"/>
      <c r="G166" s="136">
        <f>SUM(G167:G169)</f>
        <v>0</v>
      </c>
      <c r="H166" s="134">
        <f>SUM(H167:H169)</f>
        <v>0</v>
      </c>
      <c r="I166" s="135"/>
      <c r="J166" s="136">
        <f>SUM(J167:J169)</f>
        <v>0</v>
      </c>
      <c r="K166" s="134">
        <f>SUM(K167:K169)</f>
        <v>0</v>
      </c>
      <c r="L166" s="135"/>
      <c r="M166" s="136">
        <f>SUM(M167:M169)</f>
        <v>0</v>
      </c>
      <c r="N166" s="134">
        <f>SUM(N167:N169)</f>
        <v>0</v>
      </c>
      <c r="O166" s="135"/>
      <c r="P166" s="136">
        <f>SUM(P167:P169)</f>
        <v>0</v>
      </c>
      <c r="Q166" s="134">
        <f>SUM(Q167:Q169)</f>
        <v>0</v>
      </c>
      <c r="R166" s="135"/>
      <c r="S166" s="136">
        <f>SUM(S167:S169)</f>
        <v>0</v>
      </c>
      <c r="T166" s="134">
        <f>SUM(T167:T169)</f>
        <v>0</v>
      </c>
      <c r="U166" s="135"/>
      <c r="V166" s="136">
        <f>SUM(V167:V169)</f>
        <v>0</v>
      </c>
      <c r="W166" s="325">
        <f>SUM(W167:W169)</f>
        <v>0</v>
      </c>
      <c r="X166" s="325">
        <f>SUM(X167:X169)</f>
        <v>0</v>
      </c>
      <c r="Y166" s="325">
        <f t="shared" si="49"/>
        <v>0</v>
      </c>
      <c r="Z166" s="408">
        <v>0</v>
      </c>
      <c r="AA166" s="260"/>
      <c r="AB166" s="115"/>
      <c r="AC166" s="115"/>
    </row>
    <row r="167" spans="1:29" ht="30" customHeight="1" x14ac:dyDescent="0.25">
      <c r="A167" s="116" t="s">
        <v>70</v>
      </c>
      <c r="B167" s="117" t="s">
        <v>289</v>
      </c>
      <c r="C167" s="176" t="s">
        <v>290</v>
      </c>
      <c r="D167" s="119"/>
      <c r="E167" s="120"/>
      <c r="F167" s="121"/>
      <c r="G167" s="122">
        <f>E167*F167</f>
        <v>0</v>
      </c>
      <c r="H167" s="120"/>
      <c r="I167" s="121"/>
      <c r="J167" s="122">
        <f>H167*I167</f>
        <v>0</v>
      </c>
      <c r="K167" s="120"/>
      <c r="L167" s="121"/>
      <c r="M167" s="122">
        <f>K167*L167</f>
        <v>0</v>
      </c>
      <c r="N167" s="120"/>
      <c r="O167" s="121"/>
      <c r="P167" s="122">
        <f>N167*O167</f>
        <v>0</v>
      </c>
      <c r="Q167" s="120"/>
      <c r="R167" s="121"/>
      <c r="S167" s="122">
        <f>Q167*R167</f>
        <v>0</v>
      </c>
      <c r="T167" s="120"/>
      <c r="U167" s="121"/>
      <c r="V167" s="122">
        <f>T167*U167</f>
        <v>0</v>
      </c>
      <c r="W167" s="312">
        <f>G167+M167+S167</f>
        <v>0</v>
      </c>
      <c r="X167" s="301">
        <f>J167+P167+V167</f>
        <v>0</v>
      </c>
      <c r="Y167" s="301">
        <f t="shared" si="49"/>
        <v>0</v>
      </c>
      <c r="Z167" s="302">
        <v>0</v>
      </c>
      <c r="AA167" s="252"/>
      <c r="AB167" s="124"/>
      <c r="AC167" s="124"/>
    </row>
    <row r="168" spans="1:29" ht="30" customHeight="1" x14ac:dyDescent="0.25">
      <c r="A168" s="116" t="s">
        <v>70</v>
      </c>
      <c r="B168" s="117" t="s">
        <v>291</v>
      </c>
      <c r="C168" s="176" t="s">
        <v>290</v>
      </c>
      <c r="D168" s="119"/>
      <c r="E168" s="120"/>
      <c r="F168" s="121"/>
      <c r="G168" s="122">
        <f>E168*F168</f>
        <v>0</v>
      </c>
      <c r="H168" s="120"/>
      <c r="I168" s="121"/>
      <c r="J168" s="122">
        <f>H168*I168</f>
        <v>0</v>
      </c>
      <c r="K168" s="120"/>
      <c r="L168" s="121"/>
      <c r="M168" s="122">
        <f>K168*L168</f>
        <v>0</v>
      </c>
      <c r="N168" s="120"/>
      <c r="O168" s="121"/>
      <c r="P168" s="122">
        <f>N168*O168</f>
        <v>0</v>
      </c>
      <c r="Q168" s="120"/>
      <c r="R168" s="121"/>
      <c r="S168" s="122">
        <f>Q168*R168</f>
        <v>0</v>
      </c>
      <c r="T168" s="120"/>
      <c r="U168" s="121"/>
      <c r="V168" s="122">
        <f>T168*U168</f>
        <v>0</v>
      </c>
      <c r="W168" s="312">
        <f>G168+M168+S168</f>
        <v>0</v>
      </c>
      <c r="X168" s="301">
        <f>J168+P168+V168</f>
        <v>0</v>
      </c>
      <c r="Y168" s="301">
        <f t="shared" si="49"/>
        <v>0</v>
      </c>
      <c r="Z168" s="302">
        <v>0</v>
      </c>
      <c r="AA168" s="252"/>
      <c r="AB168" s="124"/>
      <c r="AC168" s="124"/>
    </row>
    <row r="169" spans="1:29" ht="30" customHeight="1" thickBot="1" x14ac:dyDescent="0.3">
      <c r="A169" s="125" t="s">
        <v>70</v>
      </c>
      <c r="B169" s="126" t="s">
        <v>292</v>
      </c>
      <c r="C169" s="155" t="s">
        <v>290</v>
      </c>
      <c r="D169" s="127"/>
      <c r="E169" s="128"/>
      <c r="F169" s="129"/>
      <c r="G169" s="130">
        <f>E169*F169</f>
        <v>0</v>
      </c>
      <c r="H169" s="128"/>
      <c r="I169" s="129"/>
      <c r="J169" s="130">
        <f>H169*I169</f>
        <v>0</v>
      </c>
      <c r="K169" s="128"/>
      <c r="L169" s="129"/>
      <c r="M169" s="130">
        <f>K169*L169</f>
        <v>0</v>
      </c>
      <c r="N169" s="128"/>
      <c r="O169" s="129"/>
      <c r="P169" s="130">
        <f>N169*O169</f>
        <v>0</v>
      </c>
      <c r="Q169" s="128"/>
      <c r="R169" s="129"/>
      <c r="S169" s="130">
        <f>Q169*R169</f>
        <v>0</v>
      </c>
      <c r="T169" s="128"/>
      <c r="U169" s="129"/>
      <c r="V169" s="130">
        <f>T169*U169</f>
        <v>0</v>
      </c>
      <c r="W169" s="326">
        <f>G169+M169+S169</f>
        <v>0</v>
      </c>
      <c r="X169" s="301">
        <f>J169+P169+V169</f>
        <v>0</v>
      </c>
      <c r="Y169" s="301">
        <f t="shared" si="49"/>
        <v>0</v>
      </c>
      <c r="Z169" s="302">
        <v>0</v>
      </c>
      <c r="AA169" s="253"/>
      <c r="AB169" s="124"/>
      <c r="AC169" s="124"/>
    </row>
    <row r="170" spans="1:29" ht="30" customHeight="1" x14ac:dyDescent="0.25">
      <c r="A170" s="107" t="s">
        <v>67</v>
      </c>
      <c r="B170" s="146" t="s">
        <v>293</v>
      </c>
      <c r="C170" s="261" t="s">
        <v>268</v>
      </c>
      <c r="D170" s="133"/>
      <c r="E170" s="134">
        <f>SUM(E171:E177)</f>
        <v>1</v>
      </c>
      <c r="F170" s="135"/>
      <c r="G170" s="136">
        <f>SUM(G171:G178)</f>
        <v>35000</v>
      </c>
      <c r="H170" s="134">
        <f>SUM(H171:H177)</f>
        <v>1</v>
      </c>
      <c r="I170" s="135"/>
      <c r="J170" s="136">
        <f>SUM(J171:J178)</f>
        <v>36500</v>
      </c>
      <c r="K170" s="134">
        <f>SUM(K171:K177)</f>
        <v>0</v>
      </c>
      <c r="L170" s="135"/>
      <c r="M170" s="136">
        <f>SUM(M171:M178)</f>
        <v>0</v>
      </c>
      <c r="N170" s="134">
        <f>SUM(N171:N177)</f>
        <v>0</v>
      </c>
      <c r="O170" s="135"/>
      <c r="P170" s="136">
        <f>SUM(P171:P178)</f>
        <v>0</v>
      </c>
      <c r="Q170" s="134">
        <f>SUM(Q171:Q177)</f>
        <v>0</v>
      </c>
      <c r="R170" s="135"/>
      <c r="S170" s="136">
        <f>SUM(S171:S178)</f>
        <v>0</v>
      </c>
      <c r="T170" s="134">
        <f>SUM(T171:T177)</f>
        <v>0</v>
      </c>
      <c r="U170" s="135"/>
      <c r="V170" s="136">
        <f>SUM(V171:V178)</f>
        <v>0</v>
      </c>
      <c r="W170" s="136">
        <f>SUM(W171:W178)</f>
        <v>35000</v>
      </c>
      <c r="X170" s="136">
        <f>SUM(X171:X178)</f>
        <v>36500</v>
      </c>
      <c r="Y170" s="136">
        <f t="shared" si="49"/>
        <v>-1500</v>
      </c>
      <c r="Z170" s="408">
        <f t="shared" si="50"/>
        <v>-4.2857142857142858E-2</v>
      </c>
      <c r="AA170" s="260"/>
      <c r="AB170" s="115"/>
      <c r="AC170" s="115"/>
    </row>
    <row r="171" spans="1:29" ht="30" customHeight="1" x14ac:dyDescent="0.25">
      <c r="A171" s="116" t="s">
        <v>70</v>
      </c>
      <c r="B171" s="117" t="s">
        <v>294</v>
      </c>
      <c r="C171" s="176" t="s">
        <v>295</v>
      </c>
      <c r="D171" s="119"/>
      <c r="E171" s="120"/>
      <c r="F171" s="121"/>
      <c r="G171" s="122">
        <f t="shared" ref="G171:G178" si="51">E171*F171</f>
        <v>0</v>
      </c>
      <c r="H171" s="120"/>
      <c r="I171" s="121"/>
      <c r="J171" s="122">
        <f t="shared" ref="J171:J178" si="52">H171*I171</f>
        <v>0</v>
      </c>
      <c r="K171" s="120"/>
      <c r="L171" s="121"/>
      <c r="M171" s="122">
        <f t="shared" ref="M171:M178" si="53">K171*L171</f>
        <v>0</v>
      </c>
      <c r="N171" s="120"/>
      <c r="O171" s="121"/>
      <c r="P171" s="122">
        <f t="shared" ref="P171:P178" si="54">N171*O171</f>
        <v>0</v>
      </c>
      <c r="Q171" s="120"/>
      <c r="R171" s="121"/>
      <c r="S171" s="122">
        <f t="shared" ref="S171:S178" si="55">Q171*R171</f>
        <v>0</v>
      </c>
      <c r="T171" s="120"/>
      <c r="U171" s="121"/>
      <c r="V171" s="122">
        <f t="shared" ref="V171:V178" si="56">T171*U171</f>
        <v>0</v>
      </c>
      <c r="W171" s="312">
        <f t="shared" ref="W171:W178" si="57">G171+M171+S171</f>
        <v>0</v>
      </c>
      <c r="X171" s="301">
        <f t="shared" ref="X171:X178" si="58">J171+P171+V171</f>
        <v>0</v>
      </c>
      <c r="Y171" s="301">
        <f t="shared" si="49"/>
        <v>0</v>
      </c>
      <c r="Z171" s="302">
        <v>0</v>
      </c>
      <c r="AA171" s="252"/>
      <c r="AB171" s="124"/>
      <c r="AC171" s="124"/>
    </row>
    <row r="172" spans="1:29" ht="30" customHeight="1" x14ac:dyDescent="0.25">
      <c r="A172" s="116" t="s">
        <v>70</v>
      </c>
      <c r="B172" s="117" t="s">
        <v>296</v>
      </c>
      <c r="C172" s="176" t="s">
        <v>297</v>
      </c>
      <c r="D172" s="119"/>
      <c r="E172" s="120"/>
      <c r="F172" s="121"/>
      <c r="G172" s="122">
        <f t="shared" si="51"/>
        <v>0</v>
      </c>
      <c r="H172" s="120"/>
      <c r="I172" s="121"/>
      <c r="J172" s="122">
        <f t="shared" si="52"/>
        <v>0</v>
      </c>
      <c r="K172" s="120"/>
      <c r="L172" s="121"/>
      <c r="M172" s="122">
        <f t="shared" si="53"/>
        <v>0</v>
      </c>
      <c r="N172" s="120"/>
      <c r="O172" s="121"/>
      <c r="P172" s="122">
        <f t="shared" si="54"/>
        <v>0</v>
      </c>
      <c r="Q172" s="120"/>
      <c r="R172" s="121"/>
      <c r="S172" s="122">
        <f t="shared" si="55"/>
        <v>0</v>
      </c>
      <c r="T172" s="120"/>
      <c r="U172" s="121"/>
      <c r="V172" s="122">
        <f t="shared" si="56"/>
        <v>0</v>
      </c>
      <c r="W172" s="326">
        <f t="shared" si="57"/>
        <v>0</v>
      </c>
      <c r="X172" s="301">
        <f t="shared" si="58"/>
        <v>0</v>
      </c>
      <c r="Y172" s="301">
        <f t="shared" si="49"/>
        <v>0</v>
      </c>
      <c r="Z172" s="302">
        <v>0</v>
      </c>
      <c r="AA172" s="252"/>
      <c r="AB172" s="124"/>
      <c r="AC172" s="124"/>
    </row>
    <row r="173" spans="1:29" ht="30" customHeight="1" x14ac:dyDescent="0.25">
      <c r="A173" s="116" t="s">
        <v>70</v>
      </c>
      <c r="B173" s="117" t="s">
        <v>298</v>
      </c>
      <c r="C173" s="176" t="s">
        <v>299</v>
      </c>
      <c r="D173" s="119"/>
      <c r="E173" s="120"/>
      <c r="F173" s="121"/>
      <c r="G173" s="122">
        <f t="shared" si="51"/>
        <v>0</v>
      </c>
      <c r="H173" s="120"/>
      <c r="I173" s="121"/>
      <c r="J173" s="122">
        <f t="shared" si="52"/>
        <v>0</v>
      </c>
      <c r="K173" s="120"/>
      <c r="L173" s="121"/>
      <c r="M173" s="122">
        <f t="shared" si="53"/>
        <v>0</v>
      </c>
      <c r="N173" s="120"/>
      <c r="O173" s="121"/>
      <c r="P173" s="122">
        <f t="shared" si="54"/>
        <v>0</v>
      </c>
      <c r="Q173" s="120"/>
      <c r="R173" s="121"/>
      <c r="S173" s="122">
        <f t="shared" si="55"/>
        <v>0</v>
      </c>
      <c r="T173" s="120"/>
      <c r="U173" s="121"/>
      <c r="V173" s="122">
        <f t="shared" si="56"/>
        <v>0</v>
      </c>
      <c r="W173" s="326">
        <f t="shared" si="57"/>
        <v>0</v>
      </c>
      <c r="X173" s="301">
        <f t="shared" si="58"/>
        <v>0</v>
      </c>
      <c r="Y173" s="301">
        <f t="shared" si="49"/>
        <v>0</v>
      </c>
      <c r="Z173" s="302">
        <v>0</v>
      </c>
      <c r="AA173" s="252"/>
      <c r="AB173" s="124"/>
      <c r="AC173" s="124"/>
    </row>
    <row r="174" spans="1:29" ht="30" customHeight="1" x14ac:dyDescent="0.25">
      <c r="A174" s="116" t="s">
        <v>70</v>
      </c>
      <c r="B174" s="117" t="s">
        <v>300</v>
      </c>
      <c r="C174" s="176" t="s">
        <v>301</v>
      </c>
      <c r="D174" s="119"/>
      <c r="E174" s="120"/>
      <c r="F174" s="121"/>
      <c r="G174" s="122">
        <f t="shared" si="51"/>
        <v>0</v>
      </c>
      <c r="H174" s="120"/>
      <c r="I174" s="121"/>
      <c r="J174" s="122">
        <f t="shared" si="52"/>
        <v>0</v>
      </c>
      <c r="K174" s="120"/>
      <c r="L174" s="121"/>
      <c r="M174" s="122">
        <f t="shared" si="53"/>
        <v>0</v>
      </c>
      <c r="N174" s="120"/>
      <c r="O174" s="121"/>
      <c r="P174" s="122">
        <f t="shared" si="54"/>
        <v>0</v>
      </c>
      <c r="Q174" s="120"/>
      <c r="R174" s="121"/>
      <c r="S174" s="122">
        <f t="shared" si="55"/>
        <v>0</v>
      </c>
      <c r="T174" s="120"/>
      <c r="U174" s="121"/>
      <c r="V174" s="122">
        <f t="shared" si="56"/>
        <v>0</v>
      </c>
      <c r="W174" s="326">
        <f t="shared" si="57"/>
        <v>0</v>
      </c>
      <c r="X174" s="301">
        <f t="shared" si="58"/>
        <v>0</v>
      </c>
      <c r="Y174" s="301">
        <f t="shared" si="49"/>
        <v>0</v>
      </c>
      <c r="Z174" s="302">
        <v>0</v>
      </c>
      <c r="AA174" s="252"/>
      <c r="AB174" s="124"/>
      <c r="AC174" s="124"/>
    </row>
    <row r="175" spans="1:29" ht="30" customHeight="1" x14ac:dyDescent="0.25">
      <c r="A175" s="116" t="s">
        <v>70</v>
      </c>
      <c r="B175" s="117" t="s">
        <v>302</v>
      </c>
      <c r="C175" s="155" t="s">
        <v>337</v>
      </c>
      <c r="D175" s="119" t="s">
        <v>136</v>
      </c>
      <c r="E175" s="120">
        <v>1</v>
      </c>
      <c r="F175" s="121">
        <v>35000</v>
      </c>
      <c r="G175" s="122">
        <f t="shared" si="51"/>
        <v>35000</v>
      </c>
      <c r="H175" s="332">
        <v>1</v>
      </c>
      <c r="I175" s="333">
        <v>36500</v>
      </c>
      <c r="J175" s="334">
        <f t="shared" si="52"/>
        <v>36500</v>
      </c>
      <c r="K175" s="120"/>
      <c r="L175" s="121"/>
      <c r="M175" s="122">
        <f t="shared" si="53"/>
        <v>0</v>
      </c>
      <c r="N175" s="120"/>
      <c r="O175" s="121"/>
      <c r="P175" s="122">
        <f t="shared" si="54"/>
        <v>0</v>
      </c>
      <c r="Q175" s="120"/>
      <c r="R175" s="121"/>
      <c r="S175" s="122">
        <f t="shared" si="55"/>
        <v>0</v>
      </c>
      <c r="T175" s="120"/>
      <c r="U175" s="121"/>
      <c r="V175" s="122">
        <f t="shared" si="56"/>
        <v>0</v>
      </c>
      <c r="W175" s="411">
        <f t="shared" si="57"/>
        <v>35000</v>
      </c>
      <c r="X175" s="307">
        <f t="shared" si="58"/>
        <v>36500</v>
      </c>
      <c r="Y175" s="307">
        <f t="shared" si="49"/>
        <v>-1500</v>
      </c>
      <c r="Z175" s="308">
        <f t="shared" si="50"/>
        <v>-4.2857142857142858E-2</v>
      </c>
      <c r="AA175" s="123" t="s">
        <v>373</v>
      </c>
      <c r="AB175" s="124"/>
      <c r="AC175" s="124"/>
    </row>
    <row r="176" spans="1:29" ht="30" customHeight="1" x14ac:dyDescent="0.25">
      <c r="A176" s="116" t="s">
        <v>70</v>
      </c>
      <c r="B176" s="117" t="s">
        <v>304</v>
      </c>
      <c r="C176" s="155" t="s">
        <v>303</v>
      </c>
      <c r="D176" s="119"/>
      <c r="E176" s="120"/>
      <c r="F176" s="121"/>
      <c r="G176" s="122">
        <f t="shared" si="51"/>
        <v>0</v>
      </c>
      <c r="H176" s="120"/>
      <c r="I176" s="121"/>
      <c r="J176" s="122">
        <f t="shared" si="52"/>
        <v>0</v>
      </c>
      <c r="K176" s="120"/>
      <c r="L176" s="121"/>
      <c r="M176" s="122">
        <f t="shared" si="53"/>
        <v>0</v>
      </c>
      <c r="N176" s="120"/>
      <c r="O176" s="121"/>
      <c r="P176" s="122">
        <f t="shared" si="54"/>
        <v>0</v>
      </c>
      <c r="Q176" s="120"/>
      <c r="R176" s="121"/>
      <c r="S176" s="122">
        <f t="shared" si="55"/>
        <v>0</v>
      </c>
      <c r="T176" s="120"/>
      <c r="U176" s="121"/>
      <c r="V176" s="122">
        <f t="shared" si="56"/>
        <v>0</v>
      </c>
      <c r="W176" s="326">
        <f t="shared" si="57"/>
        <v>0</v>
      </c>
      <c r="X176" s="301">
        <f t="shared" si="58"/>
        <v>0</v>
      </c>
      <c r="Y176" s="301">
        <f t="shared" si="49"/>
        <v>0</v>
      </c>
      <c r="Z176" s="302">
        <v>0</v>
      </c>
      <c r="AA176" s="252"/>
      <c r="AB176" s="124"/>
      <c r="AC176" s="124"/>
    </row>
    <row r="177" spans="1:29" ht="30" customHeight="1" x14ac:dyDescent="0.25">
      <c r="A177" s="125" t="s">
        <v>70</v>
      </c>
      <c r="B177" s="126" t="s">
        <v>305</v>
      </c>
      <c r="C177" s="155" t="s">
        <v>303</v>
      </c>
      <c r="D177" s="127"/>
      <c r="E177" s="128"/>
      <c r="F177" s="129"/>
      <c r="G177" s="130">
        <f t="shared" si="51"/>
        <v>0</v>
      </c>
      <c r="H177" s="128"/>
      <c r="I177" s="129"/>
      <c r="J177" s="130">
        <f t="shared" si="52"/>
        <v>0</v>
      </c>
      <c r="K177" s="128"/>
      <c r="L177" s="129"/>
      <c r="M177" s="130">
        <f t="shared" si="53"/>
        <v>0</v>
      </c>
      <c r="N177" s="128"/>
      <c r="O177" s="129"/>
      <c r="P177" s="130">
        <f t="shared" si="54"/>
        <v>0</v>
      </c>
      <c r="Q177" s="128"/>
      <c r="R177" s="129"/>
      <c r="S177" s="130">
        <f t="shared" si="55"/>
        <v>0</v>
      </c>
      <c r="T177" s="128"/>
      <c r="U177" s="129"/>
      <c r="V177" s="130">
        <f t="shared" si="56"/>
        <v>0</v>
      </c>
      <c r="W177" s="326">
        <f t="shared" si="57"/>
        <v>0</v>
      </c>
      <c r="X177" s="301">
        <f t="shared" si="58"/>
        <v>0</v>
      </c>
      <c r="Y177" s="301">
        <f t="shared" si="49"/>
        <v>0</v>
      </c>
      <c r="Z177" s="302">
        <v>0</v>
      </c>
      <c r="AA177" s="253"/>
      <c r="AB177" s="124"/>
      <c r="AC177" s="124"/>
    </row>
    <row r="178" spans="1:29" ht="30" customHeight="1" thickBot="1" x14ac:dyDescent="0.3">
      <c r="A178" s="125" t="s">
        <v>70</v>
      </c>
      <c r="B178" s="145" t="s">
        <v>306</v>
      </c>
      <c r="C178" s="177" t="s">
        <v>307</v>
      </c>
      <c r="D178" s="139"/>
      <c r="E178" s="128"/>
      <c r="F178" s="129">
        <v>0.22</v>
      </c>
      <c r="G178" s="130">
        <f t="shared" si="51"/>
        <v>0</v>
      </c>
      <c r="H178" s="128"/>
      <c r="I178" s="129">
        <v>0.22</v>
      </c>
      <c r="J178" s="130">
        <f t="shared" si="52"/>
        <v>0</v>
      </c>
      <c r="K178" s="128"/>
      <c r="L178" s="129">
        <v>0.22</v>
      </c>
      <c r="M178" s="130">
        <f t="shared" si="53"/>
        <v>0</v>
      </c>
      <c r="N178" s="128"/>
      <c r="O178" s="129">
        <v>0.22</v>
      </c>
      <c r="P178" s="130">
        <f t="shared" si="54"/>
        <v>0</v>
      </c>
      <c r="Q178" s="128"/>
      <c r="R178" s="129">
        <v>0.22</v>
      </c>
      <c r="S178" s="130">
        <f t="shared" si="55"/>
        <v>0</v>
      </c>
      <c r="T178" s="128"/>
      <c r="U178" s="129">
        <v>0.22</v>
      </c>
      <c r="V178" s="130">
        <f t="shared" si="56"/>
        <v>0</v>
      </c>
      <c r="W178" s="326">
        <f t="shared" si="57"/>
        <v>0</v>
      </c>
      <c r="X178" s="301">
        <f t="shared" si="58"/>
        <v>0</v>
      </c>
      <c r="Y178" s="301">
        <f t="shared" si="49"/>
        <v>0</v>
      </c>
      <c r="Z178" s="302">
        <v>0</v>
      </c>
      <c r="AA178" s="143"/>
      <c r="AB178" s="7"/>
      <c r="AC178" s="7"/>
    </row>
    <row r="179" spans="1:29" ht="30" customHeight="1" thickBot="1" x14ac:dyDescent="0.3">
      <c r="A179" s="262" t="s">
        <v>308</v>
      </c>
      <c r="B179" s="263"/>
      <c r="C179" s="264"/>
      <c r="D179" s="265"/>
      <c r="E179" s="178">
        <f>E170+E166+E161+E156</f>
        <v>168</v>
      </c>
      <c r="F179" s="165"/>
      <c r="G179" s="266">
        <f>G170+G166+G161+G156</f>
        <v>409000</v>
      </c>
      <c r="H179" s="178">
        <f>H170+H166+H161+H156</f>
        <v>168</v>
      </c>
      <c r="I179" s="165"/>
      <c r="J179" s="266">
        <f>J170+J166+J161+J156</f>
        <v>408060</v>
      </c>
      <c r="K179" s="178">
        <f>K170+K166+K161+K156</f>
        <v>1</v>
      </c>
      <c r="L179" s="165"/>
      <c r="M179" s="266">
        <f>M170+M166+M161+M156</f>
        <v>25000</v>
      </c>
      <c r="N179" s="178">
        <f>N170+N166+N161+N156</f>
        <v>1</v>
      </c>
      <c r="O179" s="165"/>
      <c r="P179" s="266">
        <f>P170+P166+P161+P156</f>
        <v>25000</v>
      </c>
      <c r="Q179" s="178">
        <f>Q170+Q166+Q161+Q156</f>
        <v>0</v>
      </c>
      <c r="R179" s="165"/>
      <c r="S179" s="266">
        <f>S170+S166+S161+S156</f>
        <v>0</v>
      </c>
      <c r="T179" s="178">
        <f>T170+T166+T161+T156</f>
        <v>0</v>
      </c>
      <c r="U179" s="165"/>
      <c r="V179" s="266">
        <f>V170+V166+V161+V156</f>
        <v>0</v>
      </c>
      <c r="W179" s="209">
        <f>W170+W156+W166+W161</f>
        <v>434000</v>
      </c>
      <c r="X179" s="209">
        <f>X170+X156+X166+X161</f>
        <v>433060</v>
      </c>
      <c r="Y179" s="209">
        <f>W179-X179</f>
        <v>940</v>
      </c>
      <c r="Z179" s="410">
        <f t="shared" si="50"/>
        <v>2.165898617511521E-3</v>
      </c>
      <c r="AA179" s="210"/>
      <c r="AB179" s="7"/>
      <c r="AC179" s="7"/>
    </row>
    <row r="180" spans="1:29" ht="30" customHeight="1" thickBot="1" x14ac:dyDescent="0.3">
      <c r="A180" s="267" t="s">
        <v>309</v>
      </c>
      <c r="B180" s="268"/>
      <c r="C180" s="269"/>
      <c r="D180" s="270"/>
      <c r="E180" s="271"/>
      <c r="F180" s="272"/>
      <c r="G180" s="273">
        <f>G34+G48+G57+G79+G93+G107+G120+G128+G136+G144+G148+G154+G179</f>
        <v>1297400</v>
      </c>
      <c r="H180" s="271"/>
      <c r="I180" s="272"/>
      <c r="J180" s="273">
        <f>J34+J48+J57+J79+J93+J107+J120+J128+J136+J144+J148+J154+J179</f>
        <v>1297400</v>
      </c>
      <c r="K180" s="271"/>
      <c r="L180" s="272"/>
      <c r="M180" s="273">
        <f>M34+M48+M57+M79+M93+M107+M120+M128+M136+M144+M148+M154+M179</f>
        <v>25000</v>
      </c>
      <c r="N180" s="271"/>
      <c r="O180" s="272"/>
      <c r="P180" s="273">
        <f>P34+P48+P57+P79+P93+P107+P120+P128+P136+P144+P148+P154+P179</f>
        <v>25000</v>
      </c>
      <c r="Q180" s="271"/>
      <c r="R180" s="272"/>
      <c r="S180" s="273">
        <f>S34+S48+S57+S79+S93+S107+S120+S128+S136+S144+S148+S154+S179</f>
        <v>0</v>
      </c>
      <c r="T180" s="271"/>
      <c r="U180" s="272"/>
      <c r="V180" s="273">
        <f>V34+V48+V57+V79+V93+V107+V120+V128+V136+V144+V148+V154+V179</f>
        <v>0</v>
      </c>
      <c r="W180" s="273">
        <f>W34+W48+W57+W79+W93+W107+W120+W128+W136+W144+W148+W154+W179</f>
        <v>1322400</v>
      </c>
      <c r="X180" s="273">
        <f>X34+X48+X57+X79+X93+X107+X120+X128+X136+X144+X148+X154+X179</f>
        <v>1322400</v>
      </c>
      <c r="Y180" s="273">
        <f>Y34+Y48+Y57+Y79+Y93+Y107+Y120+Y128+Y136+Y144+Y148+Y154+Y179</f>
        <v>0</v>
      </c>
      <c r="Z180" s="409">
        <f t="shared" si="50"/>
        <v>0</v>
      </c>
      <c r="AA180" s="274"/>
      <c r="AB180" s="7"/>
      <c r="AC180" s="7"/>
    </row>
    <row r="181" spans="1:29" ht="15" customHeight="1" thickBot="1" x14ac:dyDescent="0.3">
      <c r="A181" s="437"/>
      <c r="B181" s="413"/>
      <c r="C181" s="413"/>
      <c r="D181" s="73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275"/>
      <c r="X181" s="275"/>
      <c r="Y181" s="275"/>
      <c r="Z181" s="275"/>
      <c r="AA181" s="82"/>
      <c r="AB181" s="7"/>
      <c r="AC181" s="7"/>
    </row>
    <row r="182" spans="1:29" ht="30" customHeight="1" thickBot="1" x14ac:dyDescent="0.3">
      <c r="A182" s="438" t="s">
        <v>310</v>
      </c>
      <c r="B182" s="425"/>
      <c r="C182" s="439"/>
      <c r="D182" s="276"/>
      <c r="E182" s="271"/>
      <c r="F182" s="272"/>
      <c r="G182" s="277">
        <f>Фінансування!C27-'Кошторис  витрат'!G180</f>
        <v>0</v>
      </c>
      <c r="H182" s="271"/>
      <c r="I182" s="272"/>
      <c r="J182" s="277">
        <f>Фінансування!C28-'Кошторис  витрат'!J180</f>
        <v>0</v>
      </c>
      <c r="K182" s="271"/>
      <c r="L182" s="272"/>
      <c r="M182" s="277">
        <f>Фінансування!J27-'Кошторис  витрат'!M180</f>
        <v>0</v>
      </c>
      <c r="N182" s="271"/>
      <c r="O182" s="272"/>
      <c r="P182" s="277">
        <f>Фінансування!J28-'Кошторис  витрат'!P180</f>
        <v>0</v>
      </c>
      <c r="Q182" s="271"/>
      <c r="R182" s="272"/>
      <c r="S182" s="277">
        <f>Фінансування!L27-'Кошторис  витрат'!S180</f>
        <v>0</v>
      </c>
      <c r="T182" s="271"/>
      <c r="U182" s="272"/>
      <c r="V182" s="277">
        <f>Фінансування!L28-'Кошторис  витрат'!V180</f>
        <v>0</v>
      </c>
      <c r="W182" s="278">
        <f>Фінансування!N27-'Кошторис  витрат'!W180</f>
        <v>0</v>
      </c>
      <c r="X182" s="278">
        <f>Фінансування!N28-'Кошторис  витрат'!X180</f>
        <v>0</v>
      </c>
      <c r="Y182" s="278"/>
      <c r="Z182" s="278"/>
      <c r="AA182" s="279"/>
      <c r="AB182" s="7"/>
      <c r="AC182" s="7"/>
    </row>
    <row r="183" spans="1:29" ht="15.75" customHeight="1" x14ac:dyDescent="0.25">
      <c r="A183" s="1"/>
      <c r="B183" s="280"/>
      <c r="C183" s="2"/>
      <c r="D183" s="281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70"/>
      <c r="X183" s="70"/>
      <c r="Y183" s="70"/>
      <c r="Z183" s="70"/>
      <c r="AA183" s="2"/>
      <c r="AB183" s="1"/>
      <c r="AC183" s="1"/>
    </row>
    <row r="184" spans="1:29" ht="15.75" customHeight="1" x14ac:dyDescent="0.25">
      <c r="A184" s="1"/>
      <c r="B184" s="280"/>
      <c r="C184" s="2"/>
      <c r="D184" s="281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70"/>
      <c r="X184" s="70"/>
      <c r="Y184" s="70"/>
      <c r="Z184" s="70"/>
      <c r="AA184" s="2"/>
      <c r="AB184" s="1"/>
      <c r="AC184" s="1"/>
    </row>
    <row r="185" spans="1:29" ht="15.75" customHeight="1" x14ac:dyDescent="0.25">
      <c r="A185" s="1"/>
      <c r="B185" s="280"/>
      <c r="C185" s="2"/>
      <c r="D185" s="281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70"/>
      <c r="X185" s="70"/>
      <c r="Y185" s="70"/>
      <c r="Z185" s="70"/>
      <c r="AA185" s="2"/>
      <c r="AB185" s="1"/>
      <c r="AC185" s="1"/>
    </row>
    <row r="186" spans="1:29" ht="15.75" customHeight="1" x14ac:dyDescent="0.25">
      <c r="A186" s="282"/>
      <c r="B186" s="283"/>
      <c r="C186" s="284"/>
      <c r="D186" s="281"/>
      <c r="E186" s="285"/>
      <c r="F186" s="285"/>
      <c r="G186" s="69"/>
      <c r="H186" s="286"/>
      <c r="I186" s="282"/>
      <c r="J186" s="285"/>
      <c r="K186" s="287"/>
      <c r="L186" s="2"/>
      <c r="M186" s="69"/>
      <c r="N186" s="287"/>
      <c r="O186" s="2"/>
      <c r="P186" s="69"/>
      <c r="Q186" s="69"/>
      <c r="R186" s="69"/>
      <c r="S186" s="69"/>
      <c r="T186" s="69"/>
      <c r="U186" s="69"/>
      <c r="V186" s="69"/>
      <c r="W186" s="70"/>
      <c r="X186" s="70"/>
      <c r="Y186" s="70"/>
      <c r="Z186" s="70"/>
      <c r="AA186" s="2"/>
      <c r="AB186" s="1"/>
      <c r="AC186" s="1"/>
    </row>
    <row r="187" spans="1:29" ht="15.75" customHeight="1" x14ac:dyDescent="0.25">
      <c r="A187" s="288"/>
      <c r="B187" s="289"/>
      <c r="C187" s="290" t="s">
        <v>311</v>
      </c>
      <c r="D187" s="291"/>
      <c r="E187" s="292" t="s">
        <v>312</v>
      </c>
      <c r="F187" s="292"/>
      <c r="G187" s="293"/>
      <c r="H187" s="294"/>
      <c r="I187" s="295" t="s">
        <v>313</v>
      </c>
      <c r="J187" s="293"/>
      <c r="K187" s="294"/>
      <c r="L187" s="295"/>
      <c r="M187" s="293"/>
      <c r="N187" s="294"/>
      <c r="O187" s="295"/>
      <c r="P187" s="293"/>
      <c r="Q187" s="293"/>
      <c r="R187" s="293"/>
      <c r="S187" s="293"/>
      <c r="T187" s="293"/>
      <c r="U187" s="293"/>
      <c r="V187" s="293"/>
      <c r="W187" s="296"/>
      <c r="X187" s="296"/>
      <c r="Y187" s="296"/>
      <c r="Z187" s="296"/>
      <c r="AA187" s="297"/>
      <c r="AB187" s="298"/>
      <c r="AC187" s="298"/>
    </row>
    <row r="188" spans="1:29" ht="15.75" customHeight="1" x14ac:dyDescent="0.25">
      <c r="A188" s="1"/>
      <c r="B188" s="280"/>
      <c r="C188" s="2"/>
      <c r="D188" s="281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70"/>
      <c r="X188" s="70"/>
      <c r="Y188" s="70"/>
      <c r="Z188" s="70"/>
      <c r="AA188" s="2"/>
      <c r="AB188" s="1"/>
      <c r="AC188" s="1"/>
    </row>
    <row r="189" spans="1:29" ht="15.75" customHeight="1" x14ac:dyDescent="0.25">
      <c r="A189" s="1"/>
      <c r="B189" s="280"/>
      <c r="C189" s="2"/>
      <c r="D189" s="281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70"/>
      <c r="X189" s="70"/>
      <c r="Y189" s="70"/>
      <c r="Z189" s="70"/>
      <c r="AA189" s="2"/>
      <c r="AB189" s="1"/>
      <c r="AC189" s="1"/>
    </row>
    <row r="190" spans="1:29" ht="15.75" customHeight="1" x14ac:dyDescent="0.25">
      <c r="A190" s="1"/>
      <c r="B190" s="280"/>
      <c r="C190" s="2"/>
      <c r="D190" s="281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70"/>
      <c r="X190" s="70"/>
      <c r="Y190" s="70"/>
      <c r="Z190" s="70"/>
      <c r="AA190" s="2"/>
      <c r="AB190" s="1"/>
      <c r="AC190" s="1"/>
    </row>
    <row r="191" spans="1:29" ht="15.75" customHeight="1" x14ac:dyDescent="0.25">
      <c r="A191" s="1"/>
      <c r="B191" s="280"/>
      <c r="C191" s="2"/>
      <c r="D191" s="281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299"/>
      <c r="X191" s="299"/>
      <c r="Y191" s="299"/>
      <c r="Z191" s="299"/>
      <c r="AA191" s="2"/>
      <c r="AB191" s="1"/>
      <c r="AC191" s="1"/>
    </row>
    <row r="192" spans="1:29" ht="15.75" customHeight="1" x14ac:dyDescent="0.25">
      <c r="A192" s="1"/>
      <c r="B192" s="280"/>
      <c r="C192" s="2"/>
      <c r="D192" s="281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299"/>
      <c r="X192" s="299"/>
      <c r="Y192" s="299"/>
      <c r="Z192" s="299"/>
      <c r="AA192" s="2"/>
      <c r="AB192" s="1"/>
      <c r="AC192" s="1"/>
    </row>
    <row r="193" spans="1:29" ht="15.75" customHeight="1" x14ac:dyDescent="0.25">
      <c r="A193" s="1"/>
      <c r="B193" s="280"/>
      <c r="C193" s="2"/>
      <c r="D193" s="281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299"/>
      <c r="X193" s="299"/>
      <c r="Y193" s="299"/>
      <c r="Z193" s="299"/>
      <c r="AA193" s="2"/>
      <c r="AB193" s="1"/>
      <c r="AC193" s="1"/>
    </row>
    <row r="194" spans="1:29" ht="15.75" customHeight="1" x14ac:dyDescent="0.25">
      <c r="A194" s="1"/>
      <c r="B194" s="280"/>
      <c r="C194" s="2"/>
      <c r="D194" s="281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299"/>
      <c r="X194" s="299"/>
      <c r="Y194" s="299"/>
      <c r="Z194" s="299"/>
      <c r="AA194" s="2"/>
      <c r="AB194" s="1"/>
      <c r="AC194" s="1"/>
    </row>
    <row r="195" spans="1:29" ht="15.75" customHeight="1" x14ac:dyDescent="0.25">
      <c r="A195" s="1"/>
      <c r="B195" s="280"/>
      <c r="C195" s="2"/>
      <c r="D195" s="281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299"/>
      <c r="X195" s="299"/>
      <c r="Y195" s="299"/>
      <c r="Z195" s="299"/>
      <c r="AA195" s="2"/>
      <c r="AB195" s="1"/>
      <c r="AC195" s="1"/>
    </row>
    <row r="196" spans="1:29" ht="15.75" customHeight="1" x14ac:dyDescent="0.25">
      <c r="A196" s="1"/>
      <c r="B196" s="280"/>
      <c r="C196" s="2"/>
      <c r="D196" s="281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299"/>
      <c r="X196" s="299"/>
      <c r="Y196" s="299"/>
      <c r="Z196" s="299"/>
      <c r="AA196" s="2"/>
      <c r="AB196" s="1"/>
      <c r="AC196" s="1"/>
    </row>
    <row r="197" spans="1:29" ht="15.75" customHeight="1" x14ac:dyDescent="0.25">
      <c r="A197" s="1"/>
      <c r="B197" s="280"/>
      <c r="C197" s="2"/>
      <c r="D197" s="281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299"/>
      <c r="X197" s="299"/>
      <c r="Y197" s="299"/>
      <c r="Z197" s="299"/>
      <c r="AA197" s="2"/>
      <c r="AB197" s="1"/>
      <c r="AC197" s="1"/>
    </row>
    <row r="198" spans="1:29" ht="15.75" customHeight="1" x14ac:dyDescent="0.25">
      <c r="A198" s="1"/>
      <c r="B198" s="280"/>
      <c r="C198" s="2"/>
      <c r="D198" s="281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299"/>
      <c r="X198" s="299"/>
      <c r="Y198" s="299"/>
      <c r="Z198" s="299"/>
      <c r="AA198" s="2"/>
      <c r="AB198" s="1"/>
      <c r="AC198" s="1"/>
    </row>
    <row r="199" spans="1:29" ht="15.75" customHeight="1" x14ac:dyDescent="0.25">
      <c r="A199" s="1"/>
      <c r="B199" s="280"/>
      <c r="C199" s="2"/>
      <c r="D199" s="281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299"/>
      <c r="X199" s="299"/>
      <c r="Y199" s="299"/>
      <c r="Z199" s="299"/>
      <c r="AA199" s="2"/>
      <c r="AB199" s="1"/>
      <c r="AC199" s="1"/>
    </row>
    <row r="200" spans="1:29" ht="15.75" customHeight="1" x14ac:dyDescent="0.25">
      <c r="A200" s="1"/>
      <c r="B200" s="280"/>
      <c r="C200" s="2"/>
      <c r="D200" s="281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299"/>
      <c r="X200" s="299"/>
      <c r="Y200" s="299"/>
      <c r="Z200" s="299"/>
      <c r="AA200" s="2"/>
      <c r="AB200" s="1"/>
      <c r="AC200" s="1"/>
    </row>
    <row r="201" spans="1:29" ht="15.75" customHeight="1" x14ac:dyDescent="0.25">
      <c r="A201" s="1"/>
      <c r="B201" s="280"/>
      <c r="C201" s="2"/>
      <c r="D201" s="281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299"/>
      <c r="X201" s="299"/>
      <c r="Y201" s="299"/>
      <c r="Z201" s="299"/>
      <c r="AA201" s="2"/>
      <c r="AB201" s="1"/>
      <c r="AC201" s="1"/>
    </row>
    <row r="202" spans="1:29" ht="15.75" customHeight="1" x14ac:dyDescent="0.25">
      <c r="A202" s="1"/>
      <c r="B202" s="280"/>
      <c r="C202" s="2"/>
      <c r="D202" s="281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299"/>
      <c r="X202" s="299"/>
      <c r="Y202" s="299"/>
      <c r="Z202" s="299"/>
      <c r="AA202" s="2"/>
      <c r="AB202" s="1"/>
      <c r="AC202" s="1"/>
    </row>
    <row r="203" spans="1:29" ht="15.75" customHeight="1" x14ac:dyDescent="0.25">
      <c r="A203" s="1"/>
      <c r="B203" s="280"/>
      <c r="C203" s="2"/>
      <c r="D203" s="28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299"/>
      <c r="X203" s="299"/>
      <c r="Y203" s="299"/>
      <c r="Z203" s="299"/>
      <c r="AA203" s="2"/>
      <c r="AB203" s="1"/>
      <c r="AC203" s="1"/>
    </row>
    <row r="204" spans="1:29" ht="15.75" customHeight="1" x14ac:dyDescent="0.25">
      <c r="A204" s="1"/>
      <c r="B204" s="280"/>
      <c r="C204" s="2"/>
      <c r="D204" s="281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299"/>
      <c r="X204" s="299"/>
      <c r="Y204" s="299"/>
      <c r="Z204" s="299"/>
      <c r="AA204" s="2"/>
      <c r="AB204" s="1"/>
      <c r="AC204" s="1"/>
    </row>
    <row r="205" spans="1:29" ht="15.75" customHeight="1" x14ac:dyDescent="0.25">
      <c r="A205" s="1"/>
      <c r="B205" s="280"/>
      <c r="C205" s="2"/>
      <c r="D205" s="281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299"/>
      <c r="X205" s="299"/>
      <c r="Y205" s="299"/>
      <c r="Z205" s="299"/>
      <c r="AA205" s="2"/>
      <c r="AB205" s="1"/>
      <c r="AC205" s="1"/>
    </row>
    <row r="206" spans="1:29" ht="15.75" customHeight="1" x14ac:dyDescent="0.25">
      <c r="A206" s="1"/>
      <c r="B206" s="280"/>
      <c r="C206" s="2"/>
      <c r="D206" s="281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299"/>
      <c r="X206" s="299"/>
      <c r="Y206" s="299"/>
      <c r="Z206" s="299"/>
      <c r="AA206" s="2"/>
      <c r="AB206" s="1"/>
      <c r="AC206" s="1"/>
    </row>
    <row r="207" spans="1:29" ht="15.75" customHeight="1" x14ac:dyDescent="0.25">
      <c r="A207" s="1"/>
      <c r="B207" s="280"/>
      <c r="C207" s="2"/>
      <c r="D207" s="281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299"/>
      <c r="X207" s="299"/>
      <c r="Y207" s="299"/>
      <c r="Z207" s="299"/>
      <c r="AA207" s="2"/>
      <c r="AB207" s="1"/>
      <c r="AC207" s="1"/>
    </row>
    <row r="208" spans="1:29" ht="15.75" customHeight="1" x14ac:dyDescent="0.25">
      <c r="A208" s="1"/>
      <c r="B208" s="280"/>
      <c r="C208" s="2"/>
      <c r="D208" s="281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299"/>
      <c r="X208" s="299"/>
      <c r="Y208" s="299"/>
      <c r="Z208" s="299"/>
      <c r="AA208" s="2"/>
      <c r="AB208" s="1"/>
      <c r="AC208" s="1"/>
    </row>
    <row r="209" spans="1:29" ht="15.75" customHeight="1" x14ac:dyDescent="0.25">
      <c r="A209" s="1"/>
      <c r="B209" s="280"/>
      <c r="C209" s="2"/>
      <c r="D209" s="281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299"/>
      <c r="X209" s="299"/>
      <c r="Y209" s="299"/>
      <c r="Z209" s="299"/>
      <c r="AA209" s="2"/>
      <c r="AB209" s="1"/>
      <c r="AC209" s="1"/>
    </row>
    <row r="210" spans="1:29" ht="15.75" customHeight="1" x14ac:dyDescent="0.25">
      <c r="A210" s="1"/>
      <c r="B210" s="280"/>
      <c r="C210" s="2"/>
      <c r="D210" s="281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299"/>
      <c r="X210" s="299"/>
      <c r="Y210" s="299"/>
      <c r="Z210" s="299"/>
      <c r="AA210" s="2"/>
      <c r="AB210" s="1"/>
      <c r="AC210" s="1"/>
    </row>
    <row r="211" spans="1:29" ht="15.75" customHeight="1" x14ac:dyDescent="0.25">
      <c r="A211" s="1"/>
      <c r="B211" s="280"/>
      <c r="C211" s="2"/>
      <c r="D211" s="281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299"/>
      <c r="X211" s="299"/>
      <c r="Y211" s="299"/>
      <c r="Z211" s="299"/>
      <c r="AA211" s="2"/>
      <c r="AB211" s="1"/>
      <c r="AC211" s="1"/>
    </row>
    <row r="212" spans="1:29" ht="15.75" customHeight="1" x14ac:dyDescent="0.25">
      <c r="A212" s="1"/>
      <c r="B212" s="280"/>
      <c r="C212" s="2"/>
      <c r="D212" s="281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299"/>
      <c r="X212" s="299"/>
      <c r="Y212" s="299"/>
      <c r="Z212" s="299"/>
      <c r="AA212" s="2"/>
      <c r="AB212" s="1"/>
      <c r="AC212" s="1"/>
    </row>
    <row r="213" spans="1:29" ht="15.75" customHeight="1" x14ac:dyDescent="0.25">
      <c r="A213" s="1"/>
      <c r="B213" s="280"/>
      <c r="C213" s="2"/>
      <c r="D213" s="281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299"/>
      <c r="X213" s="299"/>
      <c r="Y213" s="299"/>
      <c r="Z213" s="299"/>
      <c r="AA213" s="2"/>
      <c r="AB213" s="1"/>
      <c r="AC213" s="1"/>
    </row>
    <row r="214" spans="1:29" ht="15.75" customHeight="1" x14ac:dyDescent="0.25">
      <c r="A214" s="1"/>
      <c r="B214" s="280"/>
      <c r="C214" s="2"/>
      <c r="D214" s="281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299"/>
      <c r="X214" s="299"/>
      <c r="Y214" s="299"/>
      <c r="Z214" s="299"/>
      <c r="AA214" s="2"/>
      <c r="AB214" s="1"/>
      <c r="AC214" s="1"/>
    </row>
    <row r="215" spans="1:29" ht="15.75" customHeight="1" x14ac:dyDescent="0.25">
      <c r="A215" s="1"/>
      <c r="B215" s="280"/>
      <c r="C215" s="2"/>
      <c r="D215" s="281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299"/>
      <c r="X215" s="299"/>
      <c r="Y215" s="299"/>
      <c r="Z215" s="299"/>
      <c r="AA215" s="2"/>
      <c r="AB215" s="1"/>
      <c r="AC215" s="1"/>
    </row>
    <row r="216" spans="1:29" ht="15.75" customHeight="1" x14ac:dyDescent="0.25">
      <c r="A216" s="1"/>
      <c r="B216" s="280"/>
      <c r="C216" s="2"/>
      <c r="D216" s="281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299"/>
      <c r="X216" s="299"/>
      <c r="Y216" s="299"/>
      <c r="Z216" s="299"/>
      <c r="AA216" s="2"/>
      <c r="AB216" s="1"/>
      <c r="AC216" s="1"/>
    </row>
    <row r="217" spans="1:29" ht="15.75" customHeight="1" x14ac:dyDescent="0.25">
      <c r="A217" s="1"/>
      <c r="B217" s="280"/>
      <c r="C217" s="2"/>
      <c r="D217" s="281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299"/>
      <c r="X217" s="299"/>
      <c r="Y217" s="299"/>
      <c r="Z217" s="299"/>
      <c r="AA217" s="2"/>
      <c r="AB217" s="1"/>
      <c r="AC217" s="1"/>
    </row>
    <row r="218" spans="1:29" ht="15.75" customHeight="1" x14ac:dyDescent="0.25">
      <c r="A218" s="1"/>
      <c r="B218" s="280"/>
      <c r="C218" s="2"/>
      <c r="D218" s="281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299"/>
      <c r="X218" s="299"/>
      <c r="Y218" s="299"/>
      <c r="Z218" s="299"/>
      <c r="AA218" s="2"/>
      <c r="AB218" s="1"/>
      <c r="AC218" s="1"/>
    </row>
    <row r="219" spans="1:29" ht="15.75" customHeight="1" x14ac:dyDescent="0.25">
      <c r="A219" s="1"/>
      <c r="B219" s="280"/>
      <c r="C219" s="2"/>
      <c r="D219" s="281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299"/>
      <c r="X219" s="299"/>
      <c r="Y219" s="299"/>
      <c r="Z219" s="299"/>
      <c r="AA219" s="2"/>
      <c r="AB219" s="1"/>
      <c r="AC219" s="1"/>
    </row>
    <row r="220" spans="1:29" ht="15.75" customHeight="1" x14ac:dyDescent="0.25">
      <c r="A220" s="1"/>
      <c r="B220" s="280"/>
      <c r="C220" s="2"/>
      <c r="D220" s="281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299"/>
      <c r="X220" s="299"/>
      <c r="Y220" s="299"/>
      <c r="Z220" s="299"/>
      <c r="AA220" s="2"/>
      <c r="AB220" s="1"/>
      <c r="AC220" s="1"/>
    </row>
    <row r="221" spans="1:29" ht="15.75" customHeight="1" x14ac:dyDescent="0.25">
      <c r="A221" s="1"/>
      <c r="B221" s="280"/>
      <c r="C221" s="2"/>
      <c r="D221" s="281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299"/>
      <c r="X221" s="299"/>
      <c r="Y221" s="299"/>
      <c r="Z221" s="299"/>
      <c r="AA221" s="2"/>
      <c r="AB221" s="1"/>
      <c r="AC221" s="1"/>
    </row>
    <row r="222" spans="1:29" ht="15.75" customHeight="1" x14ac:dyDescent="0.25">
      <c r="A222" s="1"/>
      <c r="B222" s="280"/>
      <c r="C222" s="2"/>
      <c r="D222" s="281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299"/>
      <c r="X222" s="299"/>
      <c r="Y222" s="299"/>
      <c r="Z222" s="299"/>
      <c r="AA222" s="2"/>
      <c r="AB222" s="1"/>
      <c r="AC222" s="1"/>
    </row>
    <row r="223" spans="1:29" ht="15.75" customHeight="1" x14ac:dyDescent="0.25">
      <c r="A223" s="1"/>
      <c r="B223" s="280"/>
      <c r="C223" s="2"/>
      <c r="D223" s="281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299"/>
      <c r="X223" s="299"/>
      <c r="Y223" s="299"/>
      <c r="Z223" s="299"/>
      <c r="AA223" s="2"/>
      <c r="AB223" s="1"/>
      <c r="AC223" s="1"/>
    </row>
    <row r="224" spans="1:29" ht="15.75" customHeight="1" x14ac:dyDescent="0.25">
      <c r="A224" s="1"/>
      <c r="B224" s="280"/>
      <c r="C224" s="2"/>
      <c r="D224" s="281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299"/>
      <c r="X224" s="299"/>
      <c r="Y224" s="299"/>
      <c r="Z224" s="299"/>
      <c r="AA224" s="2"/>
      <c r="AB224" s="1"/>
      <c r="AC224" s="1"/>
    </row>
    <row r="225" spans="1:29" ht="15.75" customHeight="1" x14ac:dyDescent="0.25">
      <c r="A225" s="1"/>
      <c r="B225" s="280"/>
      <c r="C225" s="2"/>
      <c r="D225" s="281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299"/>
      <c r="X225" s="299"/>
      <c r="Y225" s="299"/>
      <c r="Z225" s="299"/>
      <c r="AA225" s="2"/>
      <c r="AB225" s="1"/>
      <c r="AC225" s="1"/>
    </row>
    <row r="226" spans="1:29" ht="15.75" customHeight="1" x14ac:dyDescent="0.25">
      <c r="A226" s="1"/>
      <c r="B226" s="280"/>
      <c r="C226" s="2"/>
      <c r="D226" s="281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299"/>
      <c r="X226" s="299"/>
      <c r="Y226" s="299"/>
      <c r="Z226" s="299"/>
      <c r="AA226" s="2"/>
      <c r="AB226" s="1"/>
      <c r="AC226" s="1"/>
    </row>
    <row r="227" spans="1:29" ht="15.75" customHeight="1" x14ac:dyDescent="0.25">
      <c r="A227" s="1"/>
      <c r="B227" s="280"/>
      <c r="C227" s="2"/>
      <c r="D227" s="281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299"/>
      <c r="X227" s="299"/>
      <c r="Y227" s="299"/>
      <c r="Z227" s="299"/>
      <c r="AA227" s="2"/>
      <c r="AB227" s="1"/>
      <c r="AC227" s="1"/>
    </row>
    <row r="228" spans="1:29" ht="15.75" customHeight="1" x14ac:dyDescent="0.25">
      <c r="A228" s="1"/>
      <c r="B228" s="280"/>
      <c r="C228" s="2"/>
      <c r="D228" s="281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299"/>
      <c r="X228" s="299"/>
      <c r="Y228" s="299"/>
      <c r="Z228" s="299"/>
      <c r="AA228" s="2"/>
      <c r="AB228" s="1"/>
      <c r="AC228" s="1"/>
    </row>
    <row r="229" spans="1:29" ht="15.75" customHeight="1" x14ac:dyDescent="0.25">
      <c r="A229" s="1"/>
      <c r="B229" s="280"/>
      <c r="C229" s="2"/>
      <c r="D229" s="281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299"/>
      <c r="X229" s="299"/>
      <c r="Y229" s="299"/>
      <c r="Z229" s="299"/>
      <c r="AA229" s="2"/>
      <c r="AB229" s="1"/>
      <c r="AC229" s="1"/>
    </row>
    <row r="230" spans="1:29" ht="15.75" customHeight="1" x14ac:dyDescent="0.25">
      <c r="A230" s="1"/>
      <c r="B230" s="280"/>
      <c r="C230" s="2"/>
      <c r="D230" s="281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299"/>
      <c r="X230" s="299"/>
      <c r="Y230" s="299"/>
      <c r="Z230" s="299"/>
      <c r="AA230" s="2"/>
      <c r="AB230" s="1"/>
      <c r="AC230" s="1"/>
    </row>
    <row r="231" spans="1:29" ht="15.75" customHeight="1" x14ac:dyDescent="0.25">
      <c r="A231" s="1"/>
      <c r="B231" s="280"/>
      <c r="C231" s="2"/>
      <c r="D231" s="281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299"/>
      <c r="X231" s="299"/>
      <c r="Y231" s="299"/>
      <c r="Z231" s="299"/>
      <c r="AA231" s="2"/>
      <c r="AB231" s="1"/>
      <c r="AC231" s="1"/>
    </row>
    <row r="232" spans="1:29" ht="15.75" customHeight="1" x14ac:dyDescent="0.25">
      <c r="A232" s="1"/>
      <c r="B232" s="280"/>
      <c r="C232" s="2"/>
      <c r="D232" s="281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299"/>
      <c r="X232" s="299"/>
      <c r="Y232" s="299"/>
      <c r="Z232" s="299"/>
      <c r="AA232" s="2"/>
      <c r="AB232" s="1"/>
      <c r="AC232" s="1"/>
    </row>
    <row r="233" spans="1:29" ht="15.75" customHeight="1" x14ac:dyDescent="0.25">
      <c r="A233" s="1"/>
      <c r="B233" s="280"/>
      <c r="C233" s="2"/>
      <c r="D233" s="281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299"/>
      <c r="X233" s="299"/>
      <c r="Y233" s="299"/>
      <c r="Z233" s="299"/>
      <c r="AA233" s="2"/>
      <c r="AB233" s="1"/>
      <c r="AC233" s="1"/>
    </row>
    <row r="234" spans="1:29" ht="15.75" customHeight="1" x14ac:dyDescent="0.25">
      <c r="A234" s="1"/>
      <c r="B234" s="280"/>
      <c r="C234" s="2"/>
      <c r="D234" s="281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299"/>
      <c r="X234" s="299"/>
      <c r="Y234" s="299"/>
      <c r="Z234" s="299"/>
      <c r="AA234" s="2"/>
      <c r="AB234" s="1"/>
      <c r="AC234" s="1"/>
    </row>
    <row r="235" spans="1:29" ht="15.75" customHeight="1" x14ac:dyDescent="0.25">
      <c r="A235" s="1"/>
      <c r="B235" s="280"/>
      <c r="C235" s="2"/>
      <c r="D235" s="281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299"/>
      <c r="X235" s="299"/>
      <c r="Y235" s="299"/>
      <c r="Z235" s="299"/>
      <c r="AA235" s="2"/>
      <c r="AB235" s="1"/>
      <c r="AC235" s="1"/>
    </row>
    <row r="236" spans="1:29" ht="15.75" customHeight="1" x14ac:dyDescent="0.25">
      <c r="A236" s="1"/>
      <c r="B236" s="280"/>
      <c r="C236" s="2"/>
      <c r="D236" s="281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299"/>
      <c r="X236" s="299"/>
      <c r="Y236" s="299"/>
      <c r="Z236" s="299"/>
      <c r="AA236" s="2"/>
      <c r="AB236" s="1"/>
      <c r="AC236" s="1"/>
    </row>
    <row r="237" spans="1:29" ht="15.75" customHeight="1" x14ac:dyDescent="0.25">
      <c r="A237" s="1"/>
      <c r="B237" s="280"/>
      <c r="C237" s="2"/>
      <c r="D237" s="281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299"/>
      <c r="X237" s="299"/>
      <c r="Y237" s="299"/>
      <c r="Z237" s="299"/>
      <c r="AA237" s="2"/>
      <c r="AB237" s="1"/>
      <c r="AC237" s="1"/>
    </row>
    <row r="238" spans="1:29" ht="15.75" customHeight="1" x14ac:dyDescent="0.25">
      <c r="A238" s="1"/>
      <c r="B238" s="280"/>
      <c r="C238" s="2"/>
      <c r="D238" s="281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299"/>
      <c r="X238" s="299"/>
      <c r="Y238" s="299"/>
      <c r="Z238" s="299"/>
      <c r="AA238" s="2"/>
      <c r="AB238" s="1"/>
      <c r="AC238" s="1"/>
    </row>
    <row r="239" spans="1:29" ht="15.75" customHeight="1" x14ac:dyDescent="0.25">
      <c r="A239" s="1"/>
      <c r="B239" s="280"/>
      <c r="C239" s="2"/>
      <c r="D239" s="281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299"/>
      <c r="X239" s="299"/>
      <c r="Y239" s="299"/>
      <c r="Z239" s="299"/>
      <c r="AA239" s="2"/>
      <c r="AB239" s="1"/>
      <c r="AC239" s="1"/>
    </row>
    <row r="240" spans="1:29" ht="15.75" customHeight="1" x14ac:dyDescent="0.25">
      <c r="A240" s="1"/>
      <c r="B240" s="280"/>
      <c r="C240" s="2"/>
      <c r="D240" s="281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299"/>
      <c r="X240" s="299"/>
      <c r="Y240" s="299"/>
      <c r="Z240" s="299"/>
      <c r="AA240" s="2"/>
      <c r="AB240" s="1"/>
      <c r="AC240" s="1"/>
    </row>
    <row r="241" spans="1:29" ht="15.75" customHeight="1" x14ac:dyDescent="0.25">
      <c r="A241" s="1"/>
      <c r="B241" s="280"/>
      <c r="C241" s="2"/>
      <c r="D241" s="281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299"/>
      <c r="X241" s="299"/>
      <c r="Y241" s="299"/>
      <c r="Z241" s="299"/>
      <c r="AA241" s="2"/>
      <c r="AB241" s="1"/>
      <c r="AC241" s="1"/>
    </row>
    <row r="242" spans="1:29" ht="15.75" customHeight="1" x14ac:dyDescent="0.25">
      <c r="A242" s="1"/>
      <c r="B242" s="280"/>
      <c r="C242" s="2"/>
      <c r="D242" s="281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299"/>
      <c r="X242" s="299"/>
      <c r="Y242" s="299"/>
      <c r="Z242" s="299"/>
      <c r="AA242" s="2"/>
      <c r="AB242" s="1"/>
      <c r="AC242" s="1"/>
    </row>
    <row r="243" spans="1:29" ht="15.75" customHeight="1" x14ac:dyDescent="0.25">
      <c r="A243" s="1"/>
      <c r="B243" s="280"/>
      <c r="C243" s="2"/>
      <c r="D243" s="281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299"/>
      <c r="X243" s="299"/>
      <c r="Y243" s="299"/>
      <c r="Z243" s="299"/>
      <c r="AA243" s="2"/>
      <c r="AB243" s="1"/>
      <c r="AC243" s="1"/>
    </row>
    <row r="244" spans="1:29" ht="15.75" customHeight="1" x14ac:dyDescent="0.25">
      <c r="A244" s="1"/>
      <c r="B244" s="280"/>
      <c r="C244" s="2"/>
      <c r="D244" s="281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299"/>
      <c r="X244" s="299"/>
      <c r="Y244" s="299"/>
      <c r="Z244" s="299"/>
      <c r="AA244" s="2"/>
      <c r="AB244" s="1"/>
      <c r="AC244" s="1"/>
    </row>
    <row r="245" spans="1:29" ht="15.75" customHeight="1" x14ac:dyDescent="0.25">
      <c r="A245" s="1"/>
      <c r="B245" s="280"/>
      <c r="C245" s="2"/>
      <c r="D245" s="281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299"/>
      <c r="X245" s="299"/>
      <c r="Y245" s="299"/>
      <c r="Z245" s="299"/>
      <c r="AA245" s="2"/>
      <c r="AB245" s="1"/>
      <c r="AC245" s="1"/>
    </row>
    <row r="246" spans="1:29" ht="15.75" customHeight="1" x14ac:dyDescent="0.25">
      <c r="A246" s="1"/>
      <c r="B246" s="280"/>
      <c r="C246" s="2"/>
      <c r="D246" s="281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299"/>
      <c r="X246" s="299"/>
      <c r="Y246" s="299"/>
      <c r="Z246" s="299"/>
      <c r="AA246" s="2"/>
      <c r="AB246" s="1"/>
      <c r="AC246" s="1"/>
    </row>
    <row r="247" spans="1:29" ht="15.75" customHeight="1" x14ac:dyDescent="0.25">
      <c r="A247" s="1"/>
      <c r="B247" s="280"/>
      <c r="C247" s="2"/>
      <c r="D247" s="281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299"/>
      <c r="X247" s="299"/>
      <c r="Y247" s="299"/>
      <c r="Z247" s="299"/>
      <c r="AA247" s="2"/>
      <c r="AB247" s="1"/>
      <c r="AC247" s="1"/>
    </row>
    <row r="248" spans="1:29" ht="15.75" customHeight="1" x14ac:dyDescent="0.25">
      <c r="A248" s="1"/>
      <c r="B248" s="280"/>
      <c r="C248" s="2"/>
      <c r="D248" s="281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299"/>
      <c r="X248" s="299"/>
      <c r="Y248" s="299"/>
      <c r="Z248" s="299"/>
      <c r="AA248" s="2"/>
      <c r="AB248" s="1"/>
      <c r="AC248" s="1"/>
    </row>
    <row r="249" spans="1:29" ht="15.75" customHeight="1" x14ac:dyDescent="0.25">
      <c r="A249" s="1"/>
      <c r="B249" s="280"/>
      <c r="C249" s="2"/>
      <c r="D249" s="281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299"/>
      <c r="X249" s="299"/>
      <c r="Y249" s="299"/>
      <c r="Z249" s="299"/>
      <c r="AA249" s="2"/>
      <c r="AB249" s="1"/>
      <c r="AC249" s="1"/>
    </row>
    <row r="250" spans="1:29" ht="15.75" customHeight="1" x14ac:dyDescent="0.25">
      <c r="A250" s="1"/>
      <c r="B250" s="280"/>
      <c r="C250" s="2"/>
      <c r="D250" s="281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299"/>
      <c r="X250" s="299"/>
      <c r="Y250" s="299"/>
      <c r="Z250" s="299"/>
      <c r="AA250" s="2"/>
      <c r="AB250" s="1"/>
      <c r="AC250" s="1"/>
    </row>
    <row r="251" spans="1:29" ht="15.75" customHeight="1" x14ac:dyDescent="0.25">
      <c r="A251" s="1"/>
      <c r="B251" s="280"/>
      <c r="C251" s="2"/>
      <c r="D251" s="281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299"/>
      <c r="X251" s="299"/>
      <c r="Y251" s="299"/>
      <c r="Z251" s="299"/>
      <c r="AA251" s="2"/>
      <c r="AB251" s="1"/>
      <c r="AC251" s="1"/>
    </row>
    <row r="252" spans="1:29" ht="15.75" customHeight="1" x14ac:dyDescent="0.25">
      <c r="A252" s="1"/>
      <c r="B252" s="280"/>
      <c r="C252" s="2"/>
      <c r="D252" s="281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299"/>
      <c r="X252" s="299"/>
      <c r="Y252" s="299"/>
      <c r="Z252" s="299"/>
      <c r="AA252" s="2"/>
      <c r="AB252" s="1"/>
      <c r="AC252" s="1"/>
    </row>
    <row r="253" spans="1:29" ht="15.75" customHeight="1" x14ac:dyDescent="0.25">
      <c r="A253" s="1"/>
      <c r="B253" s="280"/>
      <c r="C253" s="2"/>
      <c r="D253" s="281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299"/>
      <c r="X253" s="299"/>
      <c r="Y253" s="299"/>
      <c r="Z253" s="299"/>
      <c r="AA253" s="2"/>
      <c r="AB253" s="1"/>
      <c r="AC253" s="1"/>
    </row>
    <row r="254" spans="1:29" ht="15.75" customHeight="1" x14ac:dyDescent="0.25">
      <c r="A254" s="1"/>
      <c r="B254" s="280"/>
      <c r="C254" s="2"/>
      <c r="D254" s="281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299"/>
      <c r="X254" s="299"/>
      <c r="Y254" s="299"/>
      <c r="Z254" s="299"/>
      <c r="AA254" s="2"/>
      <c r="AB254" s="1"/>
      <c r="AC254" s="1"/>
    </row>
    <row r="255" spans="1:29" ht="15.75" customHeight="1" x14ac:dyDescent="0.25">
      <c r="A255" s="1"/>
      <c r="B255" s="280"/>
      <c r="C255" s="2"/>
      <c r="D255" s="281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299"/>
      <c r="X255" s="299"/>
      <c r="Y255" s="299"/>
      <c r="Z255" s="299"/>
      <c r="AA255" s="2"/>
      <c r="AB255" s="1"/>
      <c r="AC255" s="1"/>
    </row>
    <row r="256" spans="1:29" ht="15.75" customHeight="1" x14ac:dyDescent="0.25">
      <c r="A256" s="1"/>
      <c r="B256" s="280"/>
      <c r="C256" s="2"/>
      <c r="D256" s="281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299"/>
      <c r="X256" s="299"/>
      <c r="Y256" s="299"/>
      <c r="Z256" s="299"/>
      <c r="AA256" s="2"/>
      <c r="AB256" s="1"/>
      <c r="AC256" s="1"/>
    </row>
    <row r="257" spans="1:29" ht="15.75" customHeight="1" x14ac:dyDescent="0.25">
      <c r="A257" s="1"/>
      <c r="B257" s="280"/>
      <c r="C257" s="2"/>
      <c r="D257" s="281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299"/>
      <c r="X257" s="299"/>
      <c r="Y257" s="299"/>
      <c r="Z257" s="299"/>
      <c r="AA257" s="2"/>
      <c r="AB257" s="1"/>
      <c r="AC257" s="1"/>
    </row>
    <row r="258" spans="1:29" ht="15.75" customHeight="1" x14ac:dyDescent="0.25">
      <c r="A258" s="1"/>
      <c r="B258" s="280"/>
      <c r="C258" s="2"/>
      <c r="D258" s="281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299"/>
      <c r="X258" s="299"/>
      <c r="Y258" s="299"/>
      <c r="Z258" s="299"/>
      <c r="AA258" s="2"/>
      <c r="AB258" s="1"/>
      <c r="AC258" s="1"/>
    </row>
    <row r="259" spans="1:29" ht="15.75" customHeight="1" x14ac:dyDescent="0.25">
      <c r="A259" s="1"/>
      <c r="B259" s="280"/>
      <c r="C259" s="2"/>
      <c r="D259" s="281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299"/>
      <c r="X259" s="299"/>
      <c r="Y259" s="299"/>
      <c r="Z259" s="299"/>
      <c r="AA259" s="2"/>
      <c r="AB259" s="1"/>
      <c r="AC259" s="1"/>
    </row>
    <row r="260" spans="1:29" ht="15.75" customHeight="1" x14ac:dyDescent="0.25">
      <c r="A260" s="1"/>
      <c r="B260" s="280"/>
      <c r="C260" s="2"/>
      <c r="D260" s="281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299"/>
      <c r="X260" s="299"/>
      <c r="Y260" s="299"/>
      <c r="Z260" s="299"/>
      <c r="AA260" s="2"/>
      <c r="AB260" s="1"/>
      <c r="AC260" s="1"/>
    </row>
    <row r="261" spans="1:29" ht="15.75" customHeight="1" x14ac:dyDescent="0.25">
      <c r="A261" s="1"/>
      <c r="B261" s="280"/>
      <c r="C261" s="2"/>
      <c r="D261" s="281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299"/>
      <c r="X261" s="299"/>
      <c r="Y261" s="299"/>
      <c r="Z261" s="299"/>
      <c r="AA261" s="2"/>
      <c r="AB261" s="1"/>
      <c r="AC261" s="1"/>
    </row>
    <row r="262" spans="1:29" ht="15.75" customHeight="1" x14ac:dyDescent="0.25">
      <c r="A262" s="1"/>
      <c r="B262" s="280"/>
      <c r="C262" s="2"/>
      <c r="D262" s="281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299"/>
      <c r="X262" s="299"/>
      <c r="Y262" s="299"/>
      <c r="Z262" s="299"/>
      <c r="AA262" s="2"/>
      <c r="AB262" s="1"/>
      <c r="AC262" s="1"/>
    </row>
    <row r="263" spans="1:29" ht="15.75" customHeight="1" x14ac:dyDescent="0.25">
      <c r="A263" s="1"/>
      <c r="B263" s="280"/>
      <c r="C263" s="2"/>
      <c r="D263" s="281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299"/>
      <c r="X263" s="299"/>
      <c r="Y263" s="299"/>
      <c r="Z263" s="299"/>
      <c r="AA263" s="2"/>
      <c r="AB263" s="1"/>
      <c r="AC263" s="1"/>
    </row>
    <row r="264" spans="1:29" ht="15.75" customHeight="1" x14ac:dyDescent="0.25">
      <c r="A264" s="1"/>
      <c r="B264" s="280"/>
      <c r="C264" s="2"/>
      <c r="D264" s="281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299"/>
      <c r="X264" s="299"/>
      <c r="Y264" s="299"/>
      <c r="Z264" s="299"/>
      <c r="AA264" s="2"/>
      <c r="AB264" s="1"/>
      <c r="AC264" s="1"/>
    </row>
    <row r="265" spans="1:29" ht="15.75" customHeight="1" x14ac:dyDescent="0.25">
      <c r="A265" s="1"/>
      <c r="B265" s="280"/>
      <c r="C265" s="2"/>
      <c r="D265" s="281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299"/>
      <c r="X265" s="299"/>
      <c r="Y265" s="299"/>
      <c r="Z265" s="299"/>
      <c r="AA265" s="2"/>
      <c r="AB265" s="1"/>
      <c r="AC265" s="1"/>
    </row>
    <row r="266" spans="1:29" ht="15.75" customHeight="1" x14ac:dyDescent="0.25">
      <c r="A266" s="1"/>
      <c r="B266" s="280"/>
      <c r="C266" s="2"/>
      <c r="D266" s="281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299"/>
      <c r="X266" s="299"/>
      <c r="Y266" s="299"/>
      <c r="Z266" s="299"/>
      <c r="AA266" s="2"/>
      <c r="AB266" s="1"/>
      <c r="AC266" s="1"/>
    </row>
    <row r="267" spans="1:29" ht="15.75" customHeight="1" x14ac:dyDescent="0.25">
      <c r="A267" s="1"/>
      <c r="B267" s="280"/>
      <c r="C267" s="2"/>
      <c r="D267" s="281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299"/>
      <c r="X267" s="299"/>
      <c r="Y267" s="299"/>
      <c r="Z267" s="299"/>
      <c r="AA267" s="2"/>
      <c r="AB267" s="1"/>
      <c r="AC267" s="1"/>
    </row>
    <row r="268" spans="1:29" ht="15.75" customHeight="1" x14ac:dyDescent="0.25">
      <c r="A268" s="1"/>
      <c r="B268" s="280"/>
      <c r="C268" s="2"/>
      <c r="D268" s="281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299"/>
      <c r="X268" s="299"/>
      <c r="Y268" s="299"/>
      <c r="Z268" s="299"/>
      <c r="AA268" s="2"/>
      <c r="AB268" s="1"/>
      <c r="AC268" s="1"/>
    </row>
    <row r="269" spans="1:29" ht="15.75" customHeight="1" x14ac:dyDescent="0.25">
      <c r="A269" s="1"/>
      <c r="B269" s="280"/>
      <c r="C269" s="2"/>
      <c r="D269" s="281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299"/>
      <c r="X269" s="299"/>
      <c r="Y269" s="299"/>
      <c r="Z269" s="299"/>
      <c r="AA269" s="2"/>
      <c r="AB269" s="1"/>
      <c r="AC269" s="1"/>
    </row>
    <row r="270" spans="1:29" ht="15.75" customHeight="1" x14ac:dyDescent="0.25">
      <c r="A270" s="1"/>
      <c r="B270" s="280"/>
      <c r="C270" s="2"/>
      <c r="D270" s="281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299"/>
      <c r="X270" s="299"/>
      <c r="Y270" s="299"/>
      <c r="Z270" s="299"/>
      <c r="AA270" s="2"/>
      <c r="AB270" s="1"/>
      <c r="AC270" s="1"/>
    </row>
    <row r="271" spans="1:29" ht="15.75" customHeight="1" x14ac:dyDescent="0.25">
      <c r="A271" s="1"/>
      <c r="B271" s="280"/>
      <c r="C271" s="2"/>
      <c r="D271" s="281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299"/>
      <c r="X271" s="299"/>
      <c r="Y271" s="299"/>
      <c r="Z271" s="299"/>
      <c r="AA271" s="2"/>
      <c r="AB271" s="1"/>
      <c r="AC271" s="1"/>
    </row>
    <row r="272" spans="1:29" ht="15.75" customHeight="1" x14ac:dyDescent="0.25">
      <c r="A272" s="1"/>
      <c r="B272" s="280"/>
      <c r="C272" s="2"/>
      <c r="D272" s="281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299"/>
      <c r="X272" s="299"/>
      <c r="Y272" s="299"/>
      <c r="Z272" s="299"/>
      <c r="AA272" s="2"/>
      <c r="AB272" s="1"/>
      <c r="AC272" s="1"/>
    </row>
    <row r="273" spans="1:29" ht="15.75" customHeight="1" x14ac:dyDescent="0.25">
      <c r="A273" s="1"/>
      <c r="B273" s="280"/>
      <c r="C273" s="2"/>
      <c r="D273" s="281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299"/>
      <c r="X273" s="299"/>
      <c r="Y273" s="299"/>
      <c r="Z273" s="299"/>
      <c r="AA273" s="2"/>
      <c r="AB273" s="1"/>
      <c r="AC273" s="1"/>
    </row>
    <row r="274" spans="1:29" ht="15.75" customHeight="1" x14ac:dyDescent="0.25">
      <c r="A274" s="1"/>
      <c r="B274" s="280"/>
      <c r="C274" s="2"/>
      <c r="D274" s="281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299"/>
      <c r="X274" s="299"/>
      <c r="Y274" s="299"/>
      <c r="Z274" s="299"/>
      <c r="AA274" s="2"/>
      <c r="AB274" s="1"/>
      <c r="AC274" s="1"/>
    </row>
    <row r="275" spans="1:29" ht="15.75" customHeight="1" x14ac:dyDescent="0.25">
      <c r="A275" s="1"/>
      <c r="B275" s="280"/>
      <c r="C275" s="2"/>
      <c r="D275" s="281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299"/>
      <c r="X275" s="299"/>
      <c r="Y275" s="299"/>
      <c r="Z275" s="299"/>
      <c r="AA275" s="2"/>
      <c r="AB275" s="1"/>
      <c r="AC275" s="1"/>
    </row>
    <row r="276" spans="1:29" ht="15.75" customHeight="1" x14ac:dyDescent="0.25">
      <c r="A276" s="1"/>
      <c r="B276" s="280"/>
      <c r="C276" s="2"/>
      <c r="D276" s="281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299"/>
      <c r="X276" s="299"/>
      <c r="Y276" s="299"/>
      <c r="Z276" s="299"/>
      <c r="AA276" s="2"/>
      <c r="AB276" s="1"/>
      <c r="AC276" s="1"/>
    </row>
    <row r="277" spans="1:29" ht="15.75" customHeight="1" x14ac:dyDescent="0.25">
      <c r="A277" s="1"/>
      <c r="B277" s="280"/>
      <c r="C277" s="2"/>
      <c r="D277" s="281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299"/>
      <c r="X277" s="299"/>
      <c r="Y277" s="299"/>
      <c r="Z277" s="299"/>
      <c r="AA277" s="2"/>
      <c r="AB277" s="1"/>
      <c r="AC277" s="1"/>
    </row>
    <row r="278" spans="1:29" ht="15.75" customHeight="1" x14ac:dyDescent="0.25">
      <c r="A278" s="1"/>
      <c r="B278" s="280"/>
      <c r="C278" s="2"/>
      <c r="D278" s="281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299"/>
      <c r="X278" s="299"/>
      <c r="Y278" s="299"/>
      <c r="Z278" s="299"/>
      <c r="AA278" s="2"/>
      <c r="AB278" s="1"/>
      <c r="AC278" s="1"/>
    </row>
    <row r="279" spans="1:29" ht="15.75" customHeight="1" x14ac:dyDescent="0.25">
      <c r="A279" s="1"/>
      <c r="B279" s="280"/>
      <c r="C279" s="2"/>
      <c r="D279" s="281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299"/>
      <c r="X279" s="299"/>
      <c r="Y279" s="299"/>
      <c r="Z279" s="299"/>
      <c r="AA279" s="2"/>
      <c r="AB279" s="1"/>
      <c r="AC279" s="1"/>
    </row>
    <row r="280" spans="1:29" ht="15.75" customHeight="1" x14ac:dyDescent="0.25">
      <c r="A280" s="1"/>
      <c r="B280" s="280"/>
      <c r="C280" s="2"/>
      <c r="D280" s="281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299"/>
      <c r="X280" s="299"/>
      <c r="Y280" s="299"/>
      <c r="Z280" s="299"/>
      <c r="AA280" s="2"/>
      <c r="AB280" s="1"/>
      <c r="AC280" s="1"/>
    </row>
    <row r="281" spans="1:29" ht="15.75" customHeight="1" x14ac:dyDescent="0.25">
      <c r="A281" s="1"/>
      <c r="B281" s="280"/>
      <c r="C281" s="2"/>
      <c r="D281" s="281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299"/>
      <c r="X281" s="299"/>
      <c r="Y281" s="299"/>
      <c r="Z281" s="299"/>
      <c r="AA281" s="2"/>
      <c r="AB281" s="1"/>
      <c r="AC281" s="1"/>
    </row>
    <row r="282" spans="1:29" ht="15.75" customHeight="1" x14ac:dyDescent="0.25">
      <c r="A282" s="1"/>
      <c r="B282" s="280"/>
      <c r="C282" s="2"/>
      <c r="D282" s="281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299"/>
      <c r="X282" s="299"/>
      <c r="Y282" s="299"/>
      <c r="Z282" s="299"/>
      <c r="AA282" s="2"/>
      <c r="AB282" s="1"/>
      <c r="AC282" s="1"/>
    </row>
    <row r="283" spans="1:29" ht="15.75" customHeight="1" x14ac:dyDescent="0.25">
      <c r="A283" s="1"/>
      <c r="B283" s="280"/>
      <c r="C283" s="2"/>
      <c r="D283" s="281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299"/>
      <c r="X283" s="299"/>
      <c r="Y283" s="299"/>
      <c r="Z283" s="299"/>
      <c r="AA283" s="2"/>
      <c r="AB283" s="1"/>
      <c r="AC283" s="1"/>
    </row>
    <row r="284" spans="1:29" ht="15.75" customHeight="1" x14ac:dyDescent="0.25">
      <c r="A284" s="1"/>
      <c r="B284" s="280"/>
      <c r="C284" s="2"/>
      <c r="D284" s="281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299"/>
      <c r="X284" s="299"/>
      <c r="Y284" s="299"/>
      <c r="Z284" s="299"/>
      <c r="AA284" s="2"/>
      <c r="AB284" s="1"/>
      <c r="AC284" s="1"/>
    </row>
    <row r="285" spans="1:29" ht="15.75" customHeight="1" x14ac:dyDescent="0.25">
      <c r="A285" s="1"/>
      <c r="B285" s="280"/>
      <c r="C285" s="2"/>
      <c r="D285" s="281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299"/>
      <c r="X285" s="299"/>
      <c r="Y285" s="299"/>
      <c r="Z285" s="299"/>
      <c r="AA285" s="2"/>
      <c r="AB285" s="1"/>
      <c r="AC285" s="1"/>
    </row>
    <row r="286" spans="1:29" ht="15.75" customHeight="1" x14ac:dyDescent="0.25">
      <c r="A286" s="1"/>
      <c r="B286" s="280"/>
      <c r="C286" s="2"/>
      <c r="D286" s="281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299"/>
      <c r="X286" s="299"/>
      <c r="Y286" s="299"/>
      <c r="Z286" s="299"/>
      <c r="AA286" s="2"/>
      <c r="AB286" s="1"/>
      <c r="AC286" s="1"/>
    </row>
    <row r="287" spans="1:29" ht="15.75" customHeight="1" x14ac:dyDescent="0.25">
      <c r="A287" s="1"/>
      <c r="B287" s="280"/>
      <c r="C287" s="2"/>
      <c r="D287" s="281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299"/>
      <c r="X287" s="299"/>
      <c r="Y287" s="299"/>
      <c r="Z287" s="299"/>
      <c r="AA287" s="2"/>
      <c r="AB287" s="1"/>
      <c r="AC287" s="1"/>
    </row>
    <row r="288" spans="1:29" ht="15.75" customHeight="1" x14ac:dyDescent="0.25">
      <c r="A288" s="1"/>
      <c r="B288" s="280"/>
      <c r="C288" s="2"/>
      <c r="D288" s="281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299"/>
      <c r="X288" s="299"/>
      <c r="Y288" s="299"/>
      <c r="Z288" s="299"/>
      <c r="AA288" s="2"/>
      <c r="AB288" s="1"/>
      <c r="AC288" s="1"/>
    </row>
    <row r="289" spans="1:29" ht="15.75" customHeight="1" x14ac:dyDescent="0.25">
      <c r="A289" s="1"/>
      <c r="B289" s="280"/>
      <c r="C289" s="2"/>
      <c r="D289" s="281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299"/>
      <c r="X289" s="299"/>
      <c r="Y289" s="299"/>
      <c r="Z289" s="299"/>
      <c r="AA289" s="2"/>
      <c r="AB289" s="1"/>
      <c r="AC289" s="1"/>
    </row>
    <row r="290" spans="1:29" ht="15.75" customHeight="1" x14ac:dyDescent="0.25">
      <c r="A290" s="1"/>
      <c r="B290" s="280"/>
      <c r="C290" s="2"/>
      <c r="D290" s="281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299"/>
      <c r="X290" s="299"/>
      <c r="Y290" s="299"/>
      <c r="Z290" s="299"/>
      <c r="AA290" s="2"/>
      <c r="AB290" s="1"/>
      <c r="AC290" s="1"/>
    </row>
    <row r="291" spans="1:29" ht="15.75" customHeight="1" x14ac:dyDescent="0.25">
      <c r="A291" s="1"/>
      <c r="B291" s="280"/>
      <c r="C291" s="2"/>
      <c r="D291" s="281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299"/>
      <c r="X291" s="299"/>
      <c r="Y291" s="299"/>
      <c r="Z291" s="299"/>
      <c r="AA291" s="2"/>
      <c r="AB291" s="1"/>
      <c r="AC291" s="1"/>
    </row>
    <row r="292" spans="1:29" ht="15.75" customHeight="1" x14ac:dyDescent="0.25">
      <c r="A292" s="1"/>
      <c r="B292" s="280"/>
      <c r="C292" s="2"/>
      <c r="D292" s="281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299"/>
      <c r="X292" s="299"/>
      <c r="Y292" s="299"/>
      <c r="Z292" s="299"/>
      <c r="AA292" s="2"/>
      <c r="AB292" s="1"/>
      <c r="AC292" s="1"/>
    </row>
    <row r="293" spans="1:29" ht="15.75" customHeight="1" x14ac:dyDescent="0.25">
      <c r="A293" s="1"/>
      <c r="B293" s="280"/>
      <c r="C293" s="2"/>
      <c r="D293" s="281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299"/>
      <c r="X293" s="299"/>
      <c r="Y293" s="299"/>
      <c r="Z293" s="299"/>
      <c r="AA293" s="2"/>
      <c r="AB293" s="1"/>
      <c r="AC293" s="1"/>
    </row>
    <row r="294" spans="1:29" ht="15.75" customHeight="1" x14ac:dyDescent="0.25">
      <c r="A294" s="1"/>
      <c r="B294" s="280"/>
      <c r="C294" s="2"/>
      <c r="D294" s="281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299"/>
      <c r="X294" s="299"/>
      <c r="Y294" s="299"/>
      <c r="Z294" s="299"/>
      <c r="AA294" s="2"/>
      <c r="AB294" s="1"/>
      <c r="AC294" s="1"/>
    </row>
    <row r="295" spans="1:29" ht="15.75" customHeight="1" x14ac:dyDescent="0.25">
      <c r="A295" s="1"/>
      <c r="B295" s="280"/>
      <c r="C295" s="2"/>
      <c r="D295" s="281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299"/>
      <c r="X295" s="299"/>
      <c r="Y295" s="299"/>
      <c r="Z295" s="299"/>
      <c r="AA295" s="2"/>
      <c r="AB295" s="1"/>
      <c r="AC295" s="1"/>
    </row>
    <row r="296" spans="1:29" ht="15.75" customHeight="1" x14ac:dyDescent="0.25">
      <c r="A296" s="1"/>
      <c r="B296" s="280"/>
      <c r="C296" s="2"/>
      <c r="D296" s="281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299"/>
      <c r="X296" s="299"/>
      <c r="Y296" s="299"/>
      <c r="Z296" s="299"/>
      <c r="AA296" s="2"/>
      <c r="AB296" s="1"/>
      <c r="AC296" s="1"/>
    </row>
    <row r="297" spans="1:29" ht="15.75" customHeight="1" x14ac:dyDescent="0.25">
      <c r="A297" s="1"/>
      <c r="B297" s="280"/>
      <c r="C297" s="2"/>
      <c r="D297" s="281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299"/>
      <c r="X297" s="299"/>
      <c r="Y297" s="299"/>
      <c r="Z297" s="299"/>
      <c r="AA297" s="2"/>
      <c r="AB297" s="1"/>
      <c r="AC297" s="1"/>
    </row>
    <row r="298" spans="1:29" ht="15.75" customHeight="1" x14ac:dyDescent="0.25">
      <c r="A298" s="1"/>
      <c r="B298" s="280"/>
      <c r="C298" s="2"/>
      <c r="D298" s="281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299"/>
      <c r="X298" s="299"/>
      <c r="Y298" s="299"/>
      <c r="Z298" s="299"/>
      <c r="AA298" s="2"/>
      <c r="AB298" s="1"/>
      <c r="AC298" s="1"/>
    </row>
    <row r="299" spans="1:29" ht="15.75" customHeight="1" x14ac:dyDescent="0.25">
      <c r="A299" s="1"/>
      <c r="B299" s="280"/>
      <c r="C299" s="2"/>
      <c r="D299" s="281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299"/>
      <c r="X299" s="299"/>
      <c r="Y299" s="299"/>
      <c r="Z299" s="299"/>
      <c r="AA299" s="2"/>
      <c r="AB299" s="1"/>
      <c r="AC299" s="1"/>
    </row>
    <row r="300" spans="1:29" ht="15.75" customHeight="1" x14ac:dyDescent="0.25">
      <c r="A300" s="1"/>
      <c r="B300" s="280"/>
      <c r="C300" s="2"/>
      <c r="D300" s="281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299"/>
      <c r="X300" s="299"/>
      <c r="Y300" s="299"/>
      <c r="Z300" s="299"/>
      <c r="AA300" s="2"/>
      <c r="AB300" s="1"/>
      <c r="AC300" s="1"/>
    </row>
    <row r="301" spans="1:29" ht="15.75" customHeight="1" x14ac:dyDescent="0.25">
      <c r="A301" s="1"/>
      <c r="B301" s="280"/>
      <c r="C301" s="2"/>
      <c r="D301" s="281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299"/>
      <c r="X301" s="299"/>
      <c r="Y301" s="299"/>
      <c r="Z301" s="299"/>
      <c r="AA301" s="2"/>
      <c r="AB301" s="1"/>
      <c r="AC301" s="1"/>
    </row>
    <row r="302" spans="1:29" ht="15.75" customHeight="1" x14ac:dyDescent="0.25">
      <c r="A302" s="1"/>
      <c r="B302" s="280"/>
      <c r="C302" s="2"/>
      <c r="D302" s="281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299"/>
      <c r="X302" s="299"/>
      <c r="Y302" s="299"/>
      <c r="Z302" s="299"/>
      <c r="AA302" s="2"/>
      <c r="AB302" s="1"/>
      <c r="AC302" s="1"/>
    </row>
    <row r="303" spans="1:29" ht="15.75" customHeight="1" x14ac:dyDescent="0.25">
      <c r="A303" s="1"/>
      <c r="B303" s="280"/>
      <c r="C303" s="2"/>
      <c r="D303" s="281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299"/>
      <c r="X303" s="299"/>
      <c r="Y303" s="299"/>
      <c r="Z303" s="299"/>
      <c r="AA303" s="2"/>
      <c r="AB303" s="1"/>
      <c r="AC303" s="1"/>
    </row>
    <row r="304" spans="1:29" ht="15.75" customHeight="1" x14ac:dyDescent="0.25">
      <c r="A304" s="1"/>
      <c r="B304" s="280"/>
      <c r="C304" s="2"/>
      <c r="D304" s="281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299"/>
      <c r="X304" s="299"/>
      <c r="Y304" s="299"/>
      <c r="Z304" s="299"/>
      <c r="AA304" s="2"/>
      <c r="AB304" s="1"/>
      <c r="AC304" s="1"/>
    </row>
    <row r="305" spans="1:29" ht="15.75" customHeight="1" x14ac:dyDescent="0.25">
      <c r="A305" s="1"/>
      <c r="B305" s="280"/>
      <c r="C305" s="2"/>
      <c r="D305" s="281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299"/>
      <c r="X305" s="299"/>
      <c r="Y305" s="299"/>
      <c r="Z305" s="299"/>
      <c r="AA305" s="2"/>
      <c r="AB305" s="1"/>
      <c r="AC305" s="1"/>
    </row>
    <row r="306" spans="1:29" ht="15.75" customHeight="1" x14ac:dyDescent="0.25">
      <c r="A306" s="1"/>
      <c r="B306" s="280"/>
      <c r="C306" s="2"/>
      <c r="D306" s="281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299"/>
      <c r="X306" s="299"/>
      <c r="Y306" s="299"/>
      <c r="Z306" s="299"/>
      <c r="AA306" s="2"/>
      <c r="AB306" s="1"/>
      <c r="AC306" s="1"/>
    </row>
    <row r="307" spans="1:29" ht="15.75" customHeight="1" x14ac:dyDescent="0.25">
      <c r="A307" s="1"/>
      <c r="B307" s="280"/>
      <c r="C307" s="2"/>
      <c r="D307" s="281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299"/>
      <c r="X307" s="299"/>
      <c r="Y307" s="299"/>
      <c r="Z307" s="299"/>
      <c r="AA307" s="2"/>
      <c r="AB307" s="1"/>
      <c r="AC307" s="1"/>
    </row>
    <row r="308" spans="1:29" ht="15.75" customHeight="1" x14ac:dyDescent="0.25">
      <c r="A308" s="1"/>
      <c r="B308" s="280"/>
      <c r="C308" s="2"/>
      <c r="D308" s="281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299"/>
      <c r="X308" s="299"/>
      <c r="Y308" s="299"/>
      <c r="Z308" s="299"/>
      <c r="AA308" s="2"/>
      <c r="AB308" s="1"/>
      <c r="AC308" s="1"/>
    </row>
    <row r="309" spans="1:29" ht="15.75" customHeight="1" x14ac:dyDescent="0.25">
      <c r="A309" s="1"/>
      <c r="B309" s="280"/>
      <c r="C309" s="2"/>
      <c r="D309" s="281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299"/>
      <c r="X309" s="299"/>
      <c r="Y309" s="299"/>
      <c r="Z309" s="299"/>
      <c r="AA309" s="2"/>
      <c r="AB309" s="1"/>
      <c r="AC309" s="1"/>
    </row>
    <row r="310" spans="1:29" ht="15.75" customHeight="1" x14ac:dyDescent="0.25">
      <c r="A310" s="1"/>
      <c r="B310" s="280"/>
      <c r="C310" s="2"/>
      <c r="D310" s="281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299"/>
      <c r="X310" s="299"/>
      <c r="Y310" s="299"/>
      <c r="Z310" s="299"/>
      <c r="AA310" s="2"/>
      <c r="AB310" s="1"/>
      <c r="AC310" s="1"/>
    </row>
    <row r="311" spans="1:29" ht="15.75" customHeight="1" x14ac:dyDescent="0.25">
      <c r="A311" s="1"/>
      <c r="B311" s="280"/>
      <c r="C311" s="2"/>
      <c r="D311" s="281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299"/>
      <c r="X311" s="299"/>
      <c r="Y311" s="299"/>
      <c r="Z311" s="299"/>
      <c r="AA311" s="2"/>
      <c r="AB311" s="1"/>
      <c r="AC311" s="1"/>
    </row>
    <row r="312" spans="1:29" ht="15.75" customHeight="1" x14ac:dyDescent="0.25">
      <c r="A312" s="1"/>
      <c r="B312" s="280"/>
      <c r="C312" s="2"/>
      <c r="D312" s="281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299"/>
      <c r="X312" s="299"/>
      <c r="Y312" s="299"/>
      <c r="Z312" s="299"/>
      <c r="AA312" s="2"/>
      <c r="AB312" s="1"/>
      <c r="AC312" s="1"/>
    </row>
    <row r="313" spans="1:29" ht="15.75" customHeight="1" x14ac:dyDescent="0.25">
      <c r="A313" s="1"/>
      <c r="B313" s="280"/>
      <c r="C313" s="2"/>
      <c r="D313" s="281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299"/>
      <c r="X313" s="299"/>
      <c r="Y313" s="299"/>
      <c r="Z313" s="299"/>
      <c r="AA313" s="2"/>
      <c r="AB313" s="1"/>
      <c r="AC313" s="1"/>
    </row>
    <row r="314" spans="1:29" ht="15.75" customHeight="1" x14ac:dyDescent="0.25">
      <c r="A314" s="1"/>
      <c r="B314" s="280"/>
      <c r="C314" s="2"/>
      <c r="D314" s="281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299"/>
      <c r="X314" s="299"/>
      <c r="Y314" s="299"/>
      <c r="Z314" s="299"/>
      <c r="AA314" s="2"/>
      <c r="AB314" s="1"/>
      <c r="AC314" s="1"/>
    </row>
    <row r="315" spans="1:29" ht="15.75" customHeight="1" x14ac:dyDescent="0.25">
      <c r="A315" s="1"/>
      <c r="B315" s="280"/>
      <c r="C315" s="2"/>
      <c r="D315" s="281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299"/>
      <c r="X315" s="299"/>
      <c r="Y315" s="299"/>
      <c r="Z315" s="299"/>
      <c r="AA315" s="2"/>
      <c r="AB315" s="1"/>
      <c r="AC315" s="1"/>
    </row>
    <row r="316" spans="1:29" ht="15.75" customHeight="1" x14ac:dyDescent="0.25">
      <c r="A316" s="1"/>
      <c r="B316" s="280"/>
      <c r="C316" s="2"/>
      <c r="D316" s="281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299"/>
      <c r="X316" s="299"/>
      <c r="Y316" s="299"/>
      <c r="Z316" s="299"/>
      <c r="AA316" s="2"/>
      <c r="AB316" s="1"/>
      <c r="AC316" s="1"/>
    </row>
    <row r="317" spans="1:29" ht="15.75" customHeight="1" x14ac:dyDescent="0.25">
      <c r="A317" s="1"/>
      <c r="B317" s="280"/>
      <c r="C317" s="2"/>
      <c r="D317" s="281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299"/>
      <c r="X317" s="299"/>
      <c r="Y317" s="299"/>
      <c r="Z317" s="299"/>
      <c r="AA317" s="2"/>
      <c r="AB317" s="1"/>
      <c r="AC317" s="1"/>
    </row>
    <row r="318" spans="1:29" ht="15.75" customHeight="1" x14ac:dyDescent="0.25">
      <c r="A318" s="1"/>
      <c r="B318" s="280"/>
      <c r="C318" s="2"/>
      <c r="D318" s="281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299"/>
      <c r="X318" s="299"/>
      <c r="Y318" s="299"/>
      <c r="Z318" s="299"/>
      <c r="AA318" s="2"/>
      <c r="AB318" s="1"/>
      <c r="AC318" s="1"/>
    </row>
    <row r="319" spans="1:29" ht="15.75" customHeight="1" x14ac:dyDescent="0.25">
      <c r="A319" s="1"/>
      <c r="B319" s="280"/>
      <c r="C319" s="2"/>
      <c r="D319" s="281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299"/>
      <c r="X319" s="299"/>
      <c r="Y319" s="299"/>
      <c r="Z319" s="299"/>
      <c r="AA319" s="2"/>
      <c r="AB319" s="1"/>
      <c r="AC319" s="1"/>
    </row>
    <row r="320" spans="1:29" ht="15.75" customHeight="1" x14ac:dyDescent="0.25">
      <c r="A320" s="1"/>
      <c r="B320" s="280"/>
      <c r="C320" s="2"/>
      <c r="D320" s="281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299"/>
      <c r="X320" s="299"/>
      <c r="Y320" s="299"/>
      <c r="Z320" s="299"/>
      <c r="AA320" s="2"/>
      <c r="AB320" s="1"/>
      <c r="AC320" s="1"/>
    </row>
    <row r="321" spans="1:29" ht="15.75" customHeight="1" x14ac:dyDescent="0.25">
      <c r="A321" s="1"/>
      <c r="B321" s="280"/>
      <c r="C321" s="2"/>
      <c r="D321" s="281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299"/>
      <c r="X321" s="299"/>
      <c r="Y321" s="299"/>
      <c r="Z321" s="299"/>
      <c r="AA321" s="2"/>
      <c r="AB321" s="1"/>
      <c r="AC321" s="1"/>
    </row>
    <row r="322" spans="1:29" ht="15.75" customHeight="1" x14ac:dyDescent="0.25">
      <c r="A322" s="1"/>
      <c r="B322" s="280"/>
      <c r="C322" s="2"/>
      <c r="D322" s="281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299"/>
      <c r="X322" s="299"/>
      <c r="Y322" s="299"/>
      <c r="Z322" s="299"/>
      <c r="AA322" s="2"/>
      <c r="AB322" s="1"/>
      <c r="AC322" s="1"/>
    </row>
    <row r="323" spans="1:29" ht="15.75" customHeight="1" x14ac:dyDescent="0.25">
      <c r="A323" s="1"/>
      <c r="B323" s="280"/>
      <c r="C323" s="2"/>
      <c r="D323" s="281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299"/>
      <c r="X323" s="299"/>
      <c r="Y323" s="299"/>
      <c r="Z323" s="299"/>
      <c r="AA323" s="2"/>
      <c r="AB323" s="1"/>
      <c r="AC323" s="1"/>
    </row>
    <row r="324" spans="1:29" ht="15.75" customHeight="1" x14ac:dyDescent="0.25">
      <c r="A324" s="1"/>
      <c r="B324" s="280"/>
      <c r="C324" s="2"/>
      <c r="D324" s="281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299"/>
      <c r="X324" s="299"/>
      <c r="Y324" s="299"/>
      <c r="Z324" s="299"/>
      <c r="AA324" s="2"/>
      <c r="AB324" s="1"/>
      <c r="AC324" s="1"/>
    </row>
    <row r="325" spans="1:29" ht="15.75" customHeight="1" x14ac:dyDescent="0.25">
      <c r="A325" s="1"/>
      <c r="B325" s="280"/>
      <c r="C325" s="2"/>
      <c r="D325" s="281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299"/>
      <c r="X325" s="299"/>
      <c r="Y325" s="299"/>
      <c r="Z325" s="299"/>
      <c r="AA325" s="2"/>
      <c r="AB325" s="1"/>
      <c r="AC325" s="1"/>
    </row>
    <row r="326" spans="1:29" ht="15.75" customHeight="1" x14ac:dyDescent="0.25">
      <c r="A326" s="1"/>
      <c r="B326" s="280"/>
      <c r="C326" s="2"/>
      <c r="D326" s="281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299"/>
      <c r="X326" s="299"/>
      <c r="Y326" s="299"/>
      <c r="Z326" s="299"/>
      <c r="AA326" s="2"/>
      <c r="AB326" s="1"/>
      <c r="AC326" s="1"/>
    </row>
    <row r="327" spans="1:29" ht="15.75" customHeight="1" x14ac:dyDescent="0.25">
      <c r="A327" s="1"/>
      <c r="B327" s="280"/>
      <c r="C327" s="2"/>
      <c r="D327" s="281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299"/>
      <c r="X327" s="299"/>
      <c r="Y327" s="299"/>
      <c r="Z327" s="299"/>
      <c r="AA327" s="2"/>
      <c r="AB327" s="1"/>
      <c r="AC327" s="1"/>
    </row>
    <row r="328" spans="1:29" ht="15.75" customHeight="1" x14ac:dyDescent="0.25">
      <c r="A328" s="1"/>
      <c r="B328" s="280"/>
      <c r="C328" s="2"/>
      <c r="D328" s="281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299"/>
      <c r="X328" s="299"/>
      <c r="Y328" s="299"/>
      <c r="Z328" s="299"/>
      <c r="AA328" s="2"/>
      <c r="AB328" s="1"/>
      <c r="AC328" s="1"/>
    </row>
    <row r="329" spans="1:29" ht="15.75" customHeight="1" x14ac:dyDescent="0.25">
      <c r="A329" s="1"/>
      <c r="B329" s="280"/>
      <c r="C329" s="2"/>
      <c r="D329" s="281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299"/>
      <c r="X329" s="299"/>
      <c r="Y329" s="299"/>
      <c r="Z329" s="299"/>
      <c r="AA329" s="2"/>
      <c r="AB329" s="1"/>
      <c r="AC329" s="1"/>
    </row>
    <row r="330" spans="1:29" ht="15.75" customHeight="1" x14ac:dyDescent="0.25">
      <c r="A330" s="1"/>
      <c r="B330" s="280"/>
      <c r="C330" s="2"/>
      <c r="D330" s="281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299"/>
      <c r="X330" s="299"/>
      <c r="Y330" s="299"/>
      <c r="Z330" s="299"/>
      <c r="AA330" s="2"/>
      <c r="AB330" s="1"/>
      <c r="AC330" s="1"/>
    </row>
    <row r="331" spans="1:29" ht="15.75" customHeight="1" x14ac:dyDescent="0.25">
      <c r="A331" s="1"/>
      <c r="B331" s="280"/>
      <c r="C331" s="2"/>
      <c r="D331" s="281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299"/>
      <c r="X331" s="299"/>
      <c r="Y331" s="299"/>
      <c r="Z331" s="299"/>
      <c r="AA331" s="2"/>
      <c r="AB331" s="1"/>
      <c r="AC331" s="1"/>
    </row>
    <row r="332" spans="1:29" ht="15.75" customHeight="1" x14ac:dyDescent="0.25">
      <c r="A332" s="1"/>
      <c r="B332" s="280"/>
      <c r="C332" s="2"/>
      <c r="D332" s="281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299"/>
      <c r="X332" s="299"/>
      <c r="Y332" s="299"/>
      <c r="Z332" s="299"/>
      <c r="AA332" s="2"/>
      <c r="AB332" s="1"/>
      <c r="AC332" s="1"/>
    </row>
    <row r="333" spans="1:29" ht="15.75" customHeight="1" x14ac:dyDescent="0.25">
      <c r="A333" s="1"/>
      <c r="B333" s="280"/>
      <c r="C333" s="2"/>
      <c r="D333" s="281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299"/>
      <c r="X333" s="299"/>
      <c r="Y333" s="299"/>
      <c r="Z333" s="299"/>
      <c r="AA333" s="2"/>
      <c r="AB333" s="1"/>
      <c r="AC333" s="1"/>
    </row>
    <row r="334" spans="1:29" ht="15.75" customHeight="1" x14ac:dyDescent="0.25">
      <c r="A334" s="1"/>
      <c r="B334" s="280"/>
      <c r="C334" s="2"/>
      <c r="D334" s="281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299"/>
      <c r="X334" s="299"/>
      <c r="Y334" s="299"/>
      <c r="Z334" s="299"/>
      <c r="AA334" s="2"/>
      <c r="AB334" s="1"/>
      <c r="AC334" s="1"/>
    </row>
    <row r="335" spans="1:29" ht="15.75" customHeight="1" x14ac:dyDescent="0.25">
      <c r="A335" s="1"/>
      <c r="B335" s="280"/>
      <c r="C335" s="2"/>
      <c r="D335" s="281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299"/>
      <c r="X335" s="299"/>
      <c r="Y335" s="299"/>
      <c r="Z335" s="299"/>
      <c r="AA335" s="2"/>
      <c r="AB335" s="1"/>
      <c r="AC335" s="1"/>
    </row>
    <row r="336" spans="1:29" ht="15.75" customHeight="1" x14ac:dyDescent="0.25">
      <c r="A336" s="1"/>
      <c r="B336" s="280"/>
      <c r="C336" s="2"/>
      <c r="D336" s="281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299"/>
      <c r="X336" s="299"/>
      <c r="Y336" s="299"/>
      <c r="Z336" s="299"/>
      <c r="AA336" s="2"/>
      <c r="AB336" s="1"/>
      <c r="AC336" s="1"/>
    </row>
    <row r="337" spans="1:29" ht="15.75" customHeight="1" x14ac:dyDescent="0.25">
      <c r="A337" s="1"/>
      <c r="B337" s="280"/>
      <c r="C337" s="2"/>
      <c r="D337" s="281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299"/>
      <c r="X337" s="299"/>
      <c r="Y337" s="299"/>
      <c r="Z337" s="299"/>
      <c r="AA337" s="2"/>
      <c r="AB337" s="1"/>
      <c r="AC337" s="1"/>
    </row>
    <row r="338" spans="1:29" ht="15.75" customHeight="1" x14ac:dyDescent="0.25">
      <c r="A338" s="1"/>
      <c r="B338" s="280"/>
      <c r="C338" s="2"/>
      <c r="D338" s="281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299"/>
      <c r="X338" s="299"/>
      <c r="Y338" s="299"/>
      <c r="Z338" s="299"/>
      <c r="AA338" s="2"/>
      <c r="AB338" s="1"/>
      <c r="AC338" s="1"/>
    </row>
    <row r="339" spans="1:29" ht="15.75" customHeight="1" x14ac:dyDescent="0.25">
      <c r="A339" s="1"/>
      <c r="B339" s="280"/>
      <c r="C339" s="2"/>
      <c r="D339" s="281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299"/>
      <c r="X339" s="299"/>
      <c r="Y339" s="299"/>
      <c r="Z339" s="299"/>
      <c r="AA339" s="2"/>
      <c r="AB339" s="1"/>
      <c r="AC339" s="1"/>
    </row>
    <row r="340" spans="1:29" ht="15.75" customHeight="1" x14ac:dyDescent="0.25">
      <c r="A340" s="1"/>
      <c r="B340" s="280"/>
      <c r="C340" s="2"/>
      <c r="D340" s="281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299"/>
      <c r="X340" s="299"/>
      <c r="Y340" s="299"/>
      <c r="Z340" s="299"/>
      <c r="AA340" s="2"/>
      <c r="AB340" s="1"/>
      <c r="AC340" s="1"/>
    </row>
    <row r="341" spans="1:29" ht="15.75" customHeight="1" x14ac:dyDescent="0.25">
      <c r="A341" s="1"/>
      <c r="B341" s="280"/>
      <c r="C341" s="2"/>
      <c r="D341" s="281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299"/>
      <c r="X341" s="299"/>
      <c r="Y341" s="299"/>
      <c r="Z341" s="299"/>
      <c r="AA341" s="2"/>
      <c r="AB341" s="1"/>
      <c r="AC341" s="1"/>
    </row>
    <row r="342" spans="1:29" ht="15.75" customHeight="1" x14ac:dyDescent="0.25">
      <c r="A342" s="1"/>
      <c r="B342" s="280"/>
      <c r="C342" s="2"/>
      <c r="D342" s="281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299"/>
      <c r="X342" s="299"/>
      <c r="Y342" s="299"/>
      <c r="Z342" s="299"/>
      <c r="AA342" s="2"/>
      <c r="AB342" s="1"/>
      <c r="AC342" s="1"/>
    </row>
    <row r="343" spans="1:29" ht="15.75" customHeight="1" x14ac:dyDescent="0.25">
      <c r="A343" s="1"/>
      <c r="B343" s="280"/>
      <c r="C343" s="2"/>
      <c r="D343" s="281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299"/>
      <c r="X343" s="299"/>
      <c r="Y343" s="299"/>
      <c r="Z343" s="299"/>
      <c r="AA343" s="2"/>
      <c r="AB343" s="1"/>
      <c r="AC343" s="1"/>
    </row>
    <row r="344" spans="1:29" ht="15.75" customHeight="1" x14ac:dyDescent="0.25">
      <c r="A344" s="1"/>
      <c r="B344" s="280"/>
      <c r="C344" s="2"/>
      <c r="D344" s="281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299"/>
      <c r="X344" s="299"/>
      <c r="Y344" s="299"/>
      <c r="Z344" s="299"/>
      <c r="AA344" s="2"/>
      <c r="AB344" s="1"/>
      <c r="AC344" s="1"/>
    </row>
    <row r="345" spans="1:29" ht="15.75" customHeight="1" x14ac:dyDescent="0.25">
      <c r="A345" s="1"/>
      <c r="B345" s="280"/>
      <c r="C345" s="2"/>
      <c r="D345" s="281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299"/>
      <c r="X345" s="299"/>
      <c r="Y345" s="299"/>
      <c r="Z345" s="299"/>
      <c r="AA345" s="2"/>
      <c r="AB345" s="1"/>
      <c r="AC345" s="1"/>
    </row>
    <row r="346" spans="1:29" ht="15.75" customHeight="1" x14ac:dyDescent="0.25">
      <c r="A346" s="1"/>
      <c r="B346" s="280"/>
      <c r="C346" s="2"/>
      <c r="D346" s="281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299"/>
      <c r="X346" s="299"/>
      <c r="Y346" s="299"/>
      <c r="Z346" s="299"/>
      <c r="AA346" s="2"/>
      <c r="AB346" s="1"/>
      <c r="AC346" s="1"/>
    </row>
    <row r="347" spans="1:29" ht="15.75" customHeight="1" x14ac:dyDescent="0.25">
      <c r="A347" s="1"/>
      <c r="B347" s="280"/>
      <c r="C347" s="2"/>
      <c r="D347" s="281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299"/>
      <c r="X347" s="299"/>
      <c r="Y347" s="299"/>
      <c r="Z347" s="299"/>
      <c r="AA347" s="2"/>
      <c r="AB347" s="1"/>
      <c r="AC347" s="1"/>
    </row>
    <row r="348" spans="1:29" ht="15.75" customHeight="1" x14ac:dyDescent="0.25">
      <c r="A348" s="1"/>
      <c r="B348" s="280"/>
      <c r="C348" s="2"/>
      <c r="D348" s="281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299"/>
      <c r="X348" s="299"/>
      <c r="Y348" s="299"/>
      <c r="Z348" s="299"/>
      <c r="AA348" s="2"/>
      <c r="AB348" s="1"/>
      <c r="AC348" s="1"/>
    </row>
    <row r="349" spans="1:29" ht="15.75" customHeight="1" x14ac:dyDescent="0.25">
      <c r="A349" s="1"/>
      <c r="B349" s="280"/>
      <c r="C349" s="2"/>
      <c r="D349" s="281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299"/>
      <c r="X349" s="299"/>
      <c r="Y349" s="299"/>
      <c r="Z349" s="299"/>
      <c r="AA349" s="2"/>
      <c r="AB349" s="1"/>
      <c r="AC349" s="1"/>
    </row>
    <row r="350" spans="1:29" ht="15.75" customHeight="1" x14ac:dyDescent="0.25">
      <c r="A350" s="1"/>
      <c r="B350" s="280"/>
      <c r="C350" s="2"/>
      <c r="D350" s="281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299"/>
      <c r="X350" s="299"/>
      <c r="Y350" s="299"/>
      <c r="Z350" s="299"/>
      <c r="AA350" s="2"/>
      <c r="AB350" s="1"/>
      <c r="AC350" s="1"/>
    </row>
    <row r="351" spans="1:29" ht="15.75" customHeight="1" x14ac:dyDescent="0.25">
      <c r="A351" s="1"/>
      <c r="B351" s="280"/>
      <c r="C351" s="2"/>
      <c r="D351" s="281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299"/>
      <c r="X351" s="299"/>
      <c r="Y351" s="299"/>
      <c r="Z351" s="299"/>
      <c r="AA351" s="2"/>
      <c r="AB351" s="1"/>
      <c r="AC351" s="1"/>
    </row>
    <row r="352" spans="1:29" ht="15.75" customHeight="1" x14ac:dyDescent="0.25">
      <c r="A352" s="1"/>
      <c r="B352" s="280"/>
      <c r="C352" s="2"/>
      <c r="D352" s="281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299"/>
      <c r="X352" s="299"/>
      <c r="Y352" s="299"/>
      <c r="Z352" s="299"/>
      <c r="AA352" s="2"/>
      <c r="AB352" s="1"/>
      <c r="AC352" s="1"/>
    </row>
    <row r="353" spans="1:29" ht="15.75" customHeight="1" x14ac:dyDescent="0.25">
      <c r="A353" s="1"/>
      <c r="B353" s="280"/>
      <c r="C353" s="2"/>
      <c r="D353" s="281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299"/>
      <c r="X353" s="299"/>
      <c r="Y353" s="299"/>
      <c r="Z353" s="299"/>
      <c r="AA353" s="2"/>
      <c r="AB353" s="1"/>
      <c r="AC353" s="1"/>
    </row>
    <row r="354" spans="1:29" ht="15.75" customHeight="1" x14ac:dyDescent="0.25">
      <c r="A354" s="1"/>
      <c r="B354" s="280"/>
      <c r="C354" s="2"/>
      <c r="D354" s="281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299"/>
      <c r="X354" s="299"/>
      <c r="Y354" s="299"/>
      <c r="Z354" s="299"/>
      <c r="AA354" s="2"/>
      <c r="AB354" s="1"/>
      <c r="AC354" s="1"/>
    </row>
    <row r="355" spans="1:29" ht="15.75" customHeight="1" x14ac:dyDescent="0.25">
      <c r="A355" s="1"/>
      <c r="B355" s="280"/>
      <c r="C355" s="2"/>
      <c r="D355" s="281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299"/>
      <c r="X355" s="299"/>
      <c r="Y355" s="299"/>
      <c r="Z355" s="299"/>
      <c r="AA355" s="2"/>
      <c r="AB355" s="1"/>
      <c r="AC355" s="1"/>
    </row>
    <row r="356" spans="1:29" ht="15.75" customHeight="1" x14ac:dyDescent="0.25">
      <c r="A356" s="1"/>
      <c r="B356" s="280"/>
      <c r="C356" s="2"/>
      <c r="D356" s="281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299"/>
      <c r="X356" s="299"/>
      <c r="Y356" s="299"/>
      <c r="Z356" s="299"/>
      <c r="AA356" s="2"/>
      <c r="AB356" s="1"/>
      <c r="AC356" s="1"/>
    </row>
    <row r="357" spans="1:29" ht="15.75" customHeight="1" x14ac:dyDescent="0.25">
      <c r="A357" s="1"/>
      <c r="B357" s="280"/>
      <c r="C357" s="2"/>
      <c r="D357" s="281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299"/>
      <c r="X357" s="299"/>
      <c r="Y357" s="299"/>
      <c r="Z357" s="299"/>
      <c r="AA357" s="2"/>
      <c r="AB357" s="1"/>
      <c r="AC357" s="1"/>
    </row>
    <row r="358" spans="1:29" ht="15.75" customHeight="1" x14ac:dyDescent="0.25">
      <c r="A358" s="1"/>
      <c r="B358" s="280"/>
      <c r="C358" s="2"/>
      <c r="D358" s="281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299"/>
      <c r="X358" s="299"/>
      <c r="Y358" s="299"/>
      <c r="Z358" s="299"/>
      <c r="AA358" s="2"/>
      <c r="AB358" s="1"/>
      <c r="AC358" s="1"/>
    </row>
    <row r="359" spans="1:29" ht="15.75" customHeight="1" x14ac:dyDescent="0.25">
      <c r="A359" s="1"/>
      <c r="B359" s="280"/>
      <c r="C359" s="2"/>
      <c r="D359" s="281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299"/>
      <c r="X359" s="299"/>
      <c r="Y359" s="299"/>
      <c r="Z359" s="299"/>
      <c r="AA359" s="2"/>
      <c r="AB359" s="1"/>
      <c r="AC359" s="1"/>
    </row>
    <row r="360" spans="1:29" ht="15.75" customHeight="1" x14ac:dyDescent="0.25">
      <c r="A360" s="1"/>
      <c r="B360" s="280"/>
      <c r="C360" s="2"/>
      <c r="D360" s="281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299"/>
      <c r="X360" s="299"/>
      <c r="Y360" s="299"/>
      <c r="Z360" s="299"/>
      <c r="AA360" s="2"/>
      <c r="AB360" s="1"/>
      <c r="AC360" s="1"/>
    </row>
    <row r="361" spans="1:29" ht="15.75" customHeight="1" x14ac:dyDescent="0.25">
      <c r="A361" s="1"/>
      <c r="B361" s="280"/>
      <c r="C361" s="2"/>
      <c r="D361" s="281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299"/>
      <c r="X361" s="299"/>
      <c r="Y361" s="299"/>
      <c r="Z361" s="299"/>
      <c r="AA361" s="2"/>
      <c r="AB361" s="1"/>
      <c r="AC361" s="1"/>
    </row>
    <row r="362" spans="1:29" ht="15.75" customHeight="1" x14ac:dyDescent="0.25">
      <c r="A362" s="1"/>
      <c r="B362" s="280"/>
      <c r="C362" s="2"/>
      <c r="D362" s="281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299"/>
      <c r="X362" s="299"/>
      <c r="Y362" s="299"/>
      <c r="Z362" s="299"/>
      <c r="AA362" s="2"/>
      <c r="AB362" s="1"/>
      <c r="AC362" s="1"/>
    </row>
    <row r="363" spans="1:29" ht="15.75" customHeight="1" x14ac:dyDescent="0.25">
      <c r="A363" s="1"/>
      <c r="B363" s="280"/>
      <c r="C363" s="2"/>
      <c r="D363" s="281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299"/>
      <c r="X363" s="299"/>
      <c r="Y363" s="299"/>
      <c r="Z363" s="299"/>
      <c r="AA363" s="2"/>
      <c r="AB363" s="1"/>
      <c r="AC363" s="1"/>
    </row>
    <row r="364" spans="1:29" ht="15.75" customHeight="1" x14ac:dyDescent="0.25">
      <c r="A364" s="1"/>
      <c r="B364" s="280"/>
      <c r="C364" s="2"/>
      <c r="D364" s="281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299"/>
      <c r="X364" s="299"/>
      <c r="Y364" s="299"/>
      <c r="Z364" s="299"/>
      <c r="AA364" s="2"/>
      <c r="AB364" s="1"/>
      <c r="AC364" s="1"/>
    </row>
    <row r="365" spans="1:29" ht="15.75" customHeight="1" x14ac:dyDescent="0.25">
      <c r="A365" s="1"/>
      <c r="B365" s="280"/>
      <c r="C365" s="2"/>
      <c r="D365" s="281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299"/>
      <c r="X365" s="299"/>
      <c r="Y365" s="299"/>
      <c r="Z365" s="299"/>
      <c r="AA365" s="2"/>
      <c r="AB365" s="1"/>
      <c r="AC365" s="1"/>
    </row>
    <row r="366" spans="1:29" ht="15.75" customHeight="1" x14ac:dyDescent="0.25">
      <c r="A366" s="1"/>
      <c r="B366" s="280"/>
      <c r="C366" s="2"/>
      <c r="D366" s="281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299"/>
      <c r="X366" s="299"/>
      <c r="Y366" s="299"/>
      <c r="Z366" s="299"/>
      <c r="AA366" s="2"/>
      <c r="AB366" s="1"/>
      <c r="AC366" s="1"/>
    </row>
    <row r="367" spans="1:29" ht="15.75" customHeight="1" x14ac:dyDescent="0.25">
      <c r="A367" s="1"/>
      <c r="B367" s="280"/>
      <c r="C367" s="2"/>
      <c r="D367" s="281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299"/>
      <c r="X367" s="299"/>
      <c r="Y367" s="299"/>
      <c r="Z367" s="299"/>
      <c r="AA367" s="2"/>
      <c r="AB367" s="1"/>
      <c r="AC367" s="1"/>
    </row>
    <row r="368" spans="1:29" ht="15.75" customHeight="1" x14ac:dyDescent="0.25">
      <c r="A368" s="1"/>
      <c r="B368" s="280"/>
      <c r="C368" s="2"/>
      <c r="D368" s="281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299"/>
      <c r="X368" s="299"/>
      <c r="Y368" s="299"/>
      <c r="Z368" s="299"/>
      <c r="AA368" s="2"/>
      <c r="AB368" s="1"/>
      <c r="AC368" s="1"/>
    </row>
    <row r="369" spans="1:29" ht="15.75" customHeight="1" x14ac:dyDescent="0.25">
      <c r="A369" s="1"/>
      <c r="B369" s="280"/>
      <c r="C369" s="2"/>
      <c r="D369" s="281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299"/>
      <c r="X369" s="299"/>
      <c r="Y369" s="299"/>
      <c r="Z369" s="299"/>
      <c r="AA369" s="2"/>
      <c r="AB369" s="1"/>
      <c r="AC369" s="1"/>
    </row>
    <row r="370" spans="1:29" ht="15.75" customHeight="1" x14ac:dyDescent="0.25">
      <c r="A370" s="1"/>
      <c r="B370" s="280"/>
      <c r="C370" s="2"/>
      <c r="D370" s="281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299"/>
      <c r="X370" s="299"/>
      <c r="Y370" s="299"/>
      <c r="Z370" s="299"/>
      <c r="AA370" s="2"/>
      <c r="AB370" s="1"/>
      <c r="AC370" s="1"/>
    </row>
    <row r="371" spans="1:29" ht="15.75" customHeight="1" x14ac:dyDescent="0.25">
      <c r="A371" s="1"/>
      <c r="B371" s="280"/>
      <c r="C371" s="2"/>
      <c r="D371" s="281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299"/>
      <c r="X371" s="299"/>
      <c r="Y371" s="299"/>
      <c r="Z371" s="299"/>
      <c r="AA371" s="2"/>
      <c r="AB371" s="1"/>
      <c r="AC371" s="1"/>
    </row>
    <row r="372" spans="1:29" ht="15.75" customHeight="1" x14ac:dyDescent="0.25">
      <c r="A372" s="1"/>
      <c r="B372" s="280"/>
      <c r="C372" s="2"/>
      <c r="D372" s="281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299"/>
      <c r="X372" s="299"/>
      <c r="Y372" s="299"/>
      <c r="Z372" s="299"/>
      <c r="AA372" s="2"/>
      <c r="AB372" s="1"/>
      <c r="AC372" s="1"/>
    </row>
    <row r="373" spans="1:29" ht="15.75" customHeight="1" x14ac:dyDescent="0.25">
      <c r="A373" s="1"/>
      <c r="B373" s="280"/>
      <c r="C373" s="2"/>
      <c r="D373" s="281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299"/>
      <c r="X373" s="299"/>
      <c r="Y373" s="299"/>
      <c r="Z373" s="299"/>
      <c r="AA373" s="2"/>
      <c r="AB373" s="1"/>
      <c r="AC373" s="1"/>
    </row>
    <row r="374" spans="1:29" ht="15.75" customHeight="1" x14ac:dyDescent="0.25">
      <c r="A374" s="1"/>
      <c r="B374" s="280"/>
      <c r="C374" s="2"/>
      <c r="D374" s="281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299"/>
      <c r="X374" s="299"/>
      <c r="Y374" s="299"/>
      <c r="Z374" s="299"/>
      <c r="AA374" s="2"/>
      <c r="AB374" s="1"/>
      <c r="AC374" s="1"/>
    </row>
    <row r="375" spans="1:29" ht="15.75" customHeight="1" x14ac:dyDescent="0.25">
      <c r="A375" s="1"/>
      <c r="B375" s="280"/>
      <c r="C375" s="2"/>
      <c r="D375" s="281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299"/>
      <c r="X375" s="299"/>
      <c r="Y375" s="299"/>
      <c r="Z375" s="299"/>
      <c r="AA375" s="2"/>
      <c r="AB375" s="1"/>
      <c r="AC375" s="1"/>
    </row>
    <row r="376" spans="1:29" ht="15.75" customHeight="1" x14ac:dyDescent="0.25">
      <c r="A376" s="1"/>
      <c r="B376" s="280"/>
      <c r="C376" s="2"/>
      <c r="D376" s="281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299"/>
      <c r="X376" s="299"/>
      <c r="Y376" s="299"/>
      <c r="Z376" s="299"/>
      <c r="AA376" s="2"/>
      <c r="AB376" s="1"/>
      <c r="AC376" s="1"/>
    </row>
    <row r="377" spans="1:29" ht="15.75" customHeight="1" x14ac:dyDescent="0.25">
      <c r="A377" s="1"/>
      <c r="B377" s="1"/>
      <c r="C377" s="2"/>
      <c r="D377" s="281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299"/>
      <c r="X377" s="299"/>
      <c r="Y377" s="299"/>
      <c r="Z377" s="299"/>
      <c r="AA377" s="2"/>
      <c r="AB377" s="1"/>
      <c r="AC377" s="1"/>
    </row>
    <row r="378" spans="1:29" ht="15.75" customHeight="1" x14ac:dyDescent="0.25">
      <c r="A378" s="1"/>
      <c r="B378" s="1"/>
      <c r="C378" s="2"/>
      <c r="D378" s="281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299"/>
      <c r="X378" s="299"/>
      <c r="Y378" s="299"/>
      <c r="Z378" s="299"/>
      <c r="AA378" s="2"/>
      <c r="AB378" s="1"/>
      <c r="AC378" s="1"/>
    </row>
    <row r="379" spans="1:29" ht="15.75" customHeight="1" x14ac:dyDescent="0.25">
      <c r="A379" s="1"/>
      <c r="B379" s="1"/>
      <c r="C379" s="2"/>
      <c r="D379" s="281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299"/>
      <c r="X379" s="299"/>
      <c r="Y379" s="299"/>
      <c r="Z379" s="299"/>
      <c r="AA379" s="2"/>
      <c r="AB379" s="1"/>
      <c r="AC379" s="1"/>
    </row>
    <row r="380" spans="1:29" ht="15.75" customHeight="1" x14ac:dyDescent="0.25">
      <c r="A380" s="1"/>
      <c r="B380" s="1"/>
      <c r="C380" s="2"/>
      <c r="D380" s="281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299"/>
      <c r="X380" s="299"/>
      <c r="Y380" s="299"/>
      <c r="Z380" s="299"/>
      <c r="AA380" s="2"/>
      <c r="AB380" s="1"/>
      <c r="AC380" s="1"/>
    </row>
    <row r="381" spans="1:29" ht="15.75" customHeight="1" x14ac:dyDescent="0.25">
      <c r="A381" s="1"/>
      <c r="B381" s="1"/>
      <c r="C381" s="2"/>
      <c r="D381" s="281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299"/>
      <c r="X381" s="299"/>
      <c r="Y381" s="299"/>
      <c r="Z381" s="299"/>
      <c r="AA381" s="2"/>
      <c r="AB381" s="1"/>
      <c r="AC381" s="1"/>
    </row>
    <row r="382" spans="1:29" ht="15.75" customHeight="1" x14ac:dyDescent="0.25">
      <c r="H382" s="5"/>
      <c r="I382" s="5"/>
      <c r="J382" s="5"/>
      <c r="N382" s="5"/>
      <c r="O382" s="5"/>
      <c r="P382" s="5"/>
      <c r="T382" s="5"/>
      <c r="U382" s="5"/>
      <c r="V382" s="5"/>
      <c r="W382" s="5"/>
      <c r="X382" s="5"/>
      <c r="Y382" s="5"/>
      <c r="Z382" s="5"/>
      <c r="AA382" s="5"/>
    </row>
    <row r="383" spans="1:29" ht="15.75" customHeight="1" x14ac:dyDescent="0.25">
      <c r="H383" s="5"/>
      <c r="I383" s="5"/>
      <c r="J383" s="5"/>
      <c r="N383" s="5"/>
      <c r="O383" s="5"/>
      <c r="P383" s="5"/>
      <c r="T383" s="5"/>
      <c r="U383" s="5"/>
      <c r="V383" s="5"/>
      <c r="W383" s="5"/>
      <c r="X383" s="5"/>
      <c r="Y383" s="5"/>
      <c r="Z383" s="5"/>
      <c r="AA383" s="5"/>
    </row>
    <row r="384" spans="1:29" ht="15.75" customHeight="1" x14ac:dyDescent="0.25">
      <c r="H384" s="5"/>
      <c r="I384" s="5"/>
      <c r="J384" s="5"/>
      <c r="N384" s="5"/>
      <c r="O384" s="5"/>
      <c r="P384" s="5"/>
      <c r="T384" s="5"/>
      <c r="U384" s="5"/>
      <c r="V384" s="5"/>
      <c r="W384" s="5"/>
      <c r="X384" s="5"/>
      <c r="Y384" s="5"/>
      <c r="Z384" s="5"/>
      <c r="AA384" s="5"/>
    </row>
    <row r="385" spans="8:27" ht="15.75" customHeight="1" x14ac:dyDescent="0.25">
      <c r="H385" s="5"/>
      <c r="I385" s="5"/>
      <c r="J385" s="5"/>
      <c r="N385" s="5"/>
      <c r="O385" s="5"/>
      <c r="P385" s="5"/>
      <c r="T385" s="5"/>
      <c r="U385" s="5"/>
      <c r="V385" s="5"/>
      <c r="W385" s="5"/>
      <c r="X385" s="5"/>
      <c r="Y385" s="5"/>
      <c r="Z385" s="5"/>
      <c r="AA385" s="5"/>
    </row>
    <row r="386" spans="8:27" ht="15.75" customHeight="1" x14ac:dyDescent="0.25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</row>
    <row r="387" spans="8:27" ht="15.75" customHeight="1" x14ac:dyDescent="0.25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</row>
    <row r="388" spans="8:27" ht="15.75" customHeight="1" x14ac:dyDescent="0.25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</row>
    <row r="389" spans="8:27" ht="15.75" customHeight="1" x14ac:dyDescent="0.25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</row>
    <row r="390" spans="8:27" ht="15.75" customHeight="1" x14ac:dyDescent="0.25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</row>
    <row r="391" spans="8:27" ht="15.75" customHeight="1" x14ac:dyDescent="0.2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</row>
    <row r="392" spans="8:27" ht="15.75" customHeight="1" x14ac:dyDescent="0.2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</row>
    <row r="393" spans="8:27" ht="15.75" customHeight="1" x14ac:dyDescent="0.2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</row>
    <row r="394" spans="8:27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</row>
    <row r="395" spans="8:27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</row>
    <row r="396" spans="8:27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</row>
    <row r="397" spans="8:27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</row>
    <row r="398" spans="8:27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</row>
    <row r="399" spans="8:27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</row>
    <row r="400" spans="8:27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</row>
    <row r="401" spans="8:27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</row>
    <row r="402" spans="8:27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</row>
    <row r="403" spans="8:27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</row>
    <row r="404" spans="8:27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</row>
    <row r="405" spans="8:27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</row>
    <row r="406" spans="8:27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</row>
    <row r="407" spans="8:27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</row>
    <row r="408" spans="8:27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</row>
    <row r="409" spans="8:27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</row>
    <row r="410" spans="8:27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</row>
    <row r="411" spans="8:27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</row>
    <row r="412" spans="8:27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</row>
    <row r="413" spans="8:27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</row>
    <row r="414" spans="8:27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</row>
    <row r="415" spans="8:27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</row>
    <row r="416" spans="8:27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</row>
    <row r="417" spans="8:27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</row>
    <row r="418" spans="8:27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</row>
    <row r="419" spans="8:27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</row>
    <row r="420" spans="8:27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</row>
    <row r="421" spans="8:27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</row>
    <row r="422" spans="8:27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</row>
    <row r="423" spans="8:27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</row>
    <row r="424" spans="8:27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</row>
    <row r="425" spans="8:27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</row>
    <row r="426" spans="8:27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</row>
    <row r="427" spans="8:27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</row>
    <row r="428" spans="8:27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</row>
    <row r="429" spans="8:27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</row>
    <row r="430" spans="8:27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</row>
    <row r="431" spans="8:27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</row>
    <row r="432" spans="8:27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</row>
    <row r="433" spans="8:27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</row>
    <row r="434" spans="8:27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</row>
    <row r="435" spans="8:27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</row>
    <row r="436" spans="8:27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</row>
    <row r="437" spans="8:27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</row>
    <row r="438" spans="8:27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</row>
    <row r="439" spans="8:27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</row>
    <row r="440" spans="8:27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</row>
    <row r="441" spans="8:27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</row>
    <row r="442" spans="8:27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</row>
    <row r="443" spans="8:27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</row>
    <row r="444" spans="8:27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</row>
    <row r="445" spans="8:27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</row>
    <row r="446" spans="8:27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</row>
    <row r="447" spans="8:27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</row>
    <row r="448" spans="8:27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</row>
    <row r="449" spans="8:27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</row>
    <row r="450" spans="8:27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</row>
    <row r="451" spans="8:27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</row>
    <row r="452" spans="8:27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</row>
    <row r="453" spans="8:27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</row>
    <row r="454" spans="8:27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</row>
    <row r="455" spans="8:27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</row>
    <row r="456" spans="8:27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</row>
    <row r="457" spans="8:27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</row>
    <row r="458" spans="8:27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</row>
    <row r="459" spans="8:27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</row>
    <row r="460" spans="8:27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</row>
    <row r="461" spans="8:27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</row>
    <row r="462" spans="8:27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</row>
    <row r="463" spans="8:27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</row>
    <row r="464" spans="8:27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</row>
    <row r="465" spans="8:27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</row>
    <row r="466" spans="8:27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</row>
    <row r="467" spans="8:27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</row>
    <row r="468" spans="8:27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</row>
    <row r="469" spans="8:27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</row>
    <row r="470" spans="8:27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</row>
    <row r="471" spans="8:27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</row>
    <row r="472" spans="8:27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</row>
    <row r="473" spans="8:27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</row>
    <row r="474" spans="8:27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</row>
    <row r="475" spans="8:27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</row>
    <row r="476" spans="8:27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</row>
    <row r="477" spans="8:27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</row>
    <row r="478" spans="8:27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</row>
    <row r="479" spans="8:27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</row>
    <row r="480" spans="8:27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</row>
    <row r="481" spans="8:27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</row>
    <row r="482" spans="8:27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</row>
    <row r="483" spans="8:27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</row>
    <row r="484" spans="8:27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</row>
    <row r="485" spans="8:27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</row>
    <row r="486" spans="8:27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</row>
    <row r="487" spans="8:27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</row>
    <row r="488" spans="8:27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</row>
    <row r="489" spans="8:27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</row>
    <row r="490" spans="8:27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</row>
    <row r="491" spans="8:27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</row>
    <row r="492" spans="8:27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</row>
    <row r="493" spans="8:27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</row>
    <row r="494" spans="8:27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</row>
    <row r="495" spans="8:27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</row>
    <row r="496" spans="8:27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</row>
    <row r="497" spans="8:27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</row>
    <row r="498" spans="8:27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</row>
    <row r="499" spans="8:27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</row>
    <row r="500" spans="8:27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</row>
    <row r="501" spans="8:27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</row>
    <row r="502" spans="8:27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</row>
    <row r="503" spans="8:27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</row>
    <row r="504" spans="8:27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</row>
    <row r="505" spans="8:27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</row>
    <row r="506" spans="8:27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</row>
    <row r="507" spans="8:27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</row>
    <row r="508" spans="8:27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</row>
    <row r="509" spans="8:27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</row>
    <row r="510" spans="8:27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</row>
    <row r="511" spans="8:27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</row>
    <row r="512" spans="8:27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</row>
    <row r="513" spans="8:27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</row>
    <row r="514" spans="8:27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</row>
    <row r="515" spans="8:27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</row>
    <row r="516" spans="8:27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</row>
    <row r="517" spans="8:27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</row>
    <row r="518" spans="8:27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</row>
    <row r="519" spans="8:27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</row>
    <row r="520" spans="8:27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</row>
    <row r="521" spans="8:27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</row>
    <row r="522" spans="8:27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</row>
    <row r="523" spans="8:27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</row>
    <row r="524" spans="8:27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</row>
    <row r="525" spans="8:27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</row>
    <row r="526" spans="8:27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</row>
    <row r="527" spans="8:27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</row>
    <row r="528" spans="8:27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</row>
    <row r="529" spans="8:27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</row>
    <row r="530" spans="8:27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</row>
    <row r="531" spans="8:27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</row>
    <row r="532" spans="8:27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</row>
    <row r="533" spans="8:27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</row>
    <row r="534" spans="8:27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</row>
    <row r="535" spans="8:27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</row>
    <row r="536" spans="8:27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</row>
    <row r="537" spans="8:27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</row>
    <row r="538" spans="8:27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</row>
    <row r="539" spans="8:27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</row>
    <row r="540" spans="8:27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</row>
    <row r="541" spans="8:27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</row>
    <row r="542" spans="8:27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</row>
    <row r="543" spans="8:27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</row>
    <row r="544" spans="8:27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</row>
    <row r="545" spans="8:27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</row>
    <row r="546" spans="8:27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</row>
    <row r="547" spans="8:27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</row>
    <row r="548" spans="8:27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</row>
    <row r="549" spans="8:27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</row>
    <row r="550" spans="8:27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</row>
    <row r="551" spans="8:27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</row>
    <row r="552" spans="8:27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</row>
    <row r="553" spans="8:27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</row>
    <row r="554" spans="8:27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</row>
    <row r="555" spans="8:27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</row>
    <row r="556" spans="8:27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</row>
    <row r="557" spans="8:27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</row>
    <row r="558" spans="8:27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</row>
    <row r="559" spans="8:27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</row>
    <row r="560" spans="8:27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</row>
    <row r="561" spans="8:27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</row>
    <row r="562" spans="8:27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</row>
    <row r="563" spans="8:27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</row>
    <row r="564" spans="8:27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</row>
    <row r="565" spans="8:27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</row>
    <row r="566" spans="8:27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</row>
    <row r="567" spans="8:27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</row>
    <row r="568" spans="8:27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</row>
    <row r="569" spans="8:27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</row>
    <row r="570" spans="8:27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</row>
    <row r="571" spans="8:27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</row>
    <row r="572" spans="8:27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</row>
    <row r="573" spans="8:27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</row>
    <row r="574" spans="8:27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</row>
    <row r="575" spans="8:27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</row>
    <row r="576" spans="8:27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</row>
    <row r="577" spans="8:27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</row>
    <row r="578" spans="8:27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</row>
    <row r="579" spans="8:27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</row>
    <row r="580" spans="8:27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</row>
    <row r="581" spans="8:27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</row>
    <row r="582" spans="8:27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</row>
    <row r="583" spans="8:27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</row>
    <row r="584" spans="8:27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</row>
    <row r="585" spans="8:27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</row>
    <row r="586" spans="8:27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</row>
    <row r="587" spans="8:27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</row>
    <row r="588" spans="8:27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</row>
    <row r="589" spans="8:27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</row>
    <row r="590" spans="8:27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</row>
    <row r="591" spans="8:27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</row>
    <row r="592" spans="8:27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</row>
    <row r="593" spans="8:27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</row>
    <row r="594" spans="8:27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</row>
    <row r="595" spans="8:27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</row>
    <row r="596" spans="8:27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</row>
    <row r="597" spans="8:27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</row>
    <row r="598" spans="8:27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</row>
    <row r="599" spans="8:27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</row>
    <row r="600" spans="8:27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</row>
    <row r="601" spans="8:27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</row>
    <row r="602" spans="8:27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</row>
    <row r="603" spans="8:27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</row>
    <row r="604" spans="8:27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</row>
    <row r="605" spans="8:27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</row>
    <row r="606" spans="8:27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</row>
    <row r="607" spans="8:27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</row>
    <row r="608" spans="8:27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</row>
    <row r="609" spans="8:27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</row>
    <row r="610" spans="8:27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</row>
    <row r="611" spans="8:27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</row>
    <row r="612" spans="8:27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</row>
    <row r="613" spans="8:27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</row>
    <row r="614" spans="8:27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</row>
    <row r="615" spans="8:27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</row>
    <row r="616" spans="8:27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</row>
    <row r="617" spans="8:27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</row>
    <row r="618" spans="8:27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</row>
    <row r="619" spans="8:27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</row>
    <row r="620" spans="8:27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</row>
    <row r="621" spans="8:27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</row>
    <row r="622" spans="8:27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</row>
    <row r="623" spans="8:27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</row>
    <row r="624" spans="8:27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</row>
    <row r="625" spans="8:27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</row>
    <row r="626" spans="8:27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</row>
    <row r="627" spans="8:27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</row>
    <row r="628" spans="8:27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</row>
    <row r="629" spans="8:27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</row>
    <row r="630" spans="8:27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</row>
    <row r="631" spans="8:27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</row>
    <row r="632" spans="8:27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</row>
    <row r="633" spans="8:27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</row>
    <row r="634" spans="8:27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</row>
    <row r="635" spans="8:27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</row>
    <row r="636" spans="8:27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</row>
    <row r="637" spans="8:27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</row>
    <row r="638" spans="8:27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</row>
    <row r="639" spans="8:27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</row>
    <row r="640" spans="8:27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</row>
    <row r="641" spans="8:27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</row>
    <row r="642" spans="8:27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</row>
    <row r="643" spans="8:27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</row>
    <row r="644" spans="8:27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</row>
    <row r="645" spans="8:27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</row>
    <row r="646" spans="8:27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</row>
    <row r="647" spans="8:27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</row>
    <row r="648" spans="8:27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</row>
    <row r="649" spans="8:27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</row>
    <row r="650" spans="8:27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</row>
    <row r="651" spans="8:27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</row>
    <row r="652" spans="8:27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</row>
    <row r="653" spans="8:27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</row>
    <row r="654" spans="8:27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</row>
    <row r="655" spans="8:27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</row>
    <row r="656" spans="8:27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</row>
    <row r="657" spans="8:27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</row>
    <row r="658" spans="8:27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</row>
    <row r="659" spans="8:27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</row>
    <row r="660" spans="8:27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</row>
    <row r="661" spans="8:27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</row>
    <row r="662" spans="8:27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</row>
    <row r="663" spans="8:27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</row>
    <row r="664" spans="8:27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</row>
    <row r="665" spans="8:27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</row>
    <row r="666" spans="8:27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</row>
    <row r="667" spans="8:27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</row>
    <row r="668" spans="8:27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</row>
    <row r="669" spans="8:27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</row>
    <row r="670" spans="8:27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</row>
    <row r="671" spans="8:27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</row>
    <row r="672" spans="8:27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</row>
    <row r="673" spans="8:27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</row>
    <row r="674" spans="8:27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</row>
    <row r="675" spans="8:27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</row>
    <row r="676" spans="8:27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</row>
    <row r="677" spans="8:27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</row>
    <row r="678" spans="8:27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</row>
    <row r="679" spans="8:27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</row>
    <row r="680" spans="8:27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</row>
    <row r="681" spans="8:27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</row>
    <row r="682" spans="8:27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</row>
    <row r="683" spans="8:27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</row>
    <row r="684" spans="8:27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</row>
    <row r="685" spans="8:27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</row>
    <row r="686" spans="8:27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</row>
    <row r="687" spans="8:27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</row>
    <row r="688" spans="8:27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</row>
    <row r="689" spans="8:27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</row>
    <row r="690" spans="8:27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</row>
    <row r="691" spans="8:27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</row>
    <row r="692" spans="8:27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</row>
    <row r="693" spans="8:27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</row>
    <row r="694" spans="8:27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</row>
    <row r="695" spans="8:27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</row>
    <row r="696" spans="8:27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</row>
    <row r="697" spans="8:27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</row>
    <row r="698" spans="8:27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</row>
    <row r="699" spans="8:27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</row>
    <row r="700" spans="8:27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</row>
    <row r="701" spans="8:27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</row>
    <row r="702" spans="8:27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</row>
    <row r="703" spans="8:27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</row>
    <row r="704" spans="8:27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</row>
    <row r="705" spans="8:27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</row>
    <row r="706" spans="8:27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</row>
    <row r="707" spans="8:27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</row>
    <row r="708" spans="8:27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</row>
    <row r="709" spans="8:27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</row>
    <row r="710" spans="8:27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</row>
    <row r="711" spans="8:27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</row>
    <row r="712" spans="8:27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</row>
    <row r="713" spans="8:27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</row>
    <row r="714" spans="8:27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</row>
    <row r="715" spans="8:27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</row>
    <row r="716" spans="8:27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</row>
    <row r="717" spans="8:27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</row>
    <row r="718" spans="8:27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</row>
    <row r="719" spans="8:27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</row>
    <row r="720" spans="8:27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</row>
    <row r="721" spans="8:27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</row>
    <row r="722" spans="8:27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</row>
    <row r="723" spans="8:27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</row>
    <row r="724" spans="8:27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</row>
    <row r="725" spans="8:27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</row>
    <row r="726" spans="8:27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</row>
    <row r="727" spans="8:27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</row>
    <row r="728" spans="8:27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</row>
    <row r="729" spans="8:27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</row>
    <row r="730" spans="8:27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</row>
    <row r="731" spans="8:27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</row>
    <row r="732" spans="8:27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</row>
    <row r="733" spans="8:27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</row>
    <row r="734" spans="8:27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</row>
    <row r="735" spans="8:27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</row>
    <row r="736" spans="8:27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</row>
    <row r="737" spans="8:27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</row>
    <row r="738" spans="8:27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</row>
    <row r="739" spans="8:27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</row>
    <row r="740" spans="8:27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</row>
    <row r="741" spans="8:27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</row>
    <row r="742" spans="8:27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</row>
    <row r="743" spans="8:27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</row>
    <row r="744" spans="8:27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</row>
    <row r="745" spans="8:27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</row>
    <row r="746" spans="8:27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</row>
    <row r="747" spans="8:27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</row>
    <row r="748" spans="8:27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</row>
    <row r="749" spans="8:27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</row>
    <row r="750" spans="8:27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</row>
    <row r="751" spans="8:27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</row>
    <row r="752" spans="8:27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</row>
    <row r="753" spans="8:27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</row>
    <row r="754" spans="8:27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</row>
    <row r="755" spans="8:27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</row>
    <row r="756" spans="8:27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</row>
    <row r="757" spans="8:27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</row>
    <row r="758" spans="8:27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</row>
    <row r="759" spans="8:27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</row>
    <row r="760" spans="8:27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</row>
    <row r="761" spans="8:27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</row>
    <row r="762" spans="8:27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</row>
    <row r="763" spans="8:27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</row>
    <row r="764" spans="8:27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</row>
    <row r="765" spans="8:27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</row>
    <row r="766" spans="8:27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</row>
    <row r="767" spans="8:27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</row>
    <row r="768" spans="8:27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</row>
    <row r="769" spans="8:27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</row>
    <row r="770" spans="8:27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</row>
    <row r="771" spans="8:27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</row>
    <row r="772" spans="8:27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</row>
    <row r="773" spans="8:27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</row>
    <row r="774" spans="8:27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</row>
    <row r="775" spans="8:27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</row>
    <row r="776" spans="8:27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</row>
    <row r="777" spans="8:27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</row>
    <row r="778" spans="8:27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</row>
    <row r="779" spans="8:27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</row>
    <row r="780" spans="8:27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</row>
    <row r="781" spans="8:27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</row>
    <row r="782" spans="8:27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</row>
    <row r="783" spans="8:27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</row>
    <row r="784" spans="8:27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</row>
    <row r="785" spans="8:27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</row>
    <row r="786" spans="8:27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</row>
    <row r="787" spans="8:27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</row>
    <row r="788" spans="8:27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</row>
    <row r="789" spans="8:27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</row>
    <row r="790" spans="8:27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</row>
    <row r="791" spans="8:27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</row>
    <row r="792" spans="8:27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</row>
    <row r="793" spans="8:27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</row>
    <row r="794" spans="8:27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</row>
    <row r="795" spans="8:27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</row>
    <row r="796" spans="8:27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</row>
    <row r="797" spans="8:27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</row>
    <row r="798" spans="8:27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</row>
    <row r="799" spans="8:27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</row>
    <row r="800" spans="8:27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</row>
    <row r="801" spans="8:27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</row>
    <row r="802" spans="8:27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</row>
    <row r="803" spans="8:27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</row>
    <row r="804" spans="8:27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</row>
    <row r="805" spans="8:27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</row>
    <row r="806" spans="8:27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</row>
    <row r="807" spans="8:27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</row>
    <row r="808" spans="8:27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</row>
    <row r="809" spans="8:27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</row>
    <row r="810" spans="8:27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</row>
    <row r="811" spans="8:27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</row>
    <row r="812" spans="8:27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</row>
    <row r="813" spans="8:27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</row>
    <row r="814" spans="8:27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</row>
    <row r="815" spans="8:27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</row>
    <row r="816" spans="8:27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</row>
    <row r="817" spans="8:27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</row>
    <row r="818" spans="8:27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</row>
    <row r="819" spans="8:27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</row>
    <row r="820" spans="8:27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</row>
    <row r="821" spans="8:27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</row>
    <row r="822" spans="8:27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</row>
    <row r="823" spans="8:27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</row>
    <row r="824" spans="8:27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</row>
    <row r="825" spans="8:27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</row>
    <row r="826" spans="8:27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</row>
    <row r="827" spans="8:27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</row>
    <row r="828" spans="8:27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</row>
    <row r="829" spans="8:27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</row>
    <row r="830" spans="8:27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</row>
    <row r="831" spans="8:27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</row>
    <row r="832" spans="8:27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</row>
    <row r="833" spans="8:27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</row>
    <row r="834" spans="8:27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</row>
    <row r="835" spans="8:27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</row>
    <row r="836" spans="8:27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</row>
    <row r="837" spans="8:27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</row>
    <row r="838" spans="8:27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</row>
    <row r="839" spans="8:27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</row>
    <row r="840" spans="8:27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</row>
    <row r="841" spans="8:27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</row>
    <row r="842" spans="8:27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</row>
    <row r="843" spans="8:27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</row>
    <row r="844" spans="8:27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</row>
    <row r="845" spans="8:27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</row>
    <row r="846" spans="8:27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</row>
    <row r="847" spans="8:27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</row>
    <row r="848" spans="8:27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</row>
    <row r="849" spans="8:27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</row>
    <row r="850" spans="8:27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</row>
    <row r="851" spans="8:27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</row>
    <row r="852" spans="8:27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</row>
    <row r="853" spans="8:27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</row>
    <row r="854" spans="8:27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</row>
    <row r="855" spans="8:27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</row>
    <row r="856" spans="8:27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</row>
    <row r="857" spans="8:27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</row>
    <row r="858" spans="8:27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</row>
    <row r="859" spans="8:27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</row>
    <row r="860" spans="8:27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</row>
    <row r="861" spans="8:27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</row>
    <row r="862" spans="8:27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</row>
    <row r="863" spans="8:27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</row>
    <row r="864" spans="8:27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</row>
    <row r="865" spans="8:27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</row>
    <row r="866" spans="8:27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</row>
    <row r="867" spans="8:27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</row>
    <row r="868" spans="8:27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</row>
    <row r="869" spans="8:27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</row>
    <row r="870" spans="8:27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</row>
    <row r="871" spans="8:27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</row>
    <row r="872" spans="8:27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</row>
    <row r="873" spans="8:27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</row>
    <row r="874" spans="8:27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</row>
    <row r="875" spans="8:27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</row>
    <row r="876" spans="8:27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</row>
    <row r="877" spans="8:27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</row>
    <row r="878" spans="8:27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</row>
    <row r="879" spans="8:27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</row>
    <row r="880" spans="8:27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</row>
    <row r="881" spans="8:27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</row>
    <row r="882" spans="8:27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</row>
    <row r="883" spans="8:27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</row>
    <row r="884" spans="8:27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</row>
    <row r="885" spans="8:27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</row>
    <row r="886" spans="8:27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</row>
    <row r="887" spans="8:27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</row>
    <row r="888" spans="8:27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</row>
    <row r="889" spans="8:27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</row>
    <row r="890" spans="8:27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</row>
    <row r="891" spans="8:27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</row>
    <row r="892" spans="8:27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</row>
    <row r="893" spans="8:27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</row>
    <row r="894" spans="8:27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</row>
    <row r="895" spans="8:27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</row>
    <row r="896" spans="8:27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</row>
    <row r="897" spans="8:27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</row>
    <row r="898" spans="8:27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</row>
    <row r="899" spans="8:27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</row>
    <row r="900" spans="8:27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</row>
    <row r="901" spans="8:27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</row>
    <row r="902" spans="8:27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</row>
    <row r="903" spans="8:27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</row>
    <row r="904" spans="8:27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</row>
    <row r="905" spans="8:27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</row>
    <row r="906" spans="8:27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</row>
    <row r="907" spans="8:27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</row>
    <row r="908" spans="8:27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</row>
    <row r="909" spans="8:27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</row>
    <row r="910" spans="8:27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</row>
    <row r="911" spans="8:27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</row>
    <row r="912" spans="8:27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</row>
    <row r="913" spans="8:27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</row>
    <row r="914" spans="8:27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</row>
    <row r="915" spans="8:27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</row>
    <row r="916" spans="8:27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</row>
    <row r="917" spans="8:27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</row>
    <row r="918" spans="8:27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</row>
    <row r="919" spans="8:27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</row>
    <row r="920" spans="8:27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</row>
    <row r="921" spans="8:27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</row>
    <row r="922" spans="8:27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</row>
    <row r="923" spans="8:27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</row>
    <row r="924" spans="8:27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</row>
    <row r="925" spans="8:27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</row>
    <row r="926" spans="8:27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</row>
    <row r="927" spans="8:27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</row>
    <row r="928" spans="8:27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</row>
    <row r="929" spans="8:27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</row>
    <row r="930" spans="8:27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</row>
    <row r="931" spans="8:27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</row>
    <row r="932" spans="8:27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</row>
    <row r="933" spans="8:27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</row>
    <row r="934" spans="8:27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</row>
    <row r="935" spans="8:27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</row>
    <row r="936" spans="8:27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</row>
    <row r="937" spans="8:27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</row>
    <row r="938" spans="8:27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</row>
    <row r="939" spans="8:27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</row>
    <row r="940" spans="8:27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</row>
    <row r="941" spans="8:27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</row>
    <row r="942" spans="8:27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</row>
    <row r="943" spans="8:27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</row>
    <row r="944" spans="8:27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</row>
    <row r="945" spans="8:27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</row>
    <row r="946" spans="8:27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</row>
    <row r="947" spans="8:27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</row>
    <row r="948" spans="8:27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</row>
    <row r="949" spans="8:27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</row>
    <row r="950" spans="8:27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</row>
    <row r="951" spans="8:27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</row>
    <row r="952" spans="8:27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</row>
    <row r="953" spans="8:27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</row>
    <row r="954" spans="8:27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</row>
    <row r="955" spans="8:27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</row>
    <row r="956" spans="8:27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</row>
    <row r="957" spans="8:27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</row>
    <row r="958" spans="8:27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</row>
    <row r="959" spans="8:27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</row>
    <row r="960" spans="8:27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</row>
    <row r="961" spans="8:27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</row>
    <row r="962" spans="8:27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</row>
    <row r="963" spans="8:27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</row>
    <row r="964" spans="8:27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</row>
    <row r="965" spans="8:27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</row>
    <row r="966" spans="8:27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</row>
    <row r="967" spans="8:27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</row>
    <row r="968" spans="8:27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</row>
    <row r="969" spans="8:27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</row>
    <row r="970" spans="8:27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</row>
    <row r="971" spans="8:27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</row>
    <row r="972" spans="8:27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</row>
    <row r="973" spans="8:27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</row>
    <row r="974" spans="8:27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</row>
    <row r="975" spans="8:27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</row>
    <row r="976" spans="8:27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</row>
    <row r="977" spans="8:27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</row>
    <row r="978" spans="8:27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</row>
    <row r="979" spans="8:27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</row>
    <row r="980" spans="8:27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</row>
    <row r="981" spans="8:27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</row>
    <row r="982" spans="8:27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</row>
    <row r="983" spans="8:27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</row>
    <row r="984" spans="8:27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</row>
    <row r="985" spans="8:27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</row>
    <row r="986" spans="8:27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</row>
    <row r="987" spans="8:27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</row>
    <row r="988" spans="8:27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</row>
    <row r="989" spans="8:27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</row>
    <row r="990" spans="8:27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</row>
    <row r="991" spans="8:27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</row>
    <row r="992" spans="8:27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</row>
    <row r="993" spans="8:27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</row>
    <row r="994" spans="8:27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</row>
    <row r="995" spans="8:27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</row>
    <row r="996" spans="8:27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48:D148"/>
    <mergeCell ref="A181:C181"/>
    <mergeCell ref="A182:C182"/>
    <mergeCell ref="K8:M8"/>
    <mergeCell ref="N8:P8"/>
    <mergeCell ref="E8:G8"/>
    <mergeCell ref="H8:J8"/>
    <mergeCell ref="E55:G56"/>
    <mergeCell ref="H55:J56"/>
    <mergeCell ref="A93:D93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Фінансування</vt:lpstr>
      <vt:lpstr>Кошторис  витрат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Oleksandr Tsegolnyk</cp:lastModifiedBy>
  <cp:lastPrinted>2024-11-18T15:03:41Z</cp:lastPrinted>
  <dcterms:created xsi:type="dcterms:W3CDTF">2020-11-14T13:09:40Z</dcterms:created>
  <dcterms:modified xsi:type="dcterms:W3CDTF">2024-11-19T04:09:56Z</dcterms:modified>
</cp:coreProperties>
</file>