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8E27789-C952-4856-9960-D0DE1F6003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ВИТРАТИ" sheetId="2" r:id="rId2"/>
    <sheet name="РЕЄСТР док" sheetId="5" r:id="rId3"/>
  </sheets>
  <definedNames>
    <definedName name="_xlnm.Print_Area" localSheetId="1">ВИТРАТИ!$A$1:$AA$197</definedName>
    <definedName name="_xlnm.Print_Area" localSheetId="2">'РЕЄСТР док'!$A$1:$I$51</definedName>
  </definedNames>
  <calcPr calcId="181029"/>
</workbook>
</file>

<file path=xl/calcChain.xml><?xml version="1.0" encoding="utf-8"?>
<calcChain xmlns="http://schemas.openxmlformats.org/spreadsheetml/2006/main">
  <c r="P197" i="2" l="1"/>
  <c r="M197" i="2"/>
  <c r="J197" i="2"/>
  <c r="G197" i="2"/>
  <c r="Z104" i="2"/>
  <c r="Y104" i="2"/>
  <c r="X104" i="2"/>
  <c r="W104" i="2"/>
  <c r="Z151" i="2"/>
  <c r="C22" i="5"/>
  <c r="C40" i="5"/>
  <c r="C35" i="5"/>
  <c r="C19" i="5" l="1"/>
  <c r="C17" i="5"/>
  <c r="I184" i="2"/>
  <c r="B13" i="5" l="1"/>
  <c r="B34" i="5"/>
  <c r="B19" i="5" l="1"/>
  <c r="A19" i="5"/>
  <c r="J67" i="2"/>
  <c r="J187" i="2"/>
  <c r="E17" i="5"/>
  <c r="I95" i="2"/>
  <c r="J147" i="2"/>
  <c r="J170" i="2"/>
  <c r="J185" i="2"/>
  <c r="J183" i="2"/>
  <c r="J186" i="2"/>
  <c r="P167" i="2"/>
  <c r="P142" i="2" l="1"/>
  <c r="J115" i="2"/>
  <c r="J81" i="2"/>
  <c r="J30" i="2"/>
  <c r="J24" i="2"/>
  <c r="J23" i="2"/>
  <c r="J22" i="2"/>
  <c r="J31" i="2"/>
  <c r="H51" i="5"/>
  <c r="E51" i="5"/>
  <c r="C51" i="5"/>
  <c r="J189" i="2" l="1"/>
  <c r="X193" i="2"/>
  <c r="J190" i="2"/>
  <c r="X190" i="2" s="1"/>
  <c r="J191" i="2"/>
  <c r="X191" i="2" s="1"/>
  <c r="J192" i="2"/>
  <c r="X192" i="2" s="1"/>
  <c r="N94" i="2" l="1"/>
  <c r="O94" i="2"/>
  <c r="Q94" i="2"/>
  <c r="R94" i="2"/>
  <c r="S94" i="2"/>
  <c r="T94" i="2"/>
  <c r="U94" i="2"/>
  <c r="V94" i="2"/>
  <c r="P104" i="2"/>
  <c r="P94" i="2" s="1"/>
  <c r="G44" i="5" l="1"/>
  <c r="F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A36" i="5"/>
  <c r="B35" i="5"/>
  <c r="A35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8" i="5"/>
  <c r="A18" i="5"/>
  <c r="H17" i="5"/>
  <c r="B17" i="5"/>
  <c r="A17" i="5"/>
  <c r="B16" i="5"/>
  <c r="A16" i="5"/>
  <c r="B15" i="5"/>
  <c r="A15" i="5"/>
  <c r="B14" i="5"/>
  <c r="A14" i="5"/>
  <c r="A13" i="5"/>
  <c r="H44" i="5" l="1"/>
  <c r="K94" i="2"/>
  <c r="E94" i="2"/>
  <c r="M104" i="2"/>
  <c r="M94" i="2" s="1"/>
  <c r="M142" i="2"/>
  <c r="G193" i="2"/>
  <c r="W193" i="2" s="1"/>
  <c r="Y193" i="2" s="1"/>
  <c r="Z193" i="2" s="1"/>
  <c r="G192" i="2"/>
  <c r="C43" i="5" s="1"/>
  <c r="G191" i="2"/>
  <c r="C42" i="5" s="1"/>
  <c r="E42" i="5" s="1"/>
  <c r="G190" i="2"/>
  <c r="C41" i="5" s="1"/>
  <c r="E41" i="5" s="1"/>
  <c r="G189" i="2"/>
  <c r="G188" i="2"/>
  <c r="C39" i="5" s="1"/>
  <c r="E39" i="5" s="1"/>
  <c r="G187" i="2"/>
  <c r="C38" i="5" s="1"/>
  <c r="E38" i="5" s="1"/>
  <c r="G186" i="2"/>
  <c r="C37" i="5" s="1"/>
  <c r="E37" i="5" s="1"/>
  <c r="G185" i="2"/>
  <c r="C36" i="5" s="1"/>
  <c r="E36" i="5" s="1"/>
  <c r="G184" i="2"/>
  <c r="G183" i="2"/>
  <c r="C34" i="5" s="1"/>
  <c r="E34" i="5" s="1"/>
  <c r="G170" i="2"/>
  <c r="C33" i="5" s="1"/>
  <c r="G147" i="2"/>
  <c r="C32" i="5" s="1"/>
  <c r="G115" i="2"/>
  <c r="C31" i="5" s="1"/>
  <c r="G103" i="2"/>
  <c r="G102" i="2"/>
  <c r="G101" i="2"/>
  <c r="G100" i="2"/>
  <c r="G99" i="2"/>
  <c r="G98" i="2"/>
  <c r="G97" i="2"/>
  <c r="G96" i="2"/>
  <c r="G95" i="2"/>
  <c r="G81" i="2"/>
  <c r="C21" i="5" s="1"/>
  <c r="G67" i="2"/>
  <c r="C20" i="5" s="1"/>
  <c r="G58" i="2"/>
  <c r="W191" i="2" l="1"/>
  <c r="Y191" i="2" s="1"/>
  <c r="Z191" i="2" s="1"/>
  <c r="W190" i="2"/>
  <c r="Y190" i="2" s="1"/>
  <c r="Z190" i="2" s="1"/>
  <c r="W192" i="2"/>
  <c r="Y192" i="2" s="1"/>
  <c r="Z192" i="2" s="1"/>
  <c r="G24" i="2"/>
  <c r="C16" i="5" s="1"/>
  <c r="G23" i="2"/>
  <c r="C15" i="5" s="1"/>
  <c r="G22" i="2"/>
  <c r="C14" i="5" s="1"/>
  <c r="G18" i="2"/>
  <c r="G15" i="2"/>
  <c r="J101" i="2"/>
  <c r="C28" i="5" s="1"/>
  <c r="J102" i="2" l="1"/>
  <c r="C29" i="5" s="1"/>
  <c r="J188" i="2"/>
  <c r="J182" i="2" s="1"/>
  <c r="J75" i="2"/>
  <c r="J69" i="2"/>
  <c r="J68" i="2"/>
  <c r="J98" i="2" l="1"/>
  <c r="J96" i="2"/>
  <c r="C23" i="5" s="1"/>
  <c r="J97" i="2"/>
  <c r="C24" i="5" s="1"/>
  <c r="J99" i="2"/>
  <c r="J100" i="2"/>
  <c r="C27" i="5" s="1"/>
  <c r="J103" i="2"/>
  <c r="C30" i="5" s="1"/>
  <c r="J120" i="2"/>
  <c r="J121" i="2"/>
  <c r="J119" i="2"/>
  <c r="G120" i="2"/>
  <c r="G121" i="2"/>
  <c r="J118" i="2"/>
  <c r="J117" i="2"/>
  <c r="X99" i="2" l="1"/>
  <c r="C26" i="5"/>
  <c r="X98" i="2"/>
  <c r="C25" i="5"/>
  <c r="X97" i="2"/>
  <c r="N164" i="2"/>
  <c r="O164" i="2"/>
  <c r="P164" i="2"/>
  <c r="Q164" i="2"/>
  <c r="R164" i="2"/>
  <c r="S164" i="2"/>
  <c r="T164" i="2"/>
  <c r="U164" i="2"/>
  <c r="V164" i="2"/>
  <c r="L164" i="2"/>
  <c r="M167" i="2" l="1"/>
  <c r="X180" i="2"/>
  <c r="X181" i="2"/>
  <c r="X183" i="2"/>
  <c r="X184" i="2"/>
  <c r="X185" i="2"/>
  <c r="X186" i="2"/>
  <c r="X187" i="2"/>
  <c r="X188" i="2"/>
  <c r="X189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K164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K88" i="2"/>
  <c r="L88" i="2"/>
  <c r="M88" i="2"/>
  <c r="N88" i="2"/>
  <c r="O88" i="2"/>
  <c r="P88" i="2"/>
  <c r="Q88" i="2"/>
  <c r="R88" i="2"/>
  <c r="S88" i="2"/>
  <c r="T88" i="2"/>
  <c r="U88" i="2"/>
  <c r="V88" i="2"/>
  <c r="K84" i="2"/>
  <c r="L84" i="2"/>
  <c r="M84" i="2"/>
  <c r="N84" i="2"/>
  <c r="O84" i="2"/>
  <c r="P84" i="2"/>
  <c r="Q84" i="2"/>
  <c r="R84" i="2"/>
  <c r="S84" i="2"/>
  <c r="T84" i="2"/>
  <c r="U84" i="2"/>
  <c r="V84" i="2"/>
  <c r="K80" i="2"/>
  <c r="L80" i="2"/>
  <c r="L92" i="2" s="1"/>
  <c r="M80" i="2"/>
  <c r="M92" i="2" s="1"/>
  <c r="N80" i="2"/>
  <c r="N92" i="2" s="1"/>
  <c r="O80" i="2"/>
  <c r="O92" i="2" s="1"/>
  <c r="P80" i="2"/>
  <c r="Q80" i="2"/>
  <c r="R80" i="2"/>
  <c r="R92" i="2" s="1"/>
  <c r="S80" i="2"/>
  <c r="S92" i="2" s="1"/>
  <c r="T80" i="2"/>
  <c r="U80" i="2"/>
  <c r="V80" i="2"/>
  <c r="V92" i="2" s="1"/>
  <c r="K74" i="2"/>
  <c r="L74" i="2"/>
  <c r="M74" i="2"/>
  <c r="N74" i="2"/>
  <c r="O74" i="2"/>
  <c r="P74" i="2"/>
  <c r="Q74" i="2"/>
  <c r="R74" i="2"/>
  <c r="S74" i="2"/>
  <c r="T74" i="2"/>
  <c r="U74" i="2"/>
  <c r="V74" i="2"/>
  <c r="K70" i="2"/>
  <c r="L70" i="2"/>
  <c r="M70" i="2"/>
  <c r="N70" i="2"/>
  <c r="O70" i="2"/>
  <c r="P70" i="2"/>
  <c r="Q70" i="2"/>
  <c r="R70" i="2"/>
  <c r="S70" i="2"/>
  <c r="T70" i="2"/>
  <c r="U70" i="2"/>
  <c r="V70" i="2"/>
  <c r="K66" i="2"/>
  <c r="L66" i="2"/>
  <c r="M66" i="2"/>
  <c r="N66" i="2"/>
  <c r="O66" i="2"/>
  <c r="P66" i="2"/>
  <c r="Q66" i="2"/>
  <c r="R66" i="2"/>
  <c r="T66" i="2"/>
  <c r="U66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K57" i="2"/>
  <c r="L57" i="2"/>
  <c r="M57" i="2"/>
  <c r="N57" i="2"/>
  <c r="O57" i="2"/>
  <c r="P57" i="2"/>
  <c r="Q57" i="2"/>
  <c r="R57" i="2"/>
  <c r="T57" i="2"/>
  <c r="U57" i="2"/>
  <c r="H48" i="2"/>
  <c r="I48" i="2"/>
  <c r="I55" i="2" s="1"/>
  <c r="I52" i="2" s="1"/>
  <c r="J48" i="2"/>
  <c r="J55" i="2" s="1"/>
  <c r="K48" i="2"/>
  <c r="K55" i="2" s="1"/>
  <c r="K52" i="2" s="1"/>
  <c r="L48" i="2"/>
  <c r="L55" i="2" s="1"/>
  <c r="L52" i="2" s="1"/>
  <c r="M48" i="2"/>
  <c r="M55" i="2" s="1"/>
  <c r="M52" i="2" s="1"/>
  <c r="N48" i="2"/>
  <c r="N55" i="2" s="1"/>
  <c r="N52" i="2" s="1"/>
  <c r="O48" i="2"/>
  <c r="O55" i="2" s="1"/>
  <c r="O52" i="2" s="1"/>
  <c r="P48" i="2"/>
  <c r="P55" i="2" s="1"/>
  <c r="P52" i="2" s="1"/>
  <c r="Q48" i="2"/>
  <c r="Q55" i="2" s="1"/>
  <c r="Q52" i="2" s="1"/>
  <c r="R48" i="2"/>
  <c r="R55" i="2" s="1"/>
  <c r="R52" i="2" s="1"/>
  <c r="T48" i="2"/>
  <c r="T55" i="2" s="1"/>
  <c r="T52" i="2" s="1"/>
  <c r="U48" i="2"/>
  <c r="U55" i="2" s="1"/>
  <c r="U52" i="2" s="1"/>
  <c r="I38" i="2"/>
  <c r="K38" i="2"/>
  <c r="L38" i="2"/>
  <c r="N38" i="2"/>
  <c r="O38" i="2"/>
  <c r="P38" i="2"/>
  <c r="Q38" i="2"/>
  <c r="R38" i="2"/>
  <c r="T38" i="2"/>
  <c r="U38" i="2"/>
  <c r="U46" i="2" s="1"/>
  <c r="K34" i="2"/>
  <c r="L34" i="2"/>
  <c r="N34" i="2"/>
  <c r="O34" i="2"/>
  <c r="P34" i="2"/>
  <c r="Q34" i="2"/>
  <c r="R34" i="2"/>
  <c r="T34" i="2"/>
  <c r="U34" i="2"/>
  <c r="I34" i="2"/>
  <c r="N29" i="2"/>
  <c r="O29" i="2"/>
  <c r="P29" i="2"/>
  <c r="Q29" i="2"/>
  <c r="R29" i="2"/>
  <c r="T29" i="2"/>
  <c r="U29" i="2"/>
  <c r="I25" i="2"/>
  <c r="L25" i="2"/>
  <c r="N25" i="2"/>
  <c r="O25" i="2"/>
  <c r="P25" i="2"/>
  <c r="Q25" i="2"/>
  <c r="R25" i="2"/>
  <c r="T25" i="2"/>
  <c r="U25" i="2"/>
  <c r="I21" i="2"/>
  <c r="K21" i="2"/>
  <c r="L21" i="2"/>
  <c r="N21" i="2"/>
  <c r="O21" i="2"/>
  <c r="P21" i="2"/>
  <c r="Q21" i="2"/>
  <c r="R21" i="2"/>
  <c r="T21" i="2"/>
  <c r="U21" i="2"/>
  <c r="I13" i="2"/>
  <c r="K13" i="2"/>
  <c r="L13" i="2"/>
  <c r="N13" i="2"/>
  <c r="O13" i="2"/>
  <c r="P13" i="2"/>
  <c r="Q13" i="2"/>
  <c r="R13" i="2"/>
  <c r="T13" i="2"/>
  <c r="U13" i="2"/>
  <c r="H182" i="2"/>
  <c r="H169" i="2"/>
  <c r="I169" i="2"/>
  <c r="J169" i="2"/>
  <c r="H164" i="2"/>
  <c r="I164" i="2"/>
  <c r="J164" i="2"/>
  <c r="H162" i="2"/>
  <c r="I162" i="2"/>
  <c r="J162" i="2"/>
  <c r="H156" i="2"/>
  <c r="I156" i="2"/>
  <c r="H152" i="2"/>
  <c r="J152" i="2"/>
  <c r="H145" i="2"/>
  <c r="I145" i="2"/>
  <c r="J145" i="2"/>
  <c r="H137" i="2"/>
  <c r="I137" i="2"/>
  <c r="J137" i="2"/>
  <c r="H129" i="2"/>
  <c r="I129" i="2"/>
  <c r="J129" i="2"/>
  <c r="H109" i="2"/>
  <c r="J109" i="2"/>
  <c r="H105" i="2"/>
  <c r="J105" i="2"/>
  <c r="H94" i="2"/>
  <c r="I94" i="2"/>
  <c r="I113" i="2" s="1"/>
  <c r="H88" i="2"/>
  <c r="I88" i="2"/>
  <c r="J88" i="2"/>
  <c r="H84" i="2"/>
  <c r="I84" i="2"/>
  <c r="I92" i="2" s="1"/>
  <c r="J84" i="2"/>
  <c r="H80" i="2"/>
  <c r="I74" i="2"/>
  <c r="H74" i="2"/>
  <c r="H70" i="2"/>
  <c r="I66" i="2"/>
  <c r="H61" i="2"/>
  <c r="H57" i="2"/>
  <c r="I57" i="2"/>
  <c r="J57" i="2"/>
  <c r="H42" i="2"/>
  <c r="H38" i="2"/>
  <c r="H34" i="2"/>
  <c r="H21" i="2"/>
  <c r="W189" i="2"/>
  <c r="W186" i="2"/>
  <c r="W183" i="2"/>
  <c r="E182" i="2"/>
  <c r="G181" i="2"/>
  <c r="W181" i="2" s="1"/>
  <c r="Y181" i="2" s="1"/>
  <c r="Z181" i="2" s="1"/>
  <c r="G180" i="2"/>
  <c r="W180" i="2" s="1"/>
  <c r="Y180" i="2" s="1"/>
  <c r="Z180" i="2" s="1"/>
  <c r="G179" i="2"/>
  <c r="E178" i="2"/>
  <c r="G177" i="2"/>
  <c r="G176" i="2"/>
  <c r="G175" i="2"/>
  <c r="G174" i="2"/>
  <c r="G173" i="2"/>
  <c r="G172" i="2"/>
  <c r="G171" i="2"/>
  <c r="E169" i="2"/>
  <c r="G168" i="2"/>
  <c r="G166" i="2"/>
  <c r="G165" i="2"/>
  <c r="E164" i="2"/>
  <c r="E162" i="2"/>
  <c r="G161" i="2"/>
  <c r="G160" i="2"/>
  <c r="G159" i="2"/>
  <c r="E156" i="2"/>
  <c r="G155" i="2"/>
  <c r="G154" i="2"/>
  <c r="E152" i="2"/>
  <c r="G151" i="2"/>
  <c r="G150" i="2"/>
  <c r="G149" i="2"/>
  <c r="G148" i="2"/>
  <c r="E145" i="2"/>
  <c r="G144" i="2"/>
  <c r="G143" i="2"/>
  <c r="G142" i="2"/>
  <c r="G141" i="2"/>
  <c r="G140" i="2"/>
  <c r="G139" i="2"/>
  <c r="E137" i="2"/>
  <c r="G136" i="2"/>
  <c r="G135" i="2"/>
  <c r="G134" i="2"/>
  <c r="G133" i="2"/>
  <c r="G132" i="2"/>
  <c r="G131" i="2"/>
  <c r="E129" i="2"/>
  <c r="G128" i="2"/>
  <c r="G127" i="2"/>
  <c r="G126" i="2"/>
  <c r="G125" i="2"/>
  <c r="G124" i="2"/>
  <c r="G123" i="2"/>
  <c r="G122" i="2"/>
  <c r="G119" i="2"/>
  <c r="G118" i="2"/>
  <c r="G117" i="2"/>
  <c r="G116" i="2"/>
  <c r="G112" i="2"/>
  <c r="G111" i="2"/>
  <c r="G110" i="2"/>
  <c r="E109" i="2"/>
  <c r="G108" i="2"/>
  <c r="G107" i="2"/>
  <c r="G106" i="2"/>
  <c r="E105" i="2"/>
  <c r="G91" i="2"/>
  <c r="G90" i="2"/>
  <c r="G89" i="2"/>
  <c r="E88" i="2"/>
  <c r="G87" i="2"/>
  <c r="G86" i="2"/>
  <c r="G85" i="2"/>
  <c r="E84" i="2"/>
  <c r="G83" i="2"/>
  <c r="G82" i="2"/>
  <c r="E80" i="2"/>
  <c r="G77" i="2"/>
  <c r="G76" i="2"/>
  <c r="G75" i="2"/>
  <c r="E74" i="2"/>
  <c r="G73" i="2"/>
  <c r="G72" i="2"/>
  <c r="G71" i="2"/>
  <c r="E70" i="2"/>
  <c r="E66" i="2"/>
  <c r="G65" i="2"/>
  <c r="G64" i="2"/>
  <c r="G63" i="2"/>
  <c r="G62" i="2"/>
  <c r="E61" i="2"/>
  <c r="G60" i="2"/>
  <c r="G59" i="2"/>
  <c r="E57" i="2"/>
  <c r="G51" i="2"/>
  <c r="G50" i="2"/>
  <c r="G49" i="2"/>
  <c r="G48" i="2" s="1"/>
  <c r="G55" i="2" s="1"/>
  <c r="E48" i="2"/>
  <c r="E55" i="2" s="1"/>
  <c r="G45" i="2"/>
  <c r="G44" i="2"/>
  <c r="G43" i="2"/>
  <c r="E42" i="2"/>
  <c r="G41" i="2"/>
  <c r="G40" i="2"/>
  <c r="G39" i="2"/>
  <c r="E38" i="2"/>
  <c r="G37" i="2"/>
  <c r="G36" i="2"/>
  <c r="G35" i="2"/>
  <c r="E34" i="2"/>
  <c r="G31" i="2"/>
  <c r="G30" i="2"/>
  <c r="C18" i="5" s="1"/>
  <c r="E29" i="2"/>
  <c r="E21" i="2"/>
  <c r="G20" i="2"/>
  <c r="G19" i="2"/>
  <c r="E17" i="2"/>
  <c r="G16" i="2"/>
  <c r="G14" i="2"/>
  <c r="E13" i="2"/>
  <c r="S35" i="2"/>
  <c r="V35" i="2"/>
  <c r="H29" i="2"/>
  <c r="H17" i="2"/>
  <c r="H13" i="2"/>
  <c r="A5" i="2"/>
  <c r="A4" i="2"/>
  <c r="A3" i="2"/>
  <c r="A2" i="2"/>
  <c r="V69" i="2"/>
  <c r="S69" i="2"/>
  <c r="V68" i="2"/>
  <c r="S68" i="2"/>
  <c r="V67" i="2"/>
  <c r="S67" i="2"/>
  <c r="V60" i="2"/>
  <c r="S60" i="2"/>
  <c r="V59" i="2"/>
  <c r="S59" i="2"/>
  <c r="V58" i="2"/>
  <c r="S58" i="2"/>
  <c r="V54" i="2"/>
  <c r="S54" i="2"/>
  <c r="V53" i="2"/>
  <c r="S53" i="2"/>
  <c r="V51" i="2"/>
  <c r="S51" i="2"/>
  <c r="V50" i="2"/>
  <c r="S50" i="2"/>
  <c r="V49" i="2"/>
  <c r="S49" i="2"/>
  <c r="V47" i="2"/>
  <c r="S47" i="2"/>
  <c r="V45" i="2"/>
  <c r="S45" i="2"/>
  <c r="V44" i="2"/>
  <c r="S44" i="2"/>
  <c r="V43" i="2"/>
  <c r="S43" i="2"/>
  <c r="V42" i="2"/>
  <c r="S42" i="2"/>
  <c r="V41" i="2"/>
  <c r="S41" i="2"/>
  <c r="V40" i="2"/>
  <c r="S40" i="2"/>
  <c r="V39" i="2"/>
  <c r="S39" i="2"/>
  <c r="V37" i="2"/>
  <c r="S37" i="2"/>
  <c r="V36" i="2"/>
  <c r="S36" i="2"/>
  <c r="V31" i="2"/>
  <c r="S31" i="2"/>
  <c r="V30" i="2"/>
  <c r="S30" i="2"/>
  <c r="V28" i="2"/>
  <c r="S28" i="2"/>
  <c r="V27" i="2"/>
  <c r="S27" i="2"/>
  <c r="V26" i="2"/>
  <c r="S26" i="2"/>
  <c r="V24" i="2"/>
  <c r="S24" i="2"/>
  <c r="V23" i="2"/>
  <c r="S23" i="2"/>
  <c r="V22" i="2"/>
  <c r="S22" i="2"/>
  <c r="V20" i="2"/>
  <c r="S20" i="2"/>
  <c r="V19" i="2"/>
  <c r="S19" i="2"/>
  <c r="V18" i="2"/>
  <c r="S18" i="2"/>
  <c r="V16" i="2"/>
  <c r="S16" i="2"/>
  <c r="V15" i="2"/>
  <c r="S15" i="2"/>
  <c r="V14" i="2"/>
  <c r="S14" i="2"/>
  <c r="G57" i="2" l="1"/>
  <c r="Y183" i="2"/>
  <c r="Z183" i="2" s="1"/>
  <c r="K92" i="2"/>
  <c r="Y189" i="2"/>
  <c r="Z189" i="2" s="1"/>
  <c r="G164" i="2"/>
  <c r="K78" i="2"/>
  <c r="S25" i="2"/>
  <c r="U92" i="2"/>
  <c r="Q92" i="2"/>
  <c r="G156" i="2"/>
  <c r="H92" i="2"/>
  <c r="T46" i="2"/>
  <c r="R46" i="2"/>
  <c r="P92" i="2"/>
  <c r="V25" i="2"/>
  <c r="G84" i="2"/>
  <c r="V194" i="2"/>
  <c r="G88" i="2"/>
  <c r="S29" i="2"/>
  <c r="V34" i="2"/>
  <c r="S48" i="2"/>
  <c r="S55" i="2" s="1"/>
  <c r="S52" i="2" s="1"/>
  <c r="N46" i="2"/>
  <c r="V29" i="2"/>
  <c r="V48" i="2"/>
  <c r="V55" i="2" s="1"/>
  <c r="V52" i="2" s="1"/>
  <c r="G29" i="2"/>
  <c r="E26" i="2"/>
  <c r="G26" i="2" s="1"/>
  <c r="G70" i="2"/>
  <c r="T32" i="2"/>
  <c r="L46" i="2"/>
  <c r="Q32" i="2"/>
  <c r="Y186" i="2"/>
  <c r="Z186" i="2" s="1"/>
  <c r="T92" i="2"/>
  <c r="W35" i="2"/>
  <c r="V66" i="2"/>
  <c r="X35" i="2"/>
  <c r="G162" i="2"/>
  <c r="N32" i="2"/>
  <c r="W187" i="2"/>
  <c r="Y187" i="2" s="1"/>
  <c r="Z187" i="2" s="1"/>
  <c r="G17" i="2"/>
  <c r="E27" i="2" s="1"/>
  <c r="G27" i="2" s="1"/>
  <c r="G152" i="2"/>
  <c r="W188" i="2"/>
  <c r="Y188" i="2" s="1"/>
  <c r="Z188" i="2" s="1"/>
  <c r="I194" i="2"/>
  <c r="I46" i="2"/>
  <c r="O78" i="2"/>
  <c r="P194" i="2"/>
  <c r="G13" i="2"/>
  <c r="P78" i="2"/>
  <c r="S21" i="2"/>
  <c r="S66" i="2"/>
  <c r="G105" i="2"/>
  <c r="N78" i="2"/>
  <c r="O194" i="2"/>
  <c r="N194" i="2"/>
  <c r="G38" i="2"/>
  <c r="G178" i="2"/>
  <c r="U32" i="2"/>
  <c r="L194" i="2"/>
  <c r="S34" i="2"/>
  <c r="G21" i="2"/>
  <c r="E28" i="2" s="1"/>
  <c r="G28" i="2" s="1"/>
  <c r="K194" i="2"/>
  <c r="V38" i="2"/>
  <c r="E46" i="2"/>
  <c r="G66" i="2"/>
  <c r="H46" i="2"/>
  <c r="R32" i="2"/>
  <c r="Q46" i="2"/>
  <c r="U78" i="2"/>
  <c r="S13" i="2"/>
  <c r="S57" i="2"/>
  <c r="W57" i="2" s="1"/>
  <c r="P46" i="2"/>
  <c r="T78" i="2"/>
  <c r="U194" i="2"/>
  <c r="S38" i="2"/>
  <c r="G74" i="2"/>
  <c r="V13" i="2"/>
  <c r="V21" i="2"/>
  <c r="V57" i="2"/>
  <c r="G42" i="2"/>
  <c r="W184" i="2"/>
  <c r="Y184" i="2" s="1"/>
  <c r="Z184" i="2" s="1"/>
  <c r="P32" i="2"/>
  <c r="O46" i="2"/>
  <c r="T194" i="2"/>
  <c r="E113" i="2"/>
  <c r="W185" i="2"/>
  <c r="Y185" i="2" s="1"/>
  <c r="Z185" i="2" s="1"/>
  <c r="O32" i="2"/>
  <c r="R78" i="2"/>
  <c r="M78" i="2"/>
  <c r="Q78" i="2"/>
  <c r="R194" i="2"/>
  <c r="Q194" i="2"/>
  <c r="G94" i="2"/>
  <c r="J94" i="2"/>
  <c r="J113" i="2" s="1"/>
  <c r="I32" i="2"/>
  <c r="U113" i="2"/>
  <c r="T113" i="2"/>
  <c r="S113" i="2"/>
  <c r="Q113" i="2"/>
  <c r="P113" i="2"/>
  <c r="O113" i="2"/>
  <c r="R113" i="2"/>
  <c r="N113" i="2"/>
  <c r="M113" i="2"/>
  <c r="L113" i="2"/>
  <c r="K113" i="2"/>
  <c r="V113" i="2"/>
  <c r="H113" i="2"/>
  <c r="X182" i="2"/>
  <c r="G109" i="2"/>
  <c r="G137" i="2"/>
  <c r="W137" i="2" s="1"/>
  <c r="L78" i="2"/>
  <c r="G34" i="2"/>
  <c r="S194" i="2"/>
  <c r="W167" i="2"/>
  <c r="M164" i="2"/>
  <c r="M194" i="2" s="1"/>
  <c r="G80" i="2"/>
  <c r="G145" i="2"/>
  <c r="X137" i="2"/>
  <c r="G129" i="2"/>
  <c r="G169" i="2"/>
  <c r="E194" i="2"/>
  <c r="G182" i="2"/>
  <c r="W182" i="2" s="1"/>
  <c r="G61" i="2"/>
  <c r="E78" i="2"/>
  <c r="H55" i="2"/>
  <c r="H178" i="2"/>
  <c r="H194" i="2" s="1"/>
  <c r="J178" i="2"/>
  <c r="J194" i="2" s="1"/>
  <c r="X171" i="2"/>
  <c r="W172" i="2"/>
  <c r="V46" i="2" l="1"/>
  <c r="V78" i="2"/>
  <c r="G92" i="2"/>
  <c r="R195" i="2"/>
  <c r="Y137" i="2"/>
  <c r="W48" i="2"/>
  <c r="W55" i="2" s="1"/>
  <c r="S78" i="2"/>
  <c r="X194" i="2"/>
  <c r="Y35" i="2"/>
  <c r="Z35" i="2" s="1"/>
  <c r="V32" i="2"/>
  <c r="V195" i="2" s="1"/>
  <c r="X48" i="2"/>
  <c r="Y48" i="2" s="1"/>
  <c r="Y55" i="2" s="1"/>
  <c r="Q195" i="2"/>
  <c r="G46" i="2"/>
  <c r="G78" i="2"/>
  <c r="G113" i="2"/>
  <c r="S32" i="2"/>
  <c r="S46" i="2"/>
  <c r="U195" i="2"/>
  <c r="T195" i="2"/>
  <c r="E25" i="2"/>
  <c r="G25" i="2"/>
  <c r="P195" i="2"/>
  <c r="H23" i="1" s="1"/>
  <c r="Y182" i="2"/>
  <c r="Z182" i="2" s="1"/>
  <c r="G194" i="2"/>
  <c r="W194" i="2" s="1"/>
  <c r="X175" i="2"/>
  <c r="X174" i="2"/>
  <c r="X173" i="2"/>
  <c r="X169" i="2"/>
  <c r="X168" i="2"/>
  <c r="X166" i="2"/>
  <c r="X165" i="2"/>
  <c r="X164" i="2"/>
  <c r="X161" i="2"/>
  <c r="X158" i="2"/>
  <c r="J155" i="2"/>
  <c r="X155" i="2" s="1"/>
  <c r="J154" i="2"/>
  <c r="X143" i="2"/>
  <c r="X144" i="2"/>
  <c r="X139" i="2"/>
  <c r="X128" i="2"/>
  <c r="X127" i="2"/>
  <c r="X126" i="2"/>
  <c r="X125" i="2"/>
  <c r="X124" i="2"/>
  <c r="X117" i="2"/>
  <c r="X122" i="2"/>
  <c r="X113" i="2"/>
  <c r="X111" i="2"/>
  <c r="X110" i="2"/>
  <c r="X109" i="2"/>
  <c r="X108" i="2"/>
  <c r="X102" i="2"/>
  <c r="X101" i="2"/>
  <c r="X100" i="2"/>
  <c r="X94" i="2"/>
  <c r="X91" i="2"/>
  <c r="X86" i="2"/>
  <c r="J83" i="2"/>
  <c r="X83" i="2" s="1"/>
  <c r="J82" i="2"/>
  <c r="X82" i="2" s="1"/>
  <c r="J73" i="2"/>
  <c r="X72" i="2"/>
  <c r="H66" i="2"/>
  <c r="X64" i="2"/>
  <c r="X63" i="2"/>
  <c r="J54" i="2"/>
  <c r="X54" i="2" s="1"/>
  <c r="J53" i="2"/>
  <c r="H52" i="2"/>
  <c r="X49" i="2"/>
  <c r="J47" i="2"/>
  <c r="X47" i="2" s="1"/>
  <c r="J45" i="2"/>
  <c r="X45" i="2" s="1"/>
  <c r="J44" i="2"/>
  <c r="X44" i="2" s="1"/>
  <c r="J43" i="2"/>
  <c r="X43" i="2" s="1"/>
  <c r="J41" i="2"/>
  <c r="X41" i="2" s="1"/>
  <c r="J40" i="2"/>
  <c r="X40" i="2" s="1"/>
  <c r="J39" i="2"/>
  <c r="X24" i="2"/>
  <c r="X23" i="2"/>
  <c r="J20" i="2"/>
  <c r="X20" i="2" s="1"/>
  <c r="J19" i="2"/>
  <c r="X19" i="2" s="1"/>
  <c r="J18" i="2"/>
  <c r="X18" i="2" s="1"/>
  <c r="J16" i="2"/>
  <c r="X16" i="2" s="1"/>
  <c r="J15" i="2"/>
  <c r="X15" i="2" s="1"/>
  <c r="J14" i="2"/>
  <c r="X37" i="2"/>
  <c r="X51" i="2"/>
  <c r="X57" i="2"/>
  <c r="X58" i="2"/>
  <c r="X60" i="2"/>
  <c r="X68" i="2"/>
  <c r="X76" i="2"/>
  <c r="X84" i="2"/>
  <c r="X88" i="2"/>
  <c r="X90" i="2"/>
  <c r="X96" i="2"/>
  <c r="X105" i="2"/>
  <c r="X106" i="2"/>
  <c r="X107" i="2"/>
  <c r="X112" i="2"/>
  <c r="X115" i="2"/>
  <c r="X118" i="2"/>
  <c r="X119" i="2"/>
  <c r="X120" i="2"/>
  <c r="X121" i="2"/>
  <c r="X123" i="2"/>
  <c r="X129" i="2"/>
  <c r="X131" i="2"/>
  <c r="X132" i="2"/>
  <c r="X134" i="2"/>
  <c r="X135" i="2"/>
  <c r="X136" i="2"/>
  <c r="X141" i="2"/>
  <c r="X145" i="2"/>
  <c r="X147" i="2"/>
  <c r="X148" i="2"/>
  <c r="X149" i="2"/>
  <c r="X151" i="2"/>
  <c r="X159" i="2"/>
  <c r="X160" i="2"/>
  <c r="X162" i="2"/>
  <c r="X170" i="2"/>
  <c r="X178" i="2"/>
  <c r="X11" i="2"/>
  <c r="X12" i="2"/>
  <c r="W37" i="2"/>
  <c r="W51" i="2"/>
  <c r="W60" i="2"/>
  <c r="W76" i="2"/>
  <c r="W90" i="2"/>
  <c r="W112" i="2"/>
  <c r="W115" i="2"/>
  <c r="W123" i="2"/>
  <c r="W134" i="2"/>
  <c r="W141" i="2"/>
  <c r="W145" i="2"/>
  <c r="W151" i="2"/>
  <c r="W178" i="2"/>
  <c r="W11" i="2"/>
  <c r="W12" i="2"/>
  <c r="S195" i="2" l="1"/>
  <c r="Y194" i="2"/>
  <c r="Z194" i="2" s="1"/>
  <c r="X55" i="2"/>
  <c r="G32" i="2"/>
  <c r="G195" i="2" s="1"/>
  <c r="C22" i="1" s="1"/>
  <c r="J13" i="2"/>
  <c r="J80" i="2"/>
  <c r="J92" i="2" s="1"/>
  <c r="X92" i="2" s="1"/>
  <c r="X73" i="2"/>
  <c r="J70" i="2"/>
  <c r="X70" i="2" s="1"/>
  <c r="X22" i="2"/>
  <c r="J21" i="2"/>
  <c r="H28" i="2" s="1"/>
  <c r="J28" i="2" s="1"/>
  <c r="X28" i="2" s="1"/>
  <c r="J52" i="2"/>
  <c r="X154" i="2"/>
  <c r="J156" i="2"/>
  <c r="X156" i="2" s="1"/>
  <c r="J38" i="2"/>
  <c r="X38" i="2" s="1"/>
  <c r="Y178" i="2"/>
  <c r="Z178" i="2" s="1"/>
  <c r="X67" i="2"/>
  <c r="J66" i="2"/>
  <c r="X66" i="2" s="1"/>
  <c r="X61" i="2"/>
  <c r="X69" i="2"/>
  <c r="X116" i="2"/>
  <c r="Y76" i="2"/>
  <c r="Z76" i="2" s="1"/>
  <c r="Y12" i="2"/>
  <c r="Z12" i="2" s="1"/>
  <c r="Y11" i="2"/>
  <c r="Z11" i="2" s="1"/>
  <c r="Y51" i="2"/>
  <c r="Z51" i="2" s="1"/>
  <c r="X142" i="2"/>
  <c r="X62" i="2"/>
  <c r="X39" i="2"/>
  <c r="X85" i="2"/>
  <c r="X27" i="2"/>
  <c r="X17" i="2"/>
  <c r="X133" i="2"/>
  <c r="X152" i="2"/>
  <c r="J42" i="2"/>
  <c r="X14" i="2"/>
  <c r="X81" i="2"/>
  <c r="X150" i="2"/>
  <c r="X87" i="2"/>
  <c r="X53" i="2"/>
  <c r="Y37" i="2"/>
  <c r="Z37" i="2" s="1"/>
  <c r="X71" i="2"/>
  <c r="X140" i="2"/>
  <c r="Y112" i="2"/>
  <c r="Z112" i="2" s="1"/>
  <c r="Y123" i="2"/>
  <c r="Z123" i="2" s="1"/>
  <c r="Y115" i="2"/>
  <c r="Z115" i="2" s="1"/>
  <c r="Y90" i="2"/>
  <c r="Z90" i="2" s="1"/>
  <c r="Y60" i="2"/>
  <c r="Z60" i="2" s="1"/>
  <c r="X172" i="2"/>
  <c r="Y151" i="2"/>
  <c r="Y134" i="2"/>
  <c r="Z134" i="2" s="1"/>
  <c r="Y145" i="2"/>
  <c r="Z145" i="2" s="1"/>
  <c r="Y141" i="2"/>
  <c r="Z141" i="2" s="1"/>
  <c r="X65" i="2"/>
  <c r="X95" i="2"/>
  <c r="H25" i="1"/>
  <c r="G25" i="1"/>
  <c r="F25" i="1"/>
  <c r="E25" i="1"/>
  <c r="D25" i="1"/>
  <c r="J24" i="1"/>
  <c r="J23" i="1"/>
  <c r="J25" i="1" l="1"/>
  <c r="X80" i="2"/>
  <c r="X42" i="2"/>
  <c r="X30" i="2"/>
  <c r="X103" i="2"/>
  <c r="X13" i="2"/>
  <c r="X59" i="2"/>
  <c r="X52" i="2"/>
  <c r="L23" i="1"/>
  <c r="X167" i="2"/>
  <c r="X31" i="2"/>
  <c r="X75" i="2"/>
  <c r="J29" i="2" l="1"/>
  <c r="X29" i="2" s="1"/>
  <c r="L24" i="1"/>
  <c r="X26" i="2" l="1"/>
  <c r="J25" i="2"/>
  <c r="J32" i="2" s="1"/>
  <c r="N24" i="1"/>
  <c r="L25" i="1"/>
  <c r="W170" i="2" l="1"/>
  <c r="Y170" i="2" s="1"/>
  <c r="Z170" i="2" s="1"/>
  <c r="Y172" i="2"/>
  <c r="Z172" i="2" s="1"/>
  <c r="W131" i="2" l="1"/>
  <c r="Y131" i="2" s="1"/>
  <c r="Z131" i="2" s="1"/>
  <c r="W169" i="2" l="1"/>
  <c r="Y169" i="2" s="1"/>
  <c r="Z169" i="2" s="1"/>
  <c r="W66" i="2"/>
  <c r="Y66" i="2" s="1"/>
  <c r="Z66" i="2" s="1"/>
  <c r="W165" i="2" l="1"/>
  <c r="Y165" i="2" s="1"/>
  <c r="Z165" i="2" s="1"/>
  <c r="W164" i="2"/>
  <c r="Y164" i="2" s="1"/>
  <c r="Z164" i="2" s="1"/>
  <c r="W161" i="2"/>
  <c r="Y161" i="2" s="1"/>
  <c r="Z161" i="2" s="1"/>
  <c r="W160" i="2"/>
  <c r="Y160" i="2" s="1"/>
  <c r="Z160" i="2" s="1"/>
  <c r="W156" i="2"/>
  <c r="Y156" i="2" s="1"/>
  <c r="Z156" i="2" s="1"/>
  <c r="W155" i="2"/>
  <c r="Y155" i="2" s="1"/>
  <c r="Z155" i="2" s="1"/>
  <c r="W154" i="2"/>
  <c r="Y154" i="2" s="1"/>
  <c r="Z154" i="2" s="1"/>
  <c r="W149" i="2"/>
  <c r="Y149" i="2" s="1"/>
  <c r="Z149" i="2" s="1"/>
  <c r="W147" i="2"/>
  <c r="Y147" i="2" s="1"/>
  <c r="Z147" i="2" s="1"/>
  <c r="W143" i="2"/>
  <c r="Y143" i="2" s="1"/>
  <c r="Z143" i="2" s="1"/>
  <c r="W142" i="2"/>
  <c r="Y142" i="2" s="1"/>
  <c r="Z142" i="2" s="1"/>
  <c r="W139" i="2"/>
  <c r="Y139" i="2" s="1"/>
  <c r="Z139" i="2" s="1"/>
  <c r="Z137" i="2"/>
  <c r="W136" i="2"/>
  <c r="Y136" i="2" s="1"/>
  <c r="Z136" i="2" s="1"/>
  <c r="W135" i="2"/>
  <c r="Y135" i="2" s="1"/>
  <c r="Z135" i="2" s="1"/>
  <c r="W132" i="2"/>
  <c r="Y132" i="2" s="1"/>
  <c r="Z132" i="2" s="1"/>
  <c r="W129" i="2"/>
  <c r="Y129" i="2" s="1"/>
  <c r="Z129" i="2" s="1"/>
  <c r="W128" i="2"/>
  <c r="Y128" i="2" s="1"/>
  <c r="Z128" i="2" s="1"/>
  <c r="W127" i="2"/>
  <c r="Y127" i="2" s="1"/>
  <c r="Z127" i="2" s="1"/>
  <c r="W126" i="2"/>
  <c r="Y126" i="2" s="1"/>
  <c r="Z126" i="2" s="1"/>
  <c r="W124" i="2"/>
  <c r="Y124" i="2" s="1"/>
  <c r="Z124" i="2" s="1"/>
  <c r="W121" i="2"/>
  <c r="Y121" i="2" s="1"/>
  <c r="Z121" i="2" s="1"/>
  <c r="W120" i="2"/>
  <c r="Y120" i="2" s="1"/>
  <c r="Z120" i="2" s="1"/>
  <c r="W119" i="2"/>
  <c r="Y119" i="2" s="1"/>
  <c r="Z119" i="2" s="1"/>
  <c r="W117" i="2"/>
  <c r="Y117" i="2" s="1"/>
  <c r="Z117" i="2" s="1"/>
  <c r="W111" i="2"/>
  <c r="Y111" i="2" s="1"/>
  <c r="Z111" i="2" s="1"/>
  <c r="W110" i="2"/>
  <c r="Y110" i="2" s="1"/>
  <c r="Z110" i="2" s="1"/>
  <c r="W108" i="2"/>
  <c r="Y108" i="2" s="1"/>
  <c r="Z108" i="2" s="1"/>
  <c r="W105" i="2"/>
  <c r="Y105" i="2" s="1"/>
  <c r="Z105" i="2" s="1"/>
  <c r="W101" i="2"/>
  <c r="Y101" i="2" s="1"/>
  <c r="Z101" i="2" s="1"/>
  <c r="W100" i="2"/>
  <c r="Y100" i="2" s="1"/>
  <c r="Z100" i="2" s="1"/>
  <c r="W98" i="2"/>
  <c r="Y98" i="2" s="1"/>
  <c r="Z98" i="2" s="1"/>
  <c r="W94" i="2"/>
  <c r="Y94" i="2" s="1"/>
  <c r="Z94" i="2" s="1"/>
  <c r="W92" i="2"/>
  <c r="Y92" i="2" s="1"/>
  <c r="Z92" i="2" s="1"/>
  <c r="W87" i="2"/>
  <c r="Y87" i="2" s="1"/>
  <c r="Z87" i="2" s="1"/>
  <c r="W86" i="2"/>
  <c r="Y86" i="2" s="1"/>
  <c r="Z86" i="2" s="1"/>
  <c r="W84" i="2"/>
  <c r="Y84" i="2" s="1"/>
  <c r="Z84" i="2" s="1"/>
  <c r="W80" i="2"/>
  <c r="Y80" i="2" s="1"/>
  <c r="Z80" i="2" s="1"/>
  <c r="W78" i="2"/>
  <c r="W73" i="2"/>
  <c r="Y73" i="2" s="1"/>
  <c r="Z73" i="2" s="1"/>
  <c r="W72" i="2"/>
  <c r="Y72" i="2" s="1"/>
  <c r="Z72" i="2" s="1"/>
  <c r="W70" i="2"/>
  <c r="Y70" i="2" s="1"/>
  <c r="Z70" i="2" s="1"/>
  <c r="W64" i="2"/>
  <c r="Y64" i="2" s="1"/>
  <c r="Z64" i="2" s="1"/>
  <c r="W63" i="2"/>
  <c r="Y63" i="2" s="1"/>
  <c r="Z63" i="2" s="1"/>
  <c r="W62" i="2"/>
  <c r="Y62" i="2" s="1"/>
  <c r="Z62" i="2" s="1"/>
  <c r="W58" i="2"/>
  <c r="Y58" i="2" s="1"/>
  <c r="Z58" i="2" s="1"/>
  <c r="Y57" i="2"/>
  <c r="Z57" i="2" s="1"/>
  <c r="W49" i="2"/>
  <c r="Y49" i="2" s="1"/>
  <c r="Z49" i="2" s="1"/>
  <c r="M47" i="2"/>
  <c r="M45" i="2"/>
  <c r="M44" i="2"/>
  <c r="M43" i="2"/>
  <c r="W43" i="2" s="1"/>
  <c r="Y43" i="2" s="1"/>
  <c r="Z43" i="2" s="1"/>
  <c r="K42" i="2"/>
  <c r="K46" i="2" s="1"/>
  <c r="M41" i="2"/>
  <c r="M40" i="2"/>
  <c r="M39" i="2"/>
  <c r="M27" i="2"/>
  <c r="M26" i="2"/>
  <c r="M24" i="2"/>
  <c r="M23" i="2"/>
  <c r="M22" i="2"/>
  <c r="M20" i="2"/>
  <c r="W20" i="2" s="1"/>
  <c r="Y20" i="2" s="1"/>
  <c r="Z20" i="2" s="1"/>
  <c r="M19" i="2"/>
  <c r="W19" i="2" s="1"/>
  <c r="Y19" i="2" s="1"/>
  <c r="Z19" i="2" s="1"/>
  <c r="M18" i="2"/>
  <c r="M16" i="2"/>
  <c r="M15" i="2"/>
  <c r="M14" i="2"/>
  <c r="W14" i="2" s="1"/>
  <c r="Y14" i="2" s="1"/>
  <c r="Z14" i="2" s="1"/>
  <c r="M38" i="2" l="1"/>
  <c r="M21" i="2"/>
  <c r="M13" i="2"/>
  <c r="W168" i="2"/>
  <c r="Y168" i="2" s="1"/>
  <c r="Z168" i="2" s="1"/>
  <c r="W68" i="2"/>
  <c r="Y68" i="2" s="1"/>
  <c r="Z68" i="2" s="1"/>
  <c r="W74" i="2"/>
  <c r="W82" i="2"/>
  <c r="Y82" i="2" s="1"/>
  <c r="Z82" i="2" s="1"/>
  <c r="W88" i="2"/>
  <c r="Y88" i="2" s="1"/>
  <c r="Z88" i="2" s="1"/>
  <c r="W96" i="2"/>
  <c r="Y96" i="2" s="1"/>
  <c r="Z96" i="2" s="1"/>
  <c r="W102" i="2"/>
  <c r="Y102" i="2" s="1"/>
  <c r="Z102" i="2" s="1"/>
  <c r="W106" i="2"/>
  <c r="Y106" i="2" s="1"/>
  <c r="Z106" i="2" s="1"/>
  <c r="W113" i="2"/>
  <c r="Y113" i="2" s="1"/>
  <c r="Z113" i="2" s="1"/>
  <c r="W159" i="2"/>
  <c r="Y159" i="2" s="1"/>
  <c r="Z159" i="2" s="1"/>
  <c r="W15" i="2"/>
  <c r="Y15" i="2" s="1"/>
  <c r="Z15" i="2" s="1"/>
  <c r="W26" i="2"/>
  <c r="Y26" i="2" s="1"/>
  <c r="Z26" i="2" s="1"/>
  <c r="W44" i="2"/>
  <c r="Y44" i="2" s="1"/>
  <c r="Z44" i="2" s="1"/>
  <c r="W16" i="2"/>
  <c r="Y16" i="2" s="1"/>
  <c r="Z16" i="2" s="1"/>
  <c r="W22" i="2"/>
  <c r="Y22" i="2" s="1"/>
  <c r="Z22" i="2" s="1"/>
  <c r="W27" i="2"/>
  <c r="Y27" i="2" s="1"/>
  <c r="Z27" i="2" s="1"/>
  <c r="W39" i="2"/>
  <c r="Y39" i="2" s="1"/>
  <c r="Z39" i="2" s="1"/>
  <c r="W45" i="2"/>
  <c r="Y45" i="2" s="1"/>
  <c r="Z45" i="2" s="1"/>
  <c r="W53" i="2"/>
  <c r="Y53" i="2" s="1"/>
  <c r="Z53" i="2" s="1"/>
  <c r="W109" i="2"/>
  <c r="Y109" i="2" s="1"/>
  <c r="Z109" i="2" s="1"/>
  <c r="W118" i="2"/>
  <c r="Y118" i="2" s="1"/>
  <c r="Z118" i="2" s="1"/>
  <c r="W125" i="2"/>
  <c r="Y125" i="2" s="1"/>
  <c r="Z125" i="2" s="1"/>
  <c r="W148" i="2"/>
  <c r="Y148" i="2" s="1"/>
  <c r="Z148" i="2" s="1"/>
  <c r="W162" i="2"/>
  <c r="Y162" i="2" s="1"/>
  <c r="Z162" i="2" s="1"/>
  <c r="W23" i="2"/>
  <c r="Y23" i="2" s="1"/>
  <c r="Z23" i="2" s="1"/>
  <c r="W40" i="2"/>
  <c r="Y40" i="2" s="1"/>
  <c r="Z40" i="2" s="1"/>
  <c r="W54" i="2"/>
  <c r="Y54" i="2" s="1"/>
  <c r="Z54" i="2" s="1"/>
  <c r="W171" i="2"/>
  <c r="Y171" i="2" s="1"/>
  <c r="Z171" i="2" s="1"/>
  <c r="W18" i="2"/>
  <c r="Y18" i="2" s="1"/>
  <c r="Z18" i="2" s="1"/>
  <c r="W24" i="2"/>
  <c r="Y24" i="2" s="1"/>
  <c r="Z24" i="2" s="1"/>
  <c r="W41" i="2"/>
  <c r="Y41" i="2" s="1"/>
  <c r="Z41" i="2" s="1"/>
  <c r="W47" i="2"/>
  <c r="Y47" i="2" s="1"/>
  <c r="Z47" i="2" s="1"/>
  <c r="Z55" i="2"/>
  <c r="W173" i="2"/>
  <c r="Y173" i="2" s="1"/>
  <c r="Z173" i="2" s="1"/>
  <c r="W158" i="2"/>
  <c r="Y158" i="2" s="1"/>
  <c r="Z158" i="2" s="1"/>
  <c r="W174" i="2"/>
  <c r="Y174" i="2" s="1"/>
  <c r="Z174" i="2" s="1"/>
  <c r="W69" i="2"/>
  <c r="Y69" i="2" s="1"/>
  <c r="Z69" i="2" s="1"/>
  <c r="W83" i="2"/>
  <c r="Y83" i="2" s="1"/>
  <c r="Z83" i="2" s="1"/>
  <c r="W97" i="2"/>
  <c r="Y97" i="2" s="1"/>
  <c r="Z97" i="2" s="1"/>
  <c r="W107" i="2"/>
  <c r="Y107" i="2" s="1"/>
  <c r="Z107" i="2" s="1"/>
  <c r="W116" i="2"/>
  <c r="Y116" i="2" s="1"/>
  <c r="Z116" i="2" s="1"/>
  <c r="W166" i="2"/>
  <c r="Y166" i="2" s="1"/>
  <c r="Z166" i="2" s="1"/>
  <c r="W175" i="2"/>
  <c r="Y175" i="2" s="1"/>
  <c r="Z175" i="2" s="1"/>
  <c r="W150" i="2"/>
  <c r="Y150" i="2" s="1"/>
  <c r="Z150" i="2" s="1"/>
  <c r="W65" i="2"/>
  <c r="Y65" i="2" s="1"/>
  <c r="Z65" i="2" s="1"/>
  <c r="W122" i="2"/>
  <c r="Y122" i="2" s="1"/>
  <c r="Z122" i="2" s="1"/>
  <c r="W38" i="2"/>
  <c r="Y38" i="2" s="1"/>
  <c r="Z38" i="2" s="1"/>
  <c r="M42" i="2"/>
  <c r="W67" i="2"/>
  <c r="Y67" i="2" s="1"/>
  <c r="Z67" i="2" s="1"/>
  <c r="W95" i="2"/>
  <c r="Y95" i="2" s="1"/>
  <c r="Z95" i="2" s="1"/>
  <c r="M31" i="2"/>
  <c r="W91" i="2"/>
  <c r="Y91" i="2" s="1"/>
  <c r="Z91" i="2" s="1"/>
  <c r="W52" i="2"/>
  <c r="Y52" i="2" s="1"/>
  <c r="Z52" i="2" s="1"/>
  <c r="W71" i="2" l="1"/>
  <c r="Y71" i="2" s="1"/>
  <c r="Z71" i="2" s="1"/>
  <c r="W140" i="2"/>
  <c r="Y140" i="2" s="1"/>
  <c r="Z140" i="2" s="1"/>
  <c r="W81" i="2"/>
  <c r="Y81" i="2" s="1"/>
  <c r="Z81" i="2" s="1"/>
  <c r="W13" i="2"/>
  <c r="W42" i="2"/>
  <c r="W99" i="2"/>
  <c r="Y99" i="2" s="1"/>
  <c r="Z99" i="2" s="1"/>
  <c r="W61" i="2"/>
  <c r="Y61" i="2" s="1"/>
  <c r="Z61" i="2" s="1"/>
  <c r="W21" i="2"/>
  <c r="W133" i="2"/>
  <c r="Y133" i="2" s="1"/>
  <c r="Z133" i="2" s="1"/>
  <c r="W152" i="2"/>
  <c r="Y152" i="2" s="1"/>
  <c r="Z152" i="2" s="1"/>
  <c r="W85" i="2"/>
  <c r="Y85" i="2" s="1"/>
  <c r="Z85" i="2" s="1"/>
  <c r="Y167" i="2"/>
  <c r="Z167" i="2" s="1"/>
  <c r="W176" i="2"/>
  <c r="W144" i="2"/>
  <c r="Y144" i="2" s="1"/>
  <c r="Z144" i="2" s="1"/>
  <c r="W77" i="2"/>
  <c r="W17" i="2"/>
  <c r="Y17" i="2" s="1"/>
  <c r="Z17" i="2" s="1"/>
  <c r="X176" i="2"/>
  <c r="M30" i="2" l="1"/>
  <c r="M29" i="2" s="1"/>
  <c r="W29" i="2" s="1"/>
  <c r="Y29" i="2" s="1"/>
  <c r="Z29" i="2" s="1"/>
  <c r="K29" i="2"/>
  <c r="Y42" i="2"/>
  <c r="Y13" i="2"/>
  <c r="W103" i="2"/>
  <c r="Y103" i="2" s="1"/>
  <c r="Z103" i="2" s="1"/>
  <c r="W59" i="2"/>
  <c r="Y59" i="2" s="1"/>
  <c r="Z59" i="2" s="1"/>
  <c r="W89" i="2"/>
  <c r="K25" i="2"/>
  <c r="K32" i="2" s="1"/>
  <c r="Y176" i="2"/>
  <c r="Z176" i="2" s="1"/>
  <c r="W31" i="2"/>
  <c r="Y31" i="2" s="1"/>
  <c r="Z31" i="2" s="1"/>
  <c r="W30" i="2" l="1"/>
  <c r="Y30" i="2" s="1"/>
  <c r="Z30" i="2" s="1"/>
  <c r="M28" i="2"/>
  <c r="W28" i="2" s="1"/>
  <c r="Z13" i="2"/>
  <c r="M25" i="2"/>
  <c r="Z42" i="2"/>
  <c r="Y28" i="2" l="1"/>
  <c r="Z28" i="2" s="1"/>
  <c r="W25" i="2"/>
  <c r="W32" i="2" s="1"/>
  <c r="M32" i="2"/>
  <c r="W75" i="2"/>
  <c r="Y75" i="2" s="1"/>
  <c r="Z75" i="2" s="1"/>
  <c r="X25" i="2" l="1"/>
  <c r="Y25" i="2" s="1"/>
  <c r="Z25" i="2" s="1"/>
  <c r="H25" i="2" l="1"/>
  <c r="H32" i="2" s="1"/>
  <c r="X21" i="2"/>
  <c r="Z48" i="2"/>
  <c r="W50" i="2"/>
  <c r="Y21" i="2" l="1"/>
  <c r="X32" i="2"/>
  <c r="X50" i="2"/>
  <c r="Y50" i="2" s="1"/>
  <c r="Z50" i="2" s="1"/>
  <c r="H78" i="2"/>
  <c r="X77" i="2"/>
  <c r="Y77" i="2" s="1"/>
  <c r="Z77" i="2" s="1"/>
  <c r="J74" i="2"/>
  <c r="X74" i="2" s="1"/>
  <c r="Y74" i="2" s="1"/>
  <c r="Z74" i="2" s="1"/>
  <c r="Z21" i="2" l="1"/>
  <c r="Y32" i="2"/>
  <c r="X89" i="2"/>
  <c r="Y89" i="2" s="1"/>
  <c r="Z89" i="2" s="1"/>
  <c r="X179" i="2"/>
  <c r="X177" i="2"/>
  <c r="J78" i="2"/>
  <c r="X78" i="2" s="1"/>
  <c r="Y78" i="2" s="1"/>
  <c r="Z78" i="2" s="1"/>
  <c r="X36" i="2" l="1"/>
  <c r="J34" i="2"/>
  <c r="J46" i="2" s="1"/>
  <c r="J195" i="2" s="1"/>
  <c r="C23" i="1" s="1"/>
  <c r="N23" i="1" l="1"/>
  <c r="B23" i="1" s="1"/>
  <c r="C25" i="1"/>
  <c r="X195" i="2"/>
  <c r="X34" i="2"/>
  <c r="X46" i="2" s="1"/>
  <c r="W36" i="2"/>
  <c r="Y36" i="2" s="1"/>
  <c r="Z36" i="2" s="1"/>
  <c r="M34" i="2"/>
  <c r="W177" i="2"/>
  <c r="Y177" i="2" s="1"/>
  <c r="Z177" i="2" s="1"/>
  <c r="B25" i="1" l="1"/>
  <c r="K23" i="1"/>
  <c r="I24" i="1"/>
  <c r="B24" i="1"/>
  <c r="I23" i="1"/>
  <c r="I25" i="1"/>
  <c r="K24" i="1"/>
  <c r="K25" i="1"/>
  <c r="N25" i="1"/>
  <c r="Z32" i="2"/>
  <c r="M46" i="2"/>
  <c r="M195" i="2" s="1"/>
  <c r="W179" i="2"/>
  <c r="Y179" i="2" s="1"/>
  <c r="Z179" i="2" s="1"/>
  <c r="W34" i="2"/>
  <c r="Y34" i="2" l="1"/>
  <c r="W46" i="2"/>
  <c r="W195" i="2"/>
  <c r="Y195" i="2" s="1"/>
  <c r="Z195" i="2" s="1"/>
  <c r="H22" i="1"/>
  <c r="J22" i="1" s="1"/>
  <c r="N22" i="1" l="1"/>
  <c r="I22" i="1" s="1"/>
  <c r="Z34" i="2"/>
  <c r="Y46" i="2"/>
  <c r="Z46" i="2" s="1"/>
  <c r="C44" i="5"/>
  <c r="E43" i="5"/>
  <c r="B22" i="1" l="1"/>
  <c r="K22" i="1"/>
  <c r="E44" i="5"/>
</calcChain>
</file>

<file path=xl/sharedStrings.xml><?xml version="1.0" encoding="utf-8"?>
<sst xmlns="http://schemas.openxmlformats.org/spreadsheetml/2006/main" count="831" uniqueCount="478">
  <si>
    <t>Власні кошти організації-заявника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</si>
  <si>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</si>
  <si>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</si>
  <si>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</si>
  <si>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</si>
  <si>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</si>
  <si>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</si>
  <si>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</si>
  <si>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</si>
  <si>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Загальна сума, грн. (=8*9)</t>
  </si>
  <si>
    <t>Розділ:</t>
  </si>
  <si>
    <t>ІІ</t>
  </si>
  <si>
    <t>ВИТРАТИ:</t>
  </si>
  <si>
    <t>Стаття: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</si>
  <si>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</si>
  <si>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</si>
  <si>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</si>
  <si>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</si>
  <si>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</si>
  <si>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</si>
  <si>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</si>
  <si>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</si>
  <si>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</si>
  <si>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</si>
  <si>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</si>
  <si>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</si>
  <si>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</si>
  <si>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</si>
  <si>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</si>
  <si>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</si>
  <si>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</si>
  <si>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</si>
  <si>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</si>
  <si>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</si>
  <si>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</si>
  <si>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</si>
  <si>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</si>
  <si>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</si>
  <si>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</si>
  <si>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1.5.1</t>
  </si>
  <si>
    <t>1.5.2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</si>
  <si>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</si>
  <si>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</si>
  <si>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</si>
  <si>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</si>
  <si>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</si>
  <si>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</si>
  <si>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</si>
  <si>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</si>
  <si>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</si>
  <si>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</si>
  <si>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</si>
  <si>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</si>
  <si>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</si>
  <si>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</si>
  <si>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</si>
  <si>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</si>
  <si>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</si>
  <si>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</si>
  <si>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</si>
  <si>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</si>
  <si>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</si>
  <si>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</si>
  <si>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</si>
  <si>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</si>
  <si>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</si>
  <si>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</si>
  <si>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</si>
  <si>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</si>
  <si>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</si>
  <si>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</si>
  <si>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</si>
  <si>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3.2.1</t>
  </si>
  <si>
    <t>послуга</t>
  </si>
  <si>
    <t>Недопустимі витрати за рахунок гранту УКФ</t>
  </si>
  <si>
    <t>3.2.2</t>
  </si>
  <si>
    <t>Витрати пов'язані з орендою</t>
  </si>
  <si>
    <t>4.1</t>
  </si>
  <si>
    <t>Оренда приміщення</t>
  </si>
  <si>
    <t>4.1.1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</si>
  <si>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</si>
  <si>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</si>
  <si>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</si>
  <si>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</si>
  <si>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</si>
  <si>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</si>
  <si>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</si>
  <si>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</si>
  <si>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</si>
  <si>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</si>
  <si>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</si>
  <si>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</si>
  <si>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</si>
  <si>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</si>
  <si>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</si>
  <si>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</si>
  <si>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</si>
  <si>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</si>
  <si>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</si>
  <si>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</si>
  <si>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</si>
  <si>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</si>
  <si>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</si>
  <si>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</si>
  <si>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</si>
  <si>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5.1</t>
  </si>
  <si>
    <t>Послуги з харчування</t>
  </si>
  <si>
    <t>5.1.1</t>
  </si>
  <si>
    <t>учасн.</t>
  </si>
  <si>
    <t>5.1.2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</si>
  <si>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</si>
  <si>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</si>
  <si>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</si>
  <si>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</si>
  <si>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</si>
  <si>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</si>
  <si>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</si>
  <si>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</si>
  <si>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</si>
  <si>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</si>
  <si>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</si>
  <si>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</si>
  <si>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</si>
  <si>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</si>
  <si>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</si>
  <si>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</si>
  <si>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</si>
  <si>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</si>
  <si>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</si>
  <si>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</si>
  <si>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</si>
  <si>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</si>
  <si>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</si>
  <si>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</si>
  <si>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</si>
  <si>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</si>
  <si>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</si>
  <si>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</si>
  <si>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</si>
  <si>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</si>
  <si>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</si>
  <si>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</si>
  <si>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</si>
  <si>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</si>
  <si>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</si>
  <si>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</si>
  <si>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</si>
  <si>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</si>
  <si>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</si>
  <si>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</si>
  <si>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</si>
  <si>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</si>
  <si>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</si>
  <si>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7.14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</si>
  <si>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</si>
  <si>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</si>
  <si>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</si>
  <si>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</si>
  <si>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</si>
  <si>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</si>
  <si>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</si>
  <si>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</si>
  <si>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</si>
  <si>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</si>
  <si>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</si>
  <si>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</si>
  <si>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</si>
  <si>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</si>
  <si>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Послуги з просування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</si>
  <si>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</si>
  <si>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</si>
  <si>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</si>
  <si>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</si>
  <si>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Послуги з перекладу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</si>
  <si>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</si>
  <si>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</si>
  <si>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</si>
  <si>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</si>
  <si>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</si>
  <si>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</si>
  <si>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</si>
  <si>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</si>
  <si>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</si>
  <si>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</si>
  <si>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</si>
  <si>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</si>
  <si>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</si>
  <si>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</si>
  <si>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</si>
  <si>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</si>
  <si>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</si>
  <si>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</si>
  <si>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</si>
  <si>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</si>
  <si>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</si>
  <si>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</si>
  <si>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</si>
  <si>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</si>
  <si>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</si>
  <si>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</si>
  <si>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</si>
  <si>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</si>
  <si>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</si>
  <si>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</si>
  <si>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 xml:space="preserve">Всього по розділу ІІ "Витрати": </t>
  </si>
  <si>
    <t>РЕЗУЛЬТАТ РЕАЛІЗАЦІЇ ПРОЄКТУ</t>
  </si>
  <si>
    <t>1</t>
  </si>
  <si>
    <t>3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</si>
  <si>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</si>
  <si>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</si>
  <si>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</si>
  <si>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Додаток №1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</si>
  <si>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</si>
  <si>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</si>
  <si>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</si>
  <si>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Назва контрагента (код ЄДРПОУ) /    Виконавець (ІПН)</t>
  </si>
  <si>
    <t>Сума, грн.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</si>
  <si>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</si>
  <si>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</si>
  <si>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</si>
  <si>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</si>
  <si>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7</t>
  </si>
  <si>
    <t>Загальна сума</t>
  </si>
  <si>
    <t>Додаток №4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</si>
  <si>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</si>
  <si>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</si>
  <si>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</si>
  <si>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</si>
  <si>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</si>
  <si>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</si>
  <si>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</si>
  <si>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</si>
  <si>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</si>
  <si>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</si>
  <si>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</si>
  <si>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%</t>
  </si>
  <si>
    <t>грн.</t>
  </si>
  <si>
    <t>грн. (гр4+гр5+гр6+ гр7+гр8)</t>
  </si>
  <si>
    <t>2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</si>
  <si>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</si>
  <si>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</si>
  <si>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</si>
  <si>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</si>
  <si>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</si>
  <si>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</si>
  <si>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</si>
  <si>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</si>
  <si>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</si>
  <si>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</si>
  <si>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</si>
  <si>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</si>
  <si>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</si>
  <si>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</si>
  <si>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</si>
  <si>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</si>
  <si>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</si>
  <si>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 
Стаття: 
Підстаття:
Пункт:</t>
  </si>
  <si>
    <t>Витрати за рахунок  Співфінансування</t>
  </si>
  <si>
    <t>Витрати за рахунок  Реінвестиції</t>
  </si>
  <si>
    <t xml:space="preserve">Загальна сума витрат по проєкту, грн. </t>
  </si>
  <si>
    <t>Примітки</t>
  </si>
  <si>
    <t>Фактичні витрати</t>
  </si>
  <si>
    <t>планова, грн. (=7+13+19)</t>
  </si>
  <si>
    <t>фактична, грн. (=10+16+22)</t>
  </si>
  <si>
    <t>різниця</t>
  </si>
  <si>
    <t>Загальна сума, грн. (=4*5)</t>
  </si>
  <si>
    <t>Загальна сума, грн. (=7*8)</t>
  </si>
  <si>
    <t>Загальна сума, грн. (=10*11)</t>
  </si>
  <si>
    <t xml:space="preserve">грн. </t>
  </si>
  <si>
    <t>13.1</t>
  </si>
  <si>
    <t xml:space="preserve"> Звіт про надходження та використання коштів для реалізації проекту  </t>
  </si>
  <si>
    <t>Назва Заявника: Громадська Організація “Культурний Клуб”</t>
  </si>
  <si>
    <t>ПІБ (за наявності), посада (роль у Проєкті)</t>
  </si>
  <si>
    <t>За договорами цивільно-правового характеру</t>
  </si>
  <si>
    <t>За договорами з фізичними особами-підприємцями</t>
  </si>
  <si>
    <t xml:space="preserve">ФОП Малькова Марина Михайлівна, бухгалтер проєкту </t>
  </si>
  <si>
    <t xml:space="preserve">Усього по статті 1 "Винагорода членам команди Проєкту" </t>
  </si>
  <si>
    <t xml:space="preserve">Винагорода членам команди Проєкту </t>
  </si>
  <si>
    <t>Усього по статті 2 "Витрати, пов'язані з відрядженнями"</t>
  </si>
  <si>
    <t>Обладнання, інструменти, інвентар, які необхідні для використання його при реалізації Проєкту Грантоотримувача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</si>
  <si>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</si>
  <si>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Програмне забезпечення  (з деталізацією технічних характеристик) (недопустимі витрати за рахунок гранту Фонду)</t>
  </si>
  <si>
    <t>Інші нематеріальні активи (недопустимі витрати за рахунок гранту Фонду)</t>
  </si>
  <si>
    <t>Усього по статті 3 "Обладнання і нематеріальні активи"</t>
  </si>
  <si>
    <t>4.2.4</t>
  </si>
  <si>
    <t>Усього по статті 4 "Витрати, пов'язані з орендою"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</si>
  <si>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</si>
  <si>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Проживання учасника 
Мальчев Ігор Васильович </t>
  </si>
  <si>
    <t xml:space="preserve">Проживання учасника 
Погорелов Деніс Юрійович </t>
  </si>
  <si>
    <t>Проживання учасника 
Брітцев Олександр Миколайович</t>
  </si>
  <si>
    <t>Усього по статті 5 "Витрати учасників Проєкту, які беруть участь у заходах Проєкту та не отримують оплату праці та/або винагороду"</t>
  </si>
  <si>
    <t>6.1.4</t>
  </si>
  <si>
    <t>6.1.5</t>
  </si>
  <si>
    <t>6.1.6</t>
  </si>
  <si>
    <t>6.1.7</t>
  </si>
  <si>
    <t>6.1.8</t>
  </si>
  <si>
    <t>6.1.9</t>
  </si>
  <si>
    <t>6.1.10</t>
  </si>
  <si>
    <t xml:space="preserve">Валік типу Dekodis для ґрунтовки, структури і фасадних матеріалів 200 мм </t>
  </si>
  <si>
    <t>Усього по статті 6 "Матеріальні витрати"</t>
  </si>
  <si>
    <t>Нанесення логотопів</t>
  </si>
  <si>
    <t>Друк брошур</t>
  </si>
  <si>
    <t>Друк блокнотів</t>
  </si>
  <si>
    <t>Друк афіш</t>
  </si>
  <si>
    <t>Друк футболок</t>
  </si>
  <si>
    <t xml:space="preserve">Друк банерів </t>
  </si>
  <si>
    <t>Друк інших роздаткових матеріалів</t>
  </si>
  <si>
    <t>Послуги копірайтера</t>
  </si>
  <si>
    <t>Дизайн банеру</t>
  </si>
  <si>
    <t>Дизайн брошури</t>
  </si>
  <si>
    <t>Дизайни афіш</t>
  </si>
  <si>
    <t>7.13</t>
  </si>
  <si>
    <t>Інші поліграфічні послуги</t>
  </si>
  <si>
    <t xml:space="preserve">Соціальні внески  за договорами ЦПХ з підрядниками статті "Поліграфічні послуги" </t>
  </si>
  <si>
    <t>Усього по статті 7 "Поліграфічні послуги"</t>
  </si>
  <si>
    <t>Соціальні внески за договорами ЦПХ з підрядниками  статті "Видавничі послуги"</t>
  </si>
  <si>
    <t>Усього по статті 8 "Видавничі послуги"</t>
  </si>
  <si>
    <t>Фотофіксація проєкту</t>
  </si>
  <si>
    <t xml:space="preserve"> Відеофіксація проєкту</t>
  </si>
  <si>
    <t>Рекламні витрати (зазначити конкретну назву рекламних послуг)</t>
  </si>
  <si>
    <t>SMM, SO (SEO)</t>
  </si>
  <si>
    <t>міс</t>
  </si>
  <si>
    <t>Інші послуги</t>
  </si>
  <si>
    <t>Соціальні внески за договорами ЦПХ з підрядниками статті "Послуги з просування"</t>
  </si>
  <si>
    <t>Усього по статті  9 "Послуги з просування"</t>
  </si>
  <si>
    <t>Створення  вебресурсу</t>
  </si>
  <si>
    <t>Соціальні внески  за договорами ЦПХ з підрядниками статті "Створення вебресурсу"</t>
  </si>
  <si>
    <t>Усього по статті 10 "Створення вебресурсу"</t>
  </si>
  <si>
    <t>Усього по статті 11 "Придбання методичних, навчальних, інформаційних матеріалів, в т.ч. на електроних носіях інформації"</t>
  </si>
  <si>
    <t>Переклад субтитрів онлайн-відеоекскурсії з української мови на англійську</t>
  </si>
  <si>
    <t>Переклад брошури проєкту з української мови на англійську</t>
  </si>
  <si>
    <t xml:space="preserve">Переклад субтитрів з української мови на англійську для 5 відеокліпів митців аудіального сектору </t>
  </si>
  <si>
    <t>Соціальні внески за договорами ЦПХ з підрядниками статті  "Послуги з перекладу"</t>
  </si>
  <si>
    <t>Усього по статті 12 "Послуги з перекладу"</t>
  </si>
  <si>
    <t>Соціальні внески за договорами ЦПХ з підрядниками підстатті  "Адміністративні витрати"</t>
  </si>
  <si>
    <t>год.</t>
  </si>
  <si>
    <t xml:space="preserve">Послуга зі зведення 5 аудіоробіт резидентів
 </t>
  </si>
  <si>
    <t xml:space="preserve">Послуга з мастерингу 5 аудіоробіт резидентів 
</t>
  </si>
  <si>
    <t xml:space="preserve"> Монтаж проморолику проєкту</t>
  </si>
  <si>
    <t>13.2.5</t>
  </si>
  <si>
    <t xml:space="preserve">Монтаж постролику про проєкт </t>
  </si>
  <si>
    <t>13.2.6</t>
  </si>
  <si>
    <t xml:space="preserve"> Монтаж відеоекскурсії </t>
  </si>
  <si>
    <t>13.2.7</t>
  </si>
  <si>
    <t xml:space="preserve"> Монтаж 5-ти відеокліпів</t>
  </si>
  <si>
    <t>13.2.8</t>
  </si>
  <si>
    <t>Соціальні внески за договорами ЦПХ з підрядниками  підстатті "Послуги комп'ютерної обробки, монтажу, зведення"</t>
  </si>
  <si>
    <t>Банківська комісія за переказ (відповідно до тарифів обслуговуючого банку)</t>
  </si>
  <si>
    <t>Соціальні внески за договорами ЦПХ з підрядниками  підстатті "Інші прямі витрати"</t>
  </si>
  <si>
    <t>Усього по статті 13 "Інші прямі витрати"</t>
  </si>
  <si>
    <t>Сума</t>
  </si>
  <si>
    <t>Дата завершення проєкту: 31.10.2023 року</t>
  </si>
  <si>
    <t>до Договору про надання гранту №6REG11-07881</t>
  </si>
  <si>
    <t>вiд 30.06.2023</t>
  </si>
  <si>
    <t>Назва конкурсної програми: Культура. Регіони</t>
  </si>
  <si>
    <t>Назва ЛОТ-у: Локальна культура</t>
  </si>
  <si>
    <t>Назва проєкту: Бакота - у пошуках затопленої спадщини</t>
  </si>
  <si>
    <t>за період з 30.06.2023 по 31.10.2023</t>
  </si>
  <si>
    <t>Олійник Аліна Геннадіївна, голова організації, роль у проєкті - керівник проєкту</t>
  </si>
  <si>
    <t xml:space="preserve">Захарко Андрій Олександрович, координатор мистецької частини проєкту  </t>
  </si>
  <si>
    <t xml:space="preserve">Нікітіна Ольга Вікторівна, координатор логістичної частини проєкту </t>
  </si>
  <si>
    <t>Хабарова Анна Анатоліївна, прессекретар проєкту</t>
  </si>
  <si>
    <t>Автоперевезення митців під час проєкту</t>
  </si>
  <si>
    <t>км (годин)</t>
  </si>
  <si>
    <t>Найменування техніки (з деталізацією технічних характеристик)</t>
  </si>
  <si>
    <t>Оренда вантажного автомобіля (із зазначенням маршруту, кілометражу/кількості годин)</t>
  </si>
  <si>
    <t>Оренда автобуса (із зазначенням маршруту, кілометражу/кількості годин)</t>
  </si>
  <si>
    <t>Харчування митців під час проєкту</t>
  </si>
  <si>
    <t>Фарба аерозольна типу Loop/400мл</t>
  </si>
  <si>
    <t xml:space="preserve">Ґрунтувальна фарба типу Ceresit </t>
  </si>
  <si>
    <t xml:space="preserve">Пігмент універсальний колорант типу Aura. </t>
  </si>
  <si>
    <t>Респіратор напівмаска для фарбування 6200 c фільтрами типу Sizam</t>
  </si>
  <si>
    <t xml:space="preserve">Пензель флейцевий типу Color Expert 100 мм </t>
  </si>
  <si>
    <t xml:space="preserve">Ванночка для фарби типу Tempo 34x31 см </t>
  </si>
  <si>
    <t>Відро пластикове 10 л типу Юніпласт</t>
  </si>
  <si>
    <t>Драбина-помост (2x6) INTERTOOL LT-0027</t>
  </si>
  <si>
    <t xml:space="preserve">Фасадна фарба типу Ceresit </t>
  </si>
  <si>
    <t xml:space="preserve">Друк туристичного путівника </t>
  </si>
  <si>
    <t xml:space="preserve">Послуга зі створення сайту  </t>
  </si>
  <si>
    <t xml:space="preserve">послуга </t>
  </si>
  <si>
    <t>Послуга із запису та монтажу відеороликів</t>
  </si>
  <si>
    <t>Послуга зі створення 3D туру по Бакотському скельному монастирю</t>
  </si>
  <si>
    <t xml:space="preserve">Послуга зі створення експозиції з артефактів затопленої Бакоти </t>
  </si>
  <si>
    <t>Послуга зі створення муралу</t>
  </si>
  <si>
    <t xml:space="preserve">Послуга зі створення арт-об’єкту </t>
  </si>
  <si>
    <t>Послуга з аудіофіксації традиційних бакотських пісень у виконанні носіїв для цифрового каталогу</t>
  </si>
  <si>
    <t xml:space="preserve">Послуга зі створення експозиції в Народному музеї Чабанівки </t>
  </si>
  <si>
    <t>Послуга з організації заходів в рамках проєкту</t>
  </si>
  <si>
    <t>13.4.9</t>
  </si>
  <si>
    <t>Послуга зі створення фірмового стилю та дизайну проєкту</t>
  </si>
  <si>
    <t>13.4.10</t>
  </si>
  <si>
    <t xml:space="preserve">Послуга з фотозйомки проєкту </t>
  </si>
  <si>
    <t>13.4.11</t>
  </si>
  <si>
    <t>ФО-П Сімутін Сергій Олегович 3350808011</t>
  </si>
  <si>
    <t>акт №1 від 31.10.23</t>
  </si>
  <si>
    <t>№4 від 01.07.23</t>
  </si>
  <si>
    <t xml:space="preserve">Вихідний платіж № 5 17.07.23 </t>
  </si>
  <si>
    <t>Вихідний платіж № 23 04.09.23</t>
  </si>
  <si>
    <t>Вихідний платіж № 22
 04.09</t>
  </si>
  <si>
    <t>Бакота - у пошуках затопленої спадщини</t>
  </si>
  <si>
    <t>№2-б від 01.07.23</t>
  </si>
  <si>
    <t>ТОВ, "КГ "ПРОАУДИТ 36470829</t>
  </si>
  <si>
    <t>Блажей Василь Iванович2378217413</t>
  </si>
  <si>
    <t>Витрати за даними звіту за рахунок співфінансування</t>
  </si>
  <si>
    <t>Назва контрагента (код ЄДРПОУ) / Виконавець (ІПН)</t>
  </si>
  <si>
    <t>Договір, додатки до договору (номер та дата)</t>
  </si>
  <si>
    <t>ЗАГАЛЬНА СУМА:</t>
  </si>
  <si>
    <t>Олійник А. була записана на
 форму відносин трудовий договір, переформили на ФОП, адже учасниця оформила ФОП навесні цього року.</t>
  </si>
  <si>
    <t>ФОП Олійник Аліна Геннадіївна, голова організації, роль у проєкті - керівник проєкту</t>
  </si>
  <si>
    <t>ФОП Олійник Аліна Геннадіївна 3549503801</t>
  </si>
  <si>
    <t xml:space="preserve"> договір № 12 вiд 10.07.2023р.</t>
  </si>
  <si>
    <t>договір №22 від 01.07.23</t>
  </si>
  <si>
    <t>договір ЦПХ №3-б від 01.07.23</t>
  </si>
  <si>
    <t xml:space="preserve">2678712654 Захарко Андрій Олександрович </t>
  </si>
  <si>
    <t>Вихідний платіж № 26  № 25 № 24 від  04.09.23</t>
  </si>
  <si>
    <t xml:space="preserve">3257115023 Нікітіна Ольга Вікторівна </t>
  </si>
  <si>
    <t>договір ЦПХ №1-б від 01.07.23</t>
  </si>
  <si>
    <t xml:space="preserve">3257115023 Хабарова Анна Анатоліївна </t>
  </si>
  <si>
    <t>3024014403 МАЛЬКОВА МАРИНА МИХАЙЛIВНА</t>
  </si>
  <si>
    <t>2967705175 
ЛЕВЧУК ВАСИЛЬ ПЕТРОВИЧ</t>
  </si>
  <si>
    <t>ФОП Блажей Леонід
 Васильович  3404201478</t>
  </si>
  <si>
    <t>договір №10 від 10.07.23</t>
  </si>
  <si>
    <t>договір №2 від 01.07.23</t>
  </si>
  <si>
    <t>договір №21 від 01.07.23</t>
  </si>
  <si>
    <t>акт№1 від 31.10.23</t>
  </si>
  <si>
    <t>ФОП Iванович Д.В.
 3292305627</t>
  </si>
  <si>
    <t>Вихідний платіж № 44
20.10.23</t>
  </si>
  <si>
    <t>Вихідний платіж № 45
 20.10.23</t>
  </si>
  <si>
    <t>Вихідний платіж № 46
 20.10.23</t>
  </si>
  <si>
    <t>договір 4447 від 06.09.2023</t>
  </si>
  <si>
    <t>договір №45 від 01.08.23</t>
  </si>
  <si>
    <t>Вихідний платіж № 35
07.09.23</t>
  </si>
  <si>
    <t>акт №45 від 31.08.23</t>
  </si>
  <si>
    <t>Слободянюк А.І.
 3315517322</t>
  </si>
  <si>
    <t>30064917 ПМП ВІС</t>
  </si>
  <si>
    <t>ФОП Кохан О.В.
3325305217</t>
  </si>
  <si>
    <t>договір №18 від 01.07.23</t>
  </si>
  <si>
    <t>акт №30 від 30.09.23</t>
  </si>
  <si>
    <t>ФОП Бабенко Ірина Валентинівна
3228716128</t>
  </si>
  <si>
    <t>договір №14 від 01.08.23</t>
  </si>
  <si>
    <t>акт №14 від 30.09.23</t>
  </si>
  <si>
    <t>виписка банка</t>
  </si>
  <si>
    <t>ARБ/Н 19.07.23, 02.08, 
16.08, 13.10</t>
  </si>
  <si>
    <t>договір №36 від 01.09.23</t>
  </si>
  <si>
    <t>ФОП Щерба Володимир Юрійович
3460800816</t>
  </si>
  <si>
    <t>акт №36 від 31.10.23</t>
  </si>
  <si>
    <t xml:space="preserve">Послуга зі створення експозиції з 
артефактів затопленої Бакоти </t>
  </si>
  <si>
    <t>договір № 2311 01.08.23</t>
  </si>
  <si>
    <t>акт №1 від 05.09.23</t>
  </si>
  <si>
    <t>ФОП МОКРИНСЬКА М.О. 
3457303868</t>
  </si>
  <si>
    <t>Вихідний платіж № 47
20.10.2023</t>
  </si>
  <si>
    <t>договір № 15 01.09.23</t>
  </si>
  <si>
    <t>акт №15 від 30.09.23</t>
  </si>
  <si>
    <t>ФОП НОВІКОВА ОЛЕНА ОЛЕКСАНДРІВНА
3237916263</t>
  </si>
  <si>
    <t>договір № 17 01.07.23</t>
  </si>
  <si>
    <t>акт №1 від 31.08.23</t>
  </si>
  <si>
    <t>договір № 18 01.09.23</t>
  </si>
  <si>
    <t xml:space="preserve">ФОП БОРИСЮК БОГДАН ТАРАСОВИЧ 
3368404491 </t>
  </si>
  <si>
    <t>договір № 26 01.07.23</t>
  </si>
  <si>
    <t>ФОП Венславовська Олександра Валеріївна
3152125725</t>
  </si>
  <si>
    <t>Вихідний платіж № 27
 04.09.2023</t>
  </si>
  <si>
    <t>Вихідний платіж № 20
 25.08.23</t>
  </si>
  <si>
    <t>договір № 16 01.07.23</t>
  </si>
  <si>
    <t>ФОП Нечитайло Андрiй Александрович
3212207510</t>
  </si>
  <si>
    <t>договір № 22 01.07.23</t>
  </si>
  <si>
    <t>ФОП ГАВРИЛЮК ФIЛIП ВАЛЕНТИНОВИЧ
 3469918110</t>
  </si>
  <si>
    <t>акт №22 від 31.10.23</t>
  </si>
  <si>
    <t>Видаткова накладка№10 від 10.07.23,
 Акт списання 
товарів № 2 від 31 жовтня 2023 р.</t>
  </si>
  <si>
    <t>Видаткова накладка№11
 від 10.07.23, Акт списання 
товарів № 2 від 31 жовтня 2023 р.</t>
  </si>
  <si>
    <t>ВИДАТКОВА НАКЛАДНА №02 ВIД 10.07.2023Р.
 Акт списання 
товарів № 2 від 31 жовтня 2023 р.</t>
  </si>
  <si>
    <t>акт№53 від 31.10.23</t>
  </si>
  <si>
    <t>Дата початку проєкту: 30.06.2023</t>
  </si>
  <si>
    <t xml:space="preserve">Вихідний платіж № 21
 25.08.23 </t>
  </si>
  <si>
    <t xml:space="preserve"> договір №29952 вiд 29.08.2023р.</t>
  </si>
  <si>
    <t>видаткова накл №29952 від 04.09.2023, Акт списання 
товарів № 2 від 31 жовтня 2023 р.</t>
  </si>
  <si>
    <t>акт №1 від 15.09.23</t>
  </si>
  <si>
    <t xml:space="preserve"> договір № 24 вiд 01.09.2023р.</t>
  </si>
  <si>
    <t>ФОП Драгомерецька Анастасія Володимирівна  
Код 3010220107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</si>
</sst>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51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rgb="FF559522"/>
      <name val="Open Sans"/>
      <family val="2"/>
    </font>
    <font>
      <sz val="9"/>
      <color rgb="FF0B7CB5"/>
      <name val="Open Sans"/>
      <family val="2"/>
    </font>
    <font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04"/>
    </font>
    <font>
      <sz val="11"/>
      <color theme="1"/>
      <name val="Arial"/>
      <family val="2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vertAlign val="superscript"/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0" tint="-4.9989318521683403E-2"/>
        <bgColor rgb="FFDEEAF6"/>
      </patternFill>
    </fill>
  </fills>
  <borders count="1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8" fillId="0" borderId="33"/>
  </cellStyleXfs>
  <cellXfs count="6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38" xfId="0" applyBorder="1"/>
    <xf numFmtId="4" fontId="1" fillId="0" borderId="38" xfId="0" applyNumberFormat="1" applyFont="1" applyBorder="1" applyAlignment="1">
      <alignment horizontal="right" vertical="top"/>
    </xf>
    <xf numFmtId="0" fontId="1" fillId="0" borderId="38" xfId="0" applyFont="1" applyBorder="1" applyAlignment="1">
      <alignment vertical="top" wrapText="1"/>
    </xf>
    <xf numFmtId="4" fontId="18" fillId="0" borderId="0" xfId="0" applyNumberFormat="1" applyFont="1"/>
    <xf numFmtId="0" fontId="0" fillId="0" borderId="33" xfId="0" applyBorder="1"/>
    <xf numFmtId="0" fontId="12" fillId="0" borderId="0" xfId="0" applyFont="1"/>
    <xf numFmtId="10" fontId="0" fillId="0" borderId="0" xfId="0" applyNumberFormat="1"/>
    <xf numFmtId="4" fontId="0" fillId="0" borderId="0" xfId="0" applyNumberFormat="1"/>
    <xf numFmtId="0" fontId="20" fillId="0" borderId="0" xfId="0" applyFont="1"/>
    <xf numFmtId="10" fontId="2" fillId="0" borderId="0" xfId="0" applyNumberFormat="1" applyFont="1"/>
    <xf numFmtId="4" fontId="20" fillId="0" borderId="0" xfId="0" applyNumberFormat="1" applyFont="1"/>
    <xf numFmtId="10" fontId="20" fillId="0" borderId="0" xfId="0" applyNumberFormat="1" applyFont="1"/>
    <xf numFmtId="4" fontId="21" fillId="0" borderId="0" xfId="0" applyNumberFormat="1" applyFont="1"/>
    <xf numFmtId="4" fontId="1" fillId="0" borderId="0" xfId="0" applyNumberFormat="1" applyFont="1"/>
    <xf numFmtId="10" fontId="1" fillId="0" borderId="0" xfId="0" applyNumberFormat="1" applyFont="1"/>
    <xf numFmtId="0" fontId="22" fillId="0" borderId="0" xfId="0" applyFont="1"/>
    <xf numFmtId="14" fontId="2" fillId="0" borderId="0" xfId="0" applyNumberFormat="1" applyFont="1"/>
    <xf numFmtId="10" fontId="0" fillId="0" borderId="1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right"/>
    </xf>
    <xf numFmtId="3" fontId="1" fillId="0" borderId="0" xfId="0" applyNumberFormat="1" applyFont="1"/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right" vertical="top"/>
    </xf>
    <xf numFmtId="0" fontId="1" fillId="0" borderId="38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164" fontId="23" fillId="0" borderId="8" xfId="0" applyNumberFormat="1" applyFont="1" applyBorder="1" applyAlignment="1">
      <alignment vertical="top"/>
    </xf>
    <xf numFmtId="49" fontId="25" fillId="0" borderId="9" xfId="0" applyNumberFormat="1" applyFont="1" applyBorder="1" applyAlignment="1">
      <alignment horizontal="center" vertical="top"/>
    </xf>
    <xf numFmtId="0" fontId="26" fillId="0" borderId="16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/>
    </xf>
    <xf numFmtId="164" fontId="23" fillId="0" borderId="12" xfId="0" applyNumberFormat="1" applyFont="1" applyBorder="1" applyAlignment="1">
      <alignment vertical="top"/>
    </xf>
    <xf numFmtId="49" fontId="25" fillId="0" borderId="13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4" fontId="27" fillId="0" borderId="3" xfId="0" applyNumberFormat="1" applyFont="1" applyBorder="1" applyAlignment="1">
      <alignment horizontal="right" vertical="top"/>
    </xf>
    <xf numFmtId="0" fontId="26" fillId="0" borderId="20" xfId="0" applyFont="1" applyBorder="1" applyAlignment="1">
      <alignment vertical="top" wrapText="1"/>
    </xf>
    <xf numFmtId="164" fontId="23" fillId="0" borderId="15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vertical="top" wrapText="1"/>
    </xf>
    <xf numFmtId="164" fontId="23" fillId="0" borderId="18" xfId="0" applyNumberFormat="1" applyFont="1" applyBorder="1" applyAlignment="1">
      <alignment vertical="top"/>
    </xf>
    <xf numFmtId="0" fontId="23" fillId="5" borderId="36" xfId="0" applyFont="1" applyFill="1" applyBorder="1" applyAlignment="1">
      <alignment vertical="center"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22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/>
    </xf>
    <xf numFmtId="0" fontId="27" fillId="0" borderId="9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/>
    </xf>
    <xf numFmtId="0" fontId="27" fillId="0" borderId="13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164" fontId="23" fillId="0" borderId="25" xfId="0" applyNumberFormat="1" applyFont="1" applyBorder="1" applyAlignment="1">
      <alignment vertical="top"/>
    </xf>
    <xf numFmtId="166" fontId="25" fillId="0" borderId="5" xfId="0" applyNumberFormat="1" applyFont="1" applyBorder="1" applyAlignment="1">
      <alignment horizontal="center" vertical="top"/>
    </xf>
    <xf numFmtId="0" fontId="27" fillId="0" borderId="26" xfId="0" applyFont="1" applyBorder="1" applyAlignment="1">
      <alignment vertical="top" wrapText="1"/>
    </xf>
    <xf numFmtId="166" fontId="25" fillId="0" borderId="9" xfId="0" applyNumberFormat="1" applyFont="1" applyBorder="1" applyAlignment="1">
      <alignment horizontal="center" vertical="top"/>
    </xf>
    <xf numFmtId="0" fontId="27" fillId="0" borderId="6" xfId="0" applyFont="1" applyBorder="1" applyAlignment="1">
      <alignment vertical="top" wrapText="1"/>
    </xf>
    <xf numFmtId="166" fontId="25" fillId="0" borderId="13" xfId="0" applyNumberFormat="1" applyFont="1" applyBorder="1" applyAlignment="1">
      <alignment horizontal="center" vertical="top"/>
    </xf>
    <xf numFmtId="166" fontId="25" fillId="0" borderId="17" xfId="0" applyNumberFormat="1" applyFont="1" applyBorder="1" applyAlignment="1">
      <alignment horizontal="center" vertical="top"/>
    </xf>
    <xf numFmtId="164" fontId="23" fillId="0" borderId="9" xfId="0" applyNumberFormat="1" applyFont="1" applyBorder="1" applyAlignment="1">
      <alignment vertical="top"/>
    </xf>
    <xf numFmtId="0" fontId="27" fillId="0" borderId="18" xfId="0" applyFont="1" applyBorder="1" applyAlignment="1">
      <alignment horizontal="center" vertical="top"/>
    </xf>
    <xf numFmtId="164" fontId="23" fillId="0" borderId="13" xfId="0" applyNumberFormat="1" applyFont="1" applyBorder="1" applyAlignment="1">
      <alignment vertical="top"/>
    </xf>
    <xf numFmtId="166" fontId="25" fillId="0" borderId="32" xfId="0" applyNumberFormat="1" applyFont="1" applyBorder="1" applyAlignment="1">
      <alignment horizontal="center" vertical="top"/>
    </xf>
    <xf numFmtId="0" fontId="27" fillId="0" borderId="25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4" fontId="2" fillId="0" borderId="38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top"/>
    </xf>
    <xf numFmtId="4" fontId="1" fillId="0" borderId="38" xfId="0" applyNumberFormat="1" applyFont="1" applyBorder="1" applyAlignment="1">
      <alignment horizontal="right" vertical="top" wrapText="1"/>
    </xf>
    <xf numFmtId="0" fontId="2" fillId="0" borderId="38" xfId="0" applyFont="1" applyBorder="1" applyAlignment="1">
      <alignment vertical="top" wrapText="1"/>
    </xf>
    <xf numFmtId="0" fontId="2" fillId="0" borderId="38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top"/>
    </xf>
    <xf numFmtId="4" fontId="27" fillId="0" borderId="33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top"/>
    </xf>
    <xf numFmtId="4" fontId="27" fillId="0" borderId="38" xfId="0" applyNumberFormat="1" applyFont="1" applyBorder="1" applyAlignment="1">
      <alignment horizontal="right" vertical="top"/>
    </xf>
    <xf numFmtId="4" fontId="27" fillId="0" borderId="38" xfId="0" applyNumberFormat="1" applyFont="1" applyBorder="1" applyAlignment="1">
      <alignment horizontal="right" vertical="top" wrapText="1"/>
    </xf>
    <xf numFmtId="4" fontId="26" fillId="0" borderId="38" xfId="0" applyNumberFormat="1" applyFont="1" applyBorder="1" applyAlignment="1">
      <alignment horizontal="right" vertical="top"/>
    </xf>
    <xf numFmtId="4" fontId="1" fillId="0" borderId="38" xfId="0" applyNumberFormat="1" applyFont="1" applyBorder="1" applyAlignment="1">
      <alignment horizontal="right"/>
    </xf>
    <xf numFmtId="0" fontId="1" fillId="0" borderId="38" xfId="0" applyFont="1" applyBorder="1" applyAlignment="1">
      <alignment wrapText="1"/>
    </xf>
    <xf numFmtId="4" fontId="5" fillId="0" borderId="38" xfId="0" applyNumberFormat="1" applyFont="1" applyBorder="1" applyAlignment="1">
      <alignment horizontal="right"/>
    </xf>
    <xf numFmtId="0" fontId="14" fillId="0" borderId="38" xfId="0" applyFont="1" applyBorder="1" applyAlignment="1">
      <alignment wrapText="1"/>
    </xf>
    <xf numFmtId="0" fontId="31" fillId="8" borderId="38" xfId="0" applyFont="1" applyFill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top"/>
    </xf>
    <xf numFmtId="0" fontId="33" fillId="0" borderId="16" xfId="0" applyFont="1" applyBorder="1" applyAlignment="1">
      <alignment vertical="top" wrapText="1"/>
    </xf>
    <xf numFmtId="0" fontId="34" fillId="0" borderId="8" xfId="0" applyFont="1" applyBorder="1" applyAlignment="1">
      <alignment horizontal="center" vertical="top"/>
    </xf>
    <xf numFmtId="4" fontId="34" fillId="0" borderId="2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center" vertical="top"/>
    </xf>
    <xf numFmtId="4" fontId="34" fillId="0" borderId="3" xfId="0" applyNumberFormat="1" applyFont="1" applyBorder="1" applyAlignment="1">
      <alignment horizontal="right" vertical="top"/>
    </xf>
    <xf numFmtId="49" fontId="32" fillId="0" borderId="32" xfId="0" applyNumberFormat="1" applyFont="1" applyBorder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4" fontId="34" fillId="0" borderId="7" xfId="0" applyNumberFormat="1" applyFont="1" applyBorder="1" applyAlignment="1">
      <alignment horizontal="right" vertical="top"/>
    </xf>
    <xf numFmtId="0" fontId="34" fillId="0" borderId="20" xfId="0" applyFont="1" applyBorder="1" applyAlignment="1">
      <alignment vertical="top" wrapText="1"/>
    </xf>
    <xf numFmtId="0" fontId="34" fillId="0" borderId="16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center" vertical="top"/>
    </xf>
    <xf numFmtId="0" fontId="34" fillId="0" borderId="20" xfId="0" applyFont="1" applyBorder="1" applyAlignment="1">
      <alignment horizontal="left" vertical="top" wrapText="1"/>
    </xf>
    <xf numFmtId="0" fontId="33" fillId="0" borderId="22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166" fontId="32" fillId="0" borderId="9" xfId="0" applyNumberFormat="1" applyFont="1" applyBorder="1" applyAlignment="1">
      <alignment horizontal="center" vertical="top"/>
    </xf>
    <xf numFmtId="0" fontId="34" fillId="0" borderId="6" xfId="0" applyFont="1" applyBorder="1" applyAlignment="1">
      <alignment vertical="top" wrapText="1"/>
    </xf>
    <xf numFmtId="4" fontId="34" fillId="0" borderId="19" xfId="0" applyNumberFormat="1" applyFont="1" applyBorder="1" applyAlignment="1">
      <alignment horizontal="right" vertical="top"/>
    </xf>
    <xf numFmtId="49" fontId="32" fillId="0" borderId="13" xfId="0" applyNumberFormat="1" applyFont="1" applyBorder="1" applyAlignment="1">
      <alignment horizontal="center" vertical="top"/>
    </xf>
    <xf numFmtId="164" fontId="35" fillId="0" borderId="12" xfId="0" applyNumberFormat="1" applyFont="1" applyBorder="1" applyAlignment="1">
      <alignment vertical="top"/>
    </xf>
    <xf numFmtId="49" fontId="32" fillId="0" borderId="8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right" vertical="center"/>
    </xf>
    <xf numFmtId="4" fontId="27" fillId="0" borderId="41" xfId="0" applyNumberFormat="1" applyFont="1" applyBorder="1" applyAlignment="1">
      <alignment horizontal="right" vertical="top"/>
    </xf>
    <xf numFmtId="4" fontId="1" fillId="0" borderId="41" xfId="0" applyNumberFormat="1" applyFont="1" applyBorder="1" applyAlignment="1">
      <alignment horizontal="right" vertical="top"/>
    </xf>
    <xf numFmtId="0" fontId="34" fillId="0" borderId="38" xfId="0" applyFont="1" applyBorder="1" applyAlignment="1">
      <alignment vertical="top" wrapText="1"/>
    </xf>
    <xf numFmtId="4" fontId="34" fillId="0" borderId="38" xfId="0" applyNumberFormat="1" applyFont="1" applyBorder="1" applyAlignment="1">
      <alignment horizontal="right" vertical="top"/>
    </xf>
    <xf numFmtId="4" fontId="27" fillId="0" borderId="38" xfId="0" applyNumberFormat="1" applyFont="1" applyBorder="1" applyAlignment="1">
      <alignment horizontal="right" vertic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/>
    <xf numFmtId="0" fontId="41" fillId="0" borderId="33" xfId="0" applyFont="1" applyBorder="1" applyAlignment="1">
      <alignment horizontal="left"/>
    </xf>
    <xf numFmtId="0" fontId="41" fillId="0" borderId="33" xfId="0" applyFont="1" applyBorder="1"/>
    <xf numFmtId="0" fontId="41" fillId="0" borderId="33" xfId="0" applyFont="1" applyBorder="1" applyAlignment="1">
      <alignment horizontal="center"/>
    </xf>
    <xf numFmtId="0" fontId="38" fillId="0" borderId="33" xfId="0" applyFont="1" applyBorder="1"/>
    <xf numFmtId="0" fontId="38" fillId="0" borderId="38" xfId="0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47" fillId="0" borderId="0" xfId="0" applyFont="1"/>
    <xf numFmtId="0" fontId="4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" fontId="38" fillId="0" borderId="0" xfId="0" applyNumberFormat="1" applyFont="1"/>
    <xf numFmtId="0" fontId="0" fillId="0" borderId="38" xfId="0" applyBorder="1" applyAlignment="1">
      <alignment horizontal="right" vertical="center"/>
    </xf>
    <xf numFmtId="4" fontId="39" fillId="0" borderId="0" xfId="0" applyNumberFormat="1" applyFont="1" applyAlignment="1">
      <alignment wrapText="1"/>
    </xf>
    <xf numFmtId="4" fontId="38" fillId="0" borderId="38" xfId="0" applyNumberFormat="1" applyFont="1" applyBorder="1" applyAlignment="1">
      <alignment vertical="top" wrapText="1"/>
    </xf>
    <xf numFmtId="0" fontId="42" fillId="0" borderId="41" xfId="0" applyFont="1" applyBorder="1" applyAlignment="1">
      <alignment vertical="top" wrapText="1"/>
    </xf>
    <xf numFmtId="0" fontId="42" fillId="0" borderId="38" xfId="0" applyFont="1" applyBorder="1" applyAlignment="1">
      <alignment vertical="top" wrapText="1"/>
    </xf>
    <xf numFmtId="4" fontId="42" fillId="0" borderId="41" xfId="0" applyNumberFormat="1" applyFont="1" applyBorder="1" applyAlignment="1">
      <alignment vertical="top" wrapText="1"/>
    </xf>
    <xf numFmtId="4" fontId="47" fillId="0" borderId="0" xfId="0" applyNumberFormat="1" applyFont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/>
    <xf numFmtId="0" fontId="17" fillId="0" borderId="0" xfId="0" applyFont="1" applyAlignment="1">
      <alignment horizontal="center" vertical="center"/>
    </xf>
    <xf numFmtId="0" fontId="11" fillId="0" borderId="36" xfId="0" applyFont="1" applyBorder="1"/>
    <xf numFmtId="0" fontId="11" fillId="0" borderId="18" xfId="0" applyFont="1" applyBorder="1"/>
    <xf numFmtId="0" fontId="11" fillId="0" borderId="27" xfId="0" applyFont="1" applyBorder="1"/>
    <xf numFmtId="0" fontId="11" fillId="0" borderId="6" xfId="0" applyFont="1" applyBorder="1"/>
    <xf numFmtId="10" fontId="0" fillId="0" borderId="22" xfId="0" applyNumberFormat="1" applyBorder="1" applyAlignment="1">
      <alignment horizontal="center" vertical="center"/>
    </xf>
    <xf numFmtId="0" fontId="11" fillId="0" borderId="31" xfId="0" applyFont="1" applyBorder="1"/>
    <xf numFmtId="165" fontId="3" fillId="3" borderId="30" xfId="0" applyNumberFormat="1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3" borderId="22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0" fontId="2" fillId="3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11" fillId="0" borderId="35" xfId="0" applyFont="1" applyBorder="1"/>
    <xf numFmtId="0" fontId="2" fillId="3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9" fillId="0" borderId="38" xfId="0" applyFont="1" applyBorder="1"/>
    <xf numFmtId="0" fontId="38" fillId="0" borderId="33" xfId="0" applyFont="1" applyBorder="1" applyAlignment="1">
      <alignment horizontal="center" vertical="center" wrapText="1"/>
    </xf>
    <xf numFmtId="0" fontId="42" fillId="0" borderId="41" xfId="0" applyFont="1" applyBorder="1" applyAlignment="1">
      <alignment vertical="top" wrapText="1"/>
    </xf>
    <xf numFmtId="0" fontId="41" fillId="0" borderId="0" xfId="0" applyFont="1" applyAlignment="1">
      <alignment horizontal="center"/>
    </xf>
    <xf numFmtId="0" fontId="42" fillId="0" borderId="38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1" fillId="0" borderId="48" xfId="0" applyFont="1" applyBorder="1"/>
    <xf numFmtId="0" fontId="12" fillId="0" borderId="49" xfId="0" applyFont="1" applyBorder="1" applyAlignment="1">
      <alignment horizontal="center" vertical="center" wrapText="1"/>
    </xf>
    <xf numFmtId="0" fontId="11" fillId="0" borderId="50" xfId="0" applyFont="1" applyBorder="1"/>
    <xf numFmtId="0" fontId="11" fillId="0" borderId="51" xfId="0" applyFont="1" applyBorder="1"/>
    <xf numFmtId="0" fontId="12" fillId="0" borderId="52" xfId="0" applyFont="1" applyBorder="1" applyAlignment="1">
      <alignment horizontal="center" vertical="center" wrapText="1"/>
    </xf>
    <xf numFmtId="0" fontId="11" fillId="0" borderId="53" xfId="0" applyFont="1" applyBorder="1"/>
    <xf numFmtId="0" fontId="11" fillId="0" borderId="54" xfId="0" applyFont="1" applyBorder="1"/>
    <xf numFmtId="0" fontId="11" fillId="0" borderId="55" xfId="0" applyFont="1" applyBorder="1"/>
    <xf numFmtId="0" fontId="11" fillId="0" borderId="56" xfId="0" applyFont="1" applyBorder="1"/>
    <xf numFmtId="4" fontId="12" fillId="0" borderId="57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0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10" fontId="0" fillId="0" borderId="62" xfId="0" applyNumberFormat="1" applyBorder="1" applyAlignment="1">
      <alignment horizontal="center" vertical="center"/>
    </xf>
    <xf numFmtId="10" fontId="12" fillId="0" borderId="63" xfId="0" applyNumberFormat="1" applyFont="1" applyBorder="1" applyAlignment="1">
      <alignment horizontal="center" vertical="center"/>
    </xf>
    <xf numFmtId="4" fontId="12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39" xfId="0" applyFont="1" applyBorder="1" applyAlignment="1">
      <alignment horizontal="center" vertical="top"/>
    </xf>
    <xf numFmtId="0" fontId="34" fillId="0" borderId="25" xfId="0" applyFont="1" applyBorder="1" applyAlignment="1">
      <alignment horizontal="center" vertical="top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right" vertical="top"/>
    </xf>
    <xf numFmtId="4" fontId="2" fillId="0" borderId="40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4" fontId="34" fillId="0" borderId="11" xfId="0" applyNumberFormat="1" applyFont="1" applyBorder="1" applyAlignment="1">
      <alignment horizontal="right" vertical="top"/>
    </xf>
    <xf numFmtId="4" fontId="27" fillId="0" borderId="14" xfId="0" applyNumberFormat="1" applyFont="1" applyBorder="1" applyAlignment="1">
      <alignment horizontal="right" vertical="top"/>
    </xf>
    <xf numFmtId="0" fontId="0" fillId="0" borderId="40" xfId="0" applyBorder="1"/>
    <xf numFmtId="4" fontId="1" fillId="0" borderId="40" xfId="0" applyNumberFormat="1" applyFont="1" applyBorder="1" applyAlignment="1">
      <alignment horizontal="right"/>
    </xf>
    <xf numFmtId="4" fontId="2" fillId="3" borderId="70" xfId="0" applyNumberFormat="1" applyFont="1" applyFill="1" applyBorder="1" applyAlignment="1">
      <alignment horizontal="center" vertical="center" wrapText="1"/>
    </xf>
    <xf numFmtId="4" fontId="2" fillId="3" borderId="71" xfId="0" applyNumberFormat="1" applyFont="1" applyFill="1" applyBorder="1" applyAlignment="1">
      <alignment horizontal="center" vertical="center" wrapText="1"/>
    </xf>
    <xf numFmtId="4" fontId="27" fillId="0" borderId="72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34" fillId="0" borderId="75" xfId="0" applyNumberFormat="1" applyFont="1" applyBorder="1" applyAlignment="1">
      <alignment horizontal="right" vertical="top"/>
    </xf>
    <xf numFmtId="4" fontId="34" fillId="0" borderId="57" xfId="0" applyNumberFormat="1" applyFont="1" applyBorder="1" applyAlignment="1">
      <alignment horizontal="right" vertical="top"/>
    </xf>
    <xf numFmtId="4" fontId="34" fillId="0" borderId="76" xfId="0" applyNumberFormat="1" applyFont="1" applyBorder="1" applyAlignment="1">
      <alignment horizontal="right" vertical="top"/>
    </xf>
    <xf numFmtId="4" fontId="34" fillId="0" borderId="77" xfId="0" applyNumberFormat="1" applyFont="1" applyBorder="1" applyAlignment="1">
      <alignment horizontal="right" vertical="top"/>
    </xf>
    <xf numFmtId="4" fontId="34" fillId="0" borderId="78" xfId="0" applyNumberFormat="1" applyFont="1" applyBorder="1" applyAlignment="1">
      <alignment horizontal="right" vertical="top"/>
    </xf>
    <xf numFmtId="4" fontId="2" fillId="0" borderId="73" xfId="0" applyNumberFormat="1" applyFont="1" applyBorder="1" applyAlignment="1">
      <alignment horizontal="right" vertical="top"/>
    </xf>
    <xf numFmtId="4" fontId="27" fillId="0" borderId="73" xfId="0" applyNumberFormat="1" applyFont="1" applyBorder="1" applyAlignment="1">
      <alignment horizontal="right" vertical="top"/>
    </xf>
    <xf numFmtId="4" fontId="2" fillId="0" borderId="73" xfId="0" applyNumberFormat="1" applyFont="1" applyBorder="1" applyAlignment="1">
      <alignment horizontal="right" vertical="center"/>
    </xf>
    <xf numFmtId="4" fontId="1" fillId="0" borderId="73" xfId="0" applyNumberFormat="1" applyFont="1" applyBorder="1" applyAlignment="1">
      <alignment horizontal="right" vertical="center"/>
    </xf>
    <xf numFmtId="4" fontId="27" fillId="0" borderId="72" xfId="0" applyNumberFormat="1" applyFont="1" applyBorder="1" applyAlignment="1">
      <alignment horizontal="center" vertical="top" wrapText="1"/>
    </xf>
    <xf numFmtId="0" fontId="29" fillId="0" borderId="72" xfId="0" applyFont="1" applyBorder="1"/>
    <xf numFmtId="4" fontId="27" fillId="0" borderId="72" xfId="0" applyNumberFormat="1" applyFont="1" applyBorder="1" applyAlignment="1">
      <alignment horizontal="right" vertical="top" wrapText="1"/>
    </xf>
    <xf numFmtId="0" fontId="0" fillId="0" borderId="73" xfId="0" applyBorder="1"/>
    <xf numFmtId="4" fontId="1" fillId="0" borderId="73" xfId="0" applyNumberFormat="1" applyFont="1" applyBorder="1" applyAlignment="1">
      <alignment horizontal="right" vertical="top" wrapText="1"/>
    </xf>
    <xf numFmtId="4" fontId="27" fillId="0" borderId="73" xfId="0" applyNumberFormat="1" applyFont="1" applyBorder="1" applyAlignment="1">
      <alignment horizontal="right" vertical="center"/>
    </xf>
    <xf numFmtId="4" fontId="27" fillId="0" borderId="74" xfId="0" applyNumberFormat="1" applyFont="1" applyBorder="1" applyAlignment="1">
      <alignment horizontal="right" vertical="top"/>
    </xf>
    <xf numFmtId="4" fontId="34" fillId="0" borderId="72" xfId="0" applyNumberFormat="1" applyFont="1" applyBorder="1" applyAlignment="1">
      <alignment horizontal="right" vertical="top"/>
    </xf>
    <xf numFmtId="4" fontId="26" fillId="0" borderId="72" xfId="0" applyNumberFormat="1" applyFont="1" applyBorder="1" applyAlignment="1">
      <alignment horizontal="right" vertical="top"/>
    </xf>
    <xf numFmtId="4" fontId="34" fillId="0" borderId="81" xfId="0" applyNumberFormat="1" applyFont="1" applyBorder="1" applyAlignment="1">
      <alignment horizontal="right" vertical="top"/>
    </xf>
    <xf numFmtId="4" fontId="4" fillId="0" borderId="73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/>
    </xf>
    <xf numFmtId="4" fontId="1" fillId="0" borderId="72" xfId="0" applyNumberFormat="1" applyFont="1" applyBorder="1" applyAlignment="1">
      <alignment horizontal="right" vertical="top"/>
    </xf>
    <xf numFmtId="0" fontId="4" fillId="0" borderId="73" xfId="0" applyFont="1" applyBorder="1" applyAlignment="1">
      <alignment vertical="top"/>
    </xf>
    <xf numFmtId="0" fontId="1" fillId="0" borderId="73" xfId="0" applyFont="1" applyBorder="1" applyAlignment="1">
      <alignment vertical="top"/>
    </xf>
    <xf numFmtId="0" fontId="1" fillId="0" borderId="73" xfId="0" applyFont="1" applyBorder="1" applyAlignment="1">
      <alignment vertical="center"/>
    </xf>
    <xf numFmtId="4" fontId="2" fillId="0" borderId="72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vertical="center"/>
    </xf>
    <xf numFmtId="4" fontId="1" fillId="0" borderId="72" xfId="0" applyNumberFormat="1" applyFont="1" applyBorder="1" applyAlignment="1">
      <alignment horizontal="right" vertical="center"/>
    </xf>
    <xf numFmtId="4" fontId="2" fillId="0" borderId="72" xfId="0" applyNumberFormat="1" applyFont="1" applyBorder="1" applyAlignment="1">
      <alignment horizontal="right" vertical="top"/>
    </xf>
    <xf numFmtId="0" fontId="2" fillId="0" borderId="73" xfId="0" applyFont="1" applyBorder="1" applyAlignment="1">
      <alignment vertical="top"/>
    </xf>
    <xf numFmtId="4" fontId="1" fillId="0" borderId="72" xfId="0" applyNumberFormat="1" applyFont="1" applyBorder="1" applyAlignment="1">
      <alignment horizontal="center" vertical="center"/>
    </xf>
    <xf numFmtId="4" fontId="2" fillId="0" borderId="72" xfId="0" applyNumberFormat="1" applyFont="1" applyBorder="1" applyAlignment="1">
      <alignment horizontal="center" vertical="center"/>
    </xf>
    <xf numFmtId="4" fontId="1" fillId="0" borderId="88" xfId="0" applyNumberFormat="1" applyFont="1" applyBorder="1" applyAlignment="1">
      <alignment horizontal="right" vertical="top"/>
    </xf>
    <xf numFmtId="4" fontId="4" fillId="0" borderId="72" xfId="0" applyNumberFormat="1" applyFont="1" applyBorder="1" applyAlignment="1">
      <alignment horizontal="right" vertical="top"/>
    </xf>
    <xf numFmtId="4" fontId="27" fillId="0" borderId="76" xfId="0" applyNumberFormat="1" applyFont="1" applyBorder="1" applyAlignment="1">
      <alignment horizontal="right" vertical="top"/>
    </xf>
    <xf numFmtId="4" fontId="27" fillId="0" borderId="57" xfId="0" applyNumberFormat="1" applyFont="1" applyBorder="1" applyAlignment="1">
      <alignment horizontal="right" vertical="top"/>
    </xf>
    <xf numFmtId="0" fontId="0" fillId="0" borderId="72" xfId="0" applyBorder="1"/>
    <xf numFmtId="4" fontId="1" fillId="0" borderId="72" xfId="0" applyNumberFormat="1" applyFont="1" applyBorder="1" applyAlignment="1">
      <alignment horizontal="right"/>
    </xf>
    <xf numFmtId="0" fontId="1" fillId="0" borderId="73" xfId="0" applyFont="1" applyBorder="1"/>
    <xf numFmtId="4" fontId="5" fillId="0" borderId="72" xfId="0" applyNumberFormat="1" applyFont="1" applyBorder="1" applyAlignment="1">
      <alignment horizontal="right"/>
    </xf>
    <xf numFmtId="0" fontId="15" fillId="0" borderId="73" xfId="0" applyFont="1" applyBorder="1"/>
    <xf numFmtId="4" fontId="1" fillId="0" borderId="39" xfId="0" applyNumberFormat="1" applyFont="1" applyBorder="1" applyAlignment="1">
      <alignment horizontal="right" vertical="top"/>
    </xf>
    <xf numFmtId="4" fontId="2" fillId="0" borderId="39" xfId="0" applyNumberFormat="1" applyFont="1" applyBorder="1" applyAlignment="1">
      <alignment horizontal="right" vertical="top"/>
    </xf>
    <xf numFmtId="0" fontId="0" fillId="0" borderId="39" xfId="0" applyBorder="1"/>
    <xf numFmtId="4" fontId="2" fillId="0" borderId="39" xfId="0" applyNumberFormat="1" applyFont="1" applyBorder="1" applyAlignment="1">
      <alignment horizontal="right" vertical="center"/>
    </xf>
    <xf numFmtId="4" fontId="2" fillId="3" borderId="85" xfId="0" applyNumberFormat="1" applyFont="1" applyFill="1" applyBorder="1" applyAlignment="1">
      <alignment horizontal="center" vertical="center" wrapText="1"/>
    </xf>
    <xf numFmtId="165" fontId="2" fillId="3" borderId="76" xfId="0" applyNumberFormat="1" applyFont="1" applyFill="1" applyBorder="1" applyAlignment="1">
      <alignment horizontal="center" vertical="center" wrapText="1"/>
    </xf>
    <xf numFmtId="10" fontId="2" fillId="11" borderId="73" xfId="0" applyNumberFormat="1" applyFont="1" applyFill="1" applyBorder="1" applyAlignment="1">
      <alignment horizontal="right" vertical="top"/>
    </xf>
    <xf numFmtId="10" fontId="2" fillId="6" borderId="73" xfId="0" applyNumberFormat="1" applyFont="1" applyFill="1" applyBorder="1" applyAlignment="1">
      <alignment horizontal="right" vertical="top"/>
    </xf>
    <xf numFmtId="10" fontId="2" fillId="9" borderId="73" xfId="0" applyNumberFormat="1" applyFont="1" applyFill="1" applyBorder="1" applyAlignment="1">
      <alignment horizontal="right" vertical="top"/>
    </xf>
    <xf numFmtId="4" fontId="2" fillId="0" borderId="82" xfId="0" applyNumberFormat="1" applyFont="1" applyBorder="1" applyAlignment="1">
      <alignment horizontal="right" vertical="top"/>
    </xf>
    <xf numFmtId="4" fontId="2" fillId="0" borderId="83" xfId="0" applyNumberFormat="1" applyFont="1" applyBorder="1" applyAlignment="1">
      <alignment horizontal="right" vertical="top"/>
    </xf>
    <xf numFmtId="10" fontId="2" fillId="6" borderId="84" xfId="0" applyNumberFormat="1" applyFont="1" applyFill="1" applyBorder="1" applyAlignment="1">
      <alignment horizontal="right" vertical="top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4" fontId="2" fillId="3" borderId="46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0" fontId="11" fillId="0" borderId="90" xfId="0" applyFont="1" applyBorder="1"/>
    <xf numFmtId="0" fontId="11" fillId="0" borderId="91" xfId="0" applyFont="1" applyBorder="1"/>
    <xf numFmtId="165" fontId="2" fillId="3" borderId="77" xfId="0" applyNumberFormat="1" applyFont="1" applyFill="1" applyBorder="1" applyAlignment="1">
      <alignment horizontal="center" vertical="center" wrapText="1"/>
    </xf>
    <xf numFmtId="0" fontId="0" fillId="0" borderId="65" xfId="0" applyBorder="1"/>
    <xf numFmtId="0" fontId="2" fillId="4" borderId="94" xfId="0" applyFont="1" applyFill="1" applyBorder="1" applyAlignment="1">
      <alignment horizontal="center" vertical="center" wrapText="1"/>
    </xf>
    <xf numFmtId="0" fontId="2" fillId="4" borderId="95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2" fillId="4" borderId="97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 wrapText="1"/>
    </xf>
    <xf numFmtId="0" fontId="2" fillId="4" borderId="99" xfId="0" applyFont="1" applyFill="1" applyBorder="1" applyAlignment="1">
      <alignment horizontal="center" vertical="center" wrapText="1"/>
    </xf>
    <xf numFmtId="0" fontId="2" fillId="4" borderId="100" xfId="0" applyFont="1" applyFill="1" applyBorder="1" applyAlignment="1">
      <alignment horizontal="center" vertical="center" wrapText="1"/>
    </xf>
    <xf numFmtId="0" fontId="2" fillId="4" borderId="101" xfId="0" applyFont="1" applyFill="1" applyBorder="1" applyAlignment="1">
      <alignment horizontal="center" vertical="center" wrapText="1"/>
    </xf>
    <xf numFmtId="0" fontId="2" fillId="4" borderId="102" xfId="0" applyFont="1" applyFill="1" applyBorder="1" applyAlignment="1">
      <alignment horizontal="center" vertical="center" wrapText="1"/>
    </xf>
    <xf numFmtId="0" fontId="2" fillId="4" borderId="103" xfId="0" applyFont="1" applyFill="1" applyBorder="1" applyAlignment="1">
      <alignment horizontal="center" vertical="center" wrapText="1"/>
    </xf>
    <xf numFmtId="4" fontId="2" fillId="3" borderId="104" xfId="0" applyNumberFormat="1" applyFont="1" applyFill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4" fontId="2" fillId="3" borderId="54" xfId="0" applyNumberFormat="1" applyFont="1" applyFill="1" applyBorder="1" applyAlignment="1">
      <alignment horizontal="center" vertical="center" wrapText="1"/>
    </xf>
    <xf numFmtId="4" fontId="2" fillId="3" borderId="45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107" xfId="0" applyFont="1" applyFill="1" applyBorder="1" applyAlignment="1">
      <alignment horizontal="center" vertical="center" wrapText="1"/>
    </xf>
    <xf numFmtId="4" fontId="27" fillId="0" borderId="40" xfId="0" applyNumberFormat="1" applyFont="1" applyBorder="1" applyAlignment="1">
      <alignment horizontal="right" vertical="top"/>
    </xf>
    <xf numFmtId="4" fontId="34" fillId="0" borderId="14" xfId="0" applyNumberFormat="1" applyFont="1" applyBorder="1" applyAlignment="1">
      <alignment horizontal="right" vertical="top"/>
    </xf>
    <xf numFmtId="4" fontId="1" fillId="0" borderId="40" xfId="0" applyNumberFormat="1" applyFont="1" applyBorder="1" applyAlignment="1">
      <alignment horizontal="right" vertical="top" wrapText="1"/>
    </xf>
    <xf numFmtId="4" fontId="27" fillId="0" borderId="40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4" fontId="27" fillId="0" borderId="43" xfId="0" applyNumberFormat="1" applyFont="1" applyBorder="1" applyAlignment="1">
      <alignment horizontal="right" vertical="top"/>
    </xf>
    <xf numFmtId="4" fontId="2" fillId="3" borderId="66" xfId="0" applyNumberFormat="1" applyFont="1" applyFill="1" applyBorder="1" applyAlignment="1">
      <alignment horizontal="center" vertical="center" wrapText="1"/>
    </xf>
    <xf numFmtId="0" fontId="29" fillId="0" borderId="73" xfId="0" applyFont="1" applyBorder="1"/>
    <xf numFmtId="4" fontId="27" fillId="0" borderId="73" xfId="0" applyNumberFormat="1" applyFont="1" applyBorder="1" applyAlignment="1">
      <alignment horizontal="right" vertical="top" wrapText="1"/>
    </xf>
    <xf numFmtId="4" fontId="34" fillId="0" borderId="73" xfId="0" applyNumberFormat="1" applyFont="1" applyBorder="1" applyAlignment="1">
      <alignment horizontal="right" vertical="top"/>
    </xf>
    <xf numFmtId="0" fontId="2" fillId="3" borderId="105" xfId="0" applyFont="1" applyFill="1" applyBorder="1" applyAlignment="1">
      <alignment horizontal="center" vertical="center" wrapText="1"/>
    </xf>
    <xf numFmtId="4" fontId="2" fillId="3" borderId="103" xfId="0" applyNumberFormat="1" applyFont="1" applyFill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right" vertical="top"/>
    </xf>
    <xf numFmtId="4" fontId="7" fillId="0" borderId="40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6" fillId="0" borderId="40" xfId="0" applyNumberFormat="1" applyFont="1" applyBorder="1" applyAlignment="1">
      <alignment horizontal="right"/>
    </xf>
    <xf numFmtId="4" fontId="1" fillId="0" borderId="74" xfId="0" applyNumberFormat="1" applyFont="1" applyBorder="1" applyAlignment="1">
      <alignment horizontal="right" vertical="top"/>
    </xf>
    <xf numFmtId="4" fontId="5" fillId="0" borderId="73" xfId="0" applyNumberFormat="1" applyFont="1" applyBorder="1" applyAlignment="1">
      <alignment horizontal="right"/>
    </xf>
    <xf numFmtId="49" fontId="25" fillId="0" borderId="8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center" vertical="top"/>
    </xf>
    <xf numFmtId="0" fontId="26" fillId="0" borderId="58" xfId="0" applyFont="1" applyBorder="1" applyAlignment="1">
      <alignment vertical="top" wrapText="1"/>
    </xf>
    <xf numFmtId="0" fontId="27" fillId="0" borderId="114" xfId="0" applyFont="1" applyBorder="1" applyAlignment="1">
      <alignment horizontal="center" vertical="top"/>
    </xf>
    <xf numFmtId="4" fontId="27" fillId="0" borderId="82" xfId="0" applyNumberFormat="1" applyFont="1" applyBorder="1" applyAlignment="1">
      <alignment horizontal="right" vertical="top"/>
    </xf>
    <xf numFmtId="4" fontId="27" fillId="0" borderId="83" xfId="0" applyNumberFormat="1" applyFont="1" applyBorder="1" applyAlignment="1">
      <alignment horizontal="right" vertical="top"/>
    </xf>
    <xf numFmtId="4" fontId="27" fillId="0" borderId="84" xfId="0" applyNumberFormat="1" applyFont="1" applyBorder="1" applyAlignment="1">
      <alignment horizontal="right" vertical="top"/>
    </xf>
    <xf numFmtId="4" fontId="27" fillId="0" borderId="108" xfId="0" applyNumberFormat="1" applyFont="1" applyBorder="1" applyAlignment="1">
      <alignment horizontal="right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82" xfId="0" applyNumberFormat="1" applyFont="1" applyBorder="1" applyAlignment="1">
      <alignment horizontal="right" vertical="top"/>
    </xf>
    <xf numFmtId="4" fontId="7" fillId="0" borderId="108" xfId="0" applyNumberFormat="1" applyFont="1" applyBorder="1" applyAlignment="1">
      <alignment horizontal="right" vertical="top"/>
    </xf>
    <xf numFmtId="0" fontId="1" fillId="0" borderId="83" xfId="0" applyFont="1" applyBorder="1" applyAlignment="1">
      <alignment vertical="top" wrapText="1"/>
    </xf>
    <xf numFmtId="0" fontId="1" fillId="0" borderId="84" xfId="0" applyFont="1" applyBorder="1" applyAlignment="1">
      <alignment vertical="top"/>
    </xf>
    <xf numFmtId="4" fontId="1" fillId="0" borderId="108" xfId="0" applyNumberFormat="1" applyFont="1" applyBorder="1" applyAlignment="1">
      <alignment horizontal="right" vertical="top"/>
    </xf>
    <xf numFmtId="4" fontId="1" fillId="0" borderId="115" xfId="0" applyNumberFormat="1" applyFont="1" applyBorder="1" applyAlignment="1">
      <alignment horizontal="right" vertical="top"/>
    </xf>
    <xf numFmtId="0" fontId="26" fillId="0" borderId="116" xfId="0" applyFont="1" applyBorder="1" applyAlignment="1">
      <alignment vertical="top" wrapText="1"/>
    </xf>
    <xf numFmtId="4" fontId="27" fillId="0" borderId="88" xfId="0" applyNumberFormat="1" applyFont="1" applyBorder="1" applyAlignment="1">
      <alignment horizontal="right" vertical="top"/>
    </xf>
    <xf numFmtId="4" fontId="7" fillId="0" borderId="43" xfId="0" applyNumberFormat="1" applyFont="1" applyBorder="1" applyAlignment="1">
      <alignment horizontal="right" vertical="top"/>
    </xf>
    <xf numFmtId="0" fontId="1" fillId="0" borderId="41" xfId="0" applyFont="1" applyBorder="1" applyAlignment="1">
      <alignment vertical="top" wrapText="1"/>
    </xf>
    <xf numFmtId="0" fontId="1" fillId="0" borderId="74" xfId="0" applyFont="1" applyBorder="1" applyAlignment="1">
      <alignment vertical="top"/>
    </xf>
    <xf numFmtId="4" fontId="1" fillId="0" borderId="89" xfId="0" applyNumberFormat="1" applyFont="1" applyBorder="1" applyAlignment="1">
      <alignment horizontal="right" vertical="top"/>
    </xf>
    <xf numFmtId="4" fontId="2" fillId="0" borderId="88" xfId="0" applyNumberFormat="1" applyFont="1" applyBorder="1" applyAlignment="1">
      <alignment horizontal="right" vertical="top"/>
    </xf>
    <xf numFmtId="4" fontId="2" fillId="0" borderId="41" xfId="0" applyNumberFormat="1" applyFont="1" applyBorder="1" applyAlignment="1">
      <alignment horizontal="right" vertical="top"/>
    </xf>
    <xf numFmtId="10" fontId="2" fillId="6" borderId="74" xfId="0" applyNumberFormat="1" applyFont="1" applyFill="1" applyBorder="1" applyAlignment="1">
      <alignment horizontal="right" vertical="top"/>
    </xf>
    <xf numFmtId="164" fontId="23" fillId="0" borderId="58" xfId="0" applyNumberFormat="1" applyFont="1" applyBorder="1" applyAlignment="1">
      <alignment vertical="top"/>
    </xf>
    <xf numFmtId="164" fontId="23" fillId="0" borderId="59" xfId="0" applyNumberFormat="1" applyFont="1" applyBorder="1" applyAlignment="1">
      <alignment vertical="top"/>
    </xf>
    <xf numFmtId="49" fontId="25" fillId="0" borderId="117" xfId="0" applyNumberFormat="1" applyFont="1" applyBorder="1" applyAlignment="1">
      <alignment horizontal="center" vertical="top"/>
    </xf>
    <xf numFmtId="0" fontId="26" fillId="0" borderId="118" xfId="0" applyFont="1" applyBorder="1" applyAlignment="1">
      <alignment vertical="top" wrapText="1"/>
    </xf>
    <xf numFmtId="10" fontId="2" fillId="6" borderId="80" xfId="0" applyNumberFormat="1" applyFont="1" applyFill="1" applyBorder="1" applyAlignment="1">
      <alignment horizontal="right" vertical="top"/>
    </xf>
    <xf numFmtId="164" fontId="23" fillId="0" borderId="116" xfId="0" applyNumberFormat="1" applyFont="1" applyBorder="1" applyAlignment="1">
      <alignment vertical="top"/>
    </xf>
    <xf numFmtId="164" fontId="23" fillId="0" borderId="56" xfId="0" applyNumberFormat="1" applyFont="1" applyBorder="1" applyAlignment="1">
      <alignment vertical="top"/>
    </xf>
    <xf numFmtId="49" fontId="32" fillId="0" borderId="117" xfId="0" applyNumberFormat="1" applyFont="1" applyBorder="1" applyAlignment="1">
      <alignment horizontal="center" vertical="top"/>
    </xf>
    <xf numFmtId="0" fontId="34" fillId="0" borderId="118" xfId="0" applyFont="1" applyBorder="1" applyAlignment="1">
      <alignment vertical="top" wrapText="1"/>
    </xf>
    <xf numFmtId="0" fontId="34" fillId="0" borderId="114" xfId="0" applyFont="1" applyBorder="1" applyAlignment="1">
      <alignment horizontal="center" vertical="top"/>
    </xf>
    <xf numFmtId="4" fontId="34" fillId="0" borderId="92" xfId="0" applyNumberFormat="1" applyFont="1" applyBorder="1" applyAlignment="1">
      <alignment horizontal="right" vertical="top"/>
    </xf>
    <xf numFmtId="4" fontId="34" fillId="0" borderId="62" xfId="0" applyNumberFormat="1" applyFont="1" applyBorder="1" applyAlignment="1">
      <alignment horizontal="right" vertical="top"/>
    </xf>
    <xf numFmtId="4" fontId="34" fillId="0" borderId="64" xfId="0" applyNumberFormat="1" applyFont="1" applyBorder="1" applyAlignment="1">
      <alignment horizontal="right" vertical="top"/>
    </xf>
    <xf numFmtId="4" fontId="2" fillId="0" borderId="84" xfId="0" applyNumberFormat="1" applyFont="1" applyBorder="1" applyAlignment="1">
      <alignment horizontal="right" vertical="top"/>
    </xf>
    <xf numFmtId="0" fontId="0" fillId="0" borderId="119" xfId="0" applyBorder="1"/>
    <xf numFmtId="0" fontId="2" fillId="0" borderId="83" xfId="0" applyFont="1" applyBorder="1" applyAlignment="1">
      <alignment vertical="top" wrapText="1"/>
    </xf>
    <xf numFmtId="0" fontId="1" fillId="0" borderId="84" xfId="0" applyFont="1" applyBorder="1" applyAlignment="1">
      <alignment vertical="center"/>
    </xf>
    <xf numFmtId="10" fontId="2" fillId="11" borderId="84" xfId="0" applyNumberFormat="1" applyFont="1" applyFill="1" applyBorder="1" applyAlignment="1">
      <alignment horizontal="right" vertical="top"/>
    </xf>
    <xf numFmtId="4" fontId="34" fillId="0" borderId="63" xfId="0" applyNumberFormat="1" applyFont="1" applyBorder="1" applyAlignment="1">
      <alignment horizontal="right" vertical="top"/>
    </xf>
    <xf numFmtId="0" fontId="27" fillId="5" borderId="33" xfId="0" applyFont="1" applyFill="1" applyBorder="1" applyAlignment="1">
      <alignment horizontal="center" vertical="center"/>
    </xf>
    <xf numFmtId="4" fontId="27" fillId="5" borderId="33" xfId="0" applyNumberFormat="1" applyFont="1" applyFill="1" applyBorder="1" applyAlignment="1">
      <alignment horizontal="right" vertical="center"/>
    </xf>
    <xf numFmtId="0" fontId="23" fillId="12" borderId="105" xfId="0" applyFont="1" applyFill="1" applyBorder="1" applyAlignment="1">
      <alignment vertical="center"/>
    </xf>
    <xf numFmtId="0" fontId="27" fillId="12" borderId="105" xfId="0" applyFont="1" applyFill="1" applyBorder="1" applyAlignment="1">
      <alignment horizontal="center" vertical="center"/>
    </xf>
    <xf numFmtId="4" fontId="27" fillId="12" borderId="105" xfId="0" applyNumberFormat="1" applyFont="1" applyFill="1" applyBorder="1" applyAlignment="1">
      <alignment horizontal="right" vertical="center"/>
    </xf>
    <xf numFmtId="4" fontId="2" fillId="13" borderId="105" xfId="0" applyNumberFormat="1" applyFont="1" applyFill="1" applyBorder="1" applyAlignment="1">
      <alignment horizontal="right" vertical="top"/>
    </xf>
    <xf numFmtId="10" fontId="2" fillId="14" borderId="103" xfId="0" applyNumberFormat="1" applyFont="1" applyFill="1" applyBorder="1" applyAlignment="1">
      <alignment horizontal="right" vertical="top"/>
    </xf>
    <xf numFmtId="0" fontId="23" fillId="5" borderId="104" xfId="0" applyFont="1" applyFill="1" applyBorder="1" applyAlignment="1">
      <alignment vertical="center"/>
    </xf>
    <xf numFmtId="0" fontId="25" fillId="5" borderId="45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64" fontId="2" fillId="2" borderId="124" xfId="0" applyNumberFormat="1" applyFont="1" applyFill="1" applyBorder="1" applyAlignment="1">
      <alignment vertical="center"/>
    </xf>
    <xf numFmtId="164" fontId="2" fillId="2" borderId="125" xfId="0" applyNumberFormat="1" applyFont="1" applyFill="1" applyBorder="1" applyAlignment="1">
      <alignment horizontal="center" vertical="center"/>
    </xf>
    <xf numFmtId="0" fontId="2" fillId="2" borderId="125" xfId="0" applyFont="1" applyFill="1" applyBorder="1" applyAlignment="1">
      <alignment vertical="center" wrapText="1"/>
    </xf>
    <xf numFmtId="0" fontId="23" fillId="2" borderId="105" xfId="0" applyFont="1" applyFill="1" applyBorder="1" applyAlignment="1">
      <alignment horizontal="center" vertical="center"/>
    </xf>
    <xf numFmtId="4" fontId="23" fillId="2" borderId="124" xfId="0" applyNumberFormat="1" applyFont="1" applyFill="1" applyBorder="1" applyAlignment="1">
      <alignment horizontal="right" vertical="center"/>
    </xf>
    <xf numFmtId="4" fontId="23" fillId="2" borderId="125" xfId="0" applyNumberFormat="1" applyFont="1" applyFill="1" applyBorder="1" applyAlignment="1">
      <alignment horizontal="right" vertical="center"/>
    </xf>
    <xf numFmtId="4" fontId="23" fillId="2" borderId="126" xfId="0" applyNumberFormat="1" applyFont="1" applyFill="1" applyBorder="1" applyAlignment="1">
      <alignment horizontal="right" vertical="center"/>
    </xf>
    <xf numFmtId="4" fontId="23" fillId="2" borderId="127" xfId="0" applyNumberFormat="1" applyFont="1" applyFill="1" applyBorder="1" applyAlignment="1">
      <alignment horizontal="right" vertical="center"/>
    </xf>
    <xf numFmtId="4" fontId="23" fillId="2" borderId="128" xfId="0" applyNumberFormat="1" applyFont="1" applyFill="1" applyBorder="1" applyAlignment="1">
      <alignment horizontal="right" vertical="center"/>
    </xf>
    <xf numFmtId="4" fontId="2" fillId="7" borderId="124" xfId="0" applyNumberFormat="1" applyFont="1" applyFill="1" applyBorder="1" applyAlignment="1">
      <alignment horizontal="right" vertical="top"/>
    </xf>
    <xf numFmtId="4" fontId="2" fillId="7" borderId="125" xfId="0" applyNumberFormat="1" applyFont="1" applyFill="1" applyBorder="1" applyAlignment="1">
      <alignment horizontal="right" vertical="top"/>
    </xf>
    <xf numFmtId="10" fontId="2" fillId="10" borderId="126" xfId="0" applyNumberFormat="1" applyFont="1" applyFill="1" applyBorder="1" applyAlignment="1">
      <alignment horizontal="right" vertical="top"/>
    </xf>
    <xf numFmtId="164" fontId="27" fillId="0" borderId="33" xfId="0" applyNumberFormat="1" applyFont="1" applyBorder="1" applyAlignment="1">
      <alignment horizontal="center" vertical="center"/>
    </xf>
    <xf numFmtId="164" fontId="25" fillId="2" borderId="104" xfId="0" applyNumberFormat="1" applyFont="1" applyFill="1" applyBorder="1" applyAlignment="1">
      <alignment horizontal="left" vertical="center"/>
    </xf>
    <xf numFmtId="164" fontId="25" fillId="2" borderId="105" xfId="0" applyNumberFormat="1" applyFont="1" applyFill="1" applyBorder="1" applyAlignment="1">
      <alignment horizontal="left" vertical="center"/>
    </xf>
    <xf numFmtId="0" fontId="23" fillId="2" borderId="107" xfId="0" applyFont="1" applyFill="1" applyBorder="1" applyAlignment="1">
      <alignment horizontal="center" vertical="center"/>
    </xf>
    <xf numFmtId="4" fontId="23" fillId="2" borderId="96" xfId="0" applyNumberFormat="1" applyFont="1" applyFill="1" applyBorder="1" applyAlignment="1">
      <alignment horizontal="right" vertical="center"/>
    </xf>
    <xf numFmtId="4" fontId="23" fillId="2" borderId="107" xfId="0" applyNumberFormat="1" applyFont="1" applyFill="1" applyBorder="1" applyAlignment="1">
      <alignment horizontal="right" vertical="center"/>
    </xf>
    <xf numFmtId="4" fontId="23" fillId="2" borderId="129" xfId="0" applyNumberFormat="1" applyFont="1" applyFill="1" applyBorder="1" applyAlignment="1">
      <alignment horizontal="right" vertical="center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125" xfId="0" applyNumberFormat="1" applyFont="1" applyFill="1" applyBorder="1" applyAlignment="1">
      <alignment horizontal="right" vertical="center"/>
    </xf>
    <xf numFmtId="10" fontId="2" fillId="10" borderId="126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4" fontId="1" fillId="0" borderId="33" xfId="0" applyNumberFormat="1" applyFont="1" applyBorder="1" applyAlignment="1">
      <alignment horizontal="right" vertical="center"/>
    </xf>
    <xf numFmtId="4" fontId="16" fillId="0" borderId="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 wrapText="1"/>
    </xf>
    <xf numFmtId="0" fontId="0" fillId="7" borderId="105" xfId="0" applyFill="1" applyBorder="1" applyAlignment="1">
      <alignment vertical="center"/>
    </xf>
    <xf numFmtId="0" fontId="0" fillId="7" borderId="103" xfId="0" applyFill="1" applyBorder="1" applyAlignment="1">
      <alignment vertical="center"/>
    </xf>
    <xf numFmtId="4" fontId="1" fillId="0" borderId="43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0" borderId="74" xfId="0" applyNumberFormat="1" applyFont="1" applyBorder="1" applyAlignment="1">
      <alignment horizontal="right"/>
    </xf>
    <xf numFmtId="4" fontId="1" fillId="0" borderId="88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0" fontId="1" fillId="0" borderId="41" xfId="0" applyFont="1" applyBorder="1" applyAlignment="1">
      <alignment wrapText="1"/>
    </xf>
    <xf numFmtId="0" fontId="1" fillId="0" borderId="74" xfId="0" applyFont="1" applyBorder="1"/>
    <xf numFmtId="0" fontId="0" fillId="0" borderId="43" xfId="0" applyBorder="1"/>
    <xf numFmtId="0" fontId="0" fillId="0" borderId="41" xfId="0" applyBorder="1"/>
    <xf numFmtId="0" fontId="0" fillId="0" borderId="89" xfId="0" applyBorder="1"/>
    <xf numFmtId="0" fontId="33" fillId="0" borderId="118" xfId="0" applyFont="1" applyBorder="1" applyAlignment="1">
      <alignment vertical="top" wrapText="1"/>
    </xf>
    <xf numFmtId="4" fontId="1" fillId="0" borderId="108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82" xfId="0" applyNumberFormat="1" applyFont="1" applyBorder="1" applyAlignment="1">
      <alignment horizontal="right"/>
    </xf>
    <xf numFmtId="4" fontId="16" fillId="0" borderId="108" xfId="0" applyNumberFormat="1" applyFont="1" applyBorder="1" applyAlignment="1">
      <alignment horizontal="right"/>
    </xf>
    <xf numFmtId="0" fontId="1" fillId="0" borderId="83" xfId="0" applyFont="1" applyBorder="1" applyAlignment="1">
      <alignment wrapText="1"/>
    </xf>
    <xf numFmtId="0" fontId="1" fillId="0" borderId="84" xfId="0" applyFont="1" applyBorder="1"/>
    <xf numFmtId="0" fontId="0" fillId="0" borderId="108" xfId="0" applyBorder="1"/>
    <xf numFmtId="0" fontId="0" fillId="0" borderId="83" xfId="0" applyBorder="1"/>
    <xf numFmtId="0" fontId="0" fillId="0" borderId="115" xfId="0" applyBorder="1"/>
    <xf numFmtId="4" fontId="1" fillId="0" borderId="79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7" fillId="0" borderId="65" xfId="0" applyNumberFormat="1" applyFont="1" applyBorder="1" applyAlignment="1">
      <alignment horizontal="right"/>
    </xf>
    <xf numFmtId="0" fontId="1" fillId="0" borderId="42" xfId="0" applyFont="1" applyBorder="1" applyAlignment="1">
      <alignment wrapText="1"/>
    </xf>
    <xf numFmtId="0" fontId="1" fillId="0" borderId="80" xfId="0" applyFont="1" applyBorder="1"/>
    <xf numFmtId="0" fontId="0" fillId="0" borderId="42" xfId="0" applyBorder="1"/>
    <xf numFmtId="0" fontId="0" fillId="0" borderId="93" xfId="0" applyBorder="1"/>
    <xf numFmtId="4" fontId="2" fillId="0" borderId="79" xfId="0" applyNumberFormat="1" applyFont="1" applyBorder="1" applyAlignment="1">
      <alignment horizontal="right" vertical="top"/>
    </xf>
    <xf numFmtId="4" fontId="2" fillId="0" borderId="108" xfId="0" applyNumberFormat="1" applyFont="1" applyBorder="1" applyAlignment="1">
      <alignment horizontal="right" vertical="center"/>
    </xf>
    <xf numFmtId="4" fontId="2" fillId="0" borderId="83" xfId="0" applyNumberFormat="1" applyFont="1" applyBorder="1" applyAlignment="1">
      <alignment horizontal="right" vertical="center"/>
    </xf>
    <xf numFmtId="4" fontId="2" fillId="0" borderId="84" xfId="0" applyNumberFormat="1" applyFont="1" applyBorder="1" applyAlignment="1">
      <alignment horizontal="right" vertical="center"/>
    </xf>
    <xf numFmtId="4" fontId="2" fillId="0" borderId="82" xfId="0" applyNumberFormat="1" applyFont="1" applyBorder="1" applyAlignment="1">
      <alignment horizontal="right" vertical="center"/>
    </xf>
    <xf numFmtId="4" fontId="2" fillId="0" borderId="115" xfId="0" applyNumberFormat="1" applyFont="1" applyBorder="1" applyAlignment="1">
      <alignment horizontal="right" vertical="center"/>
    </xf>
    <xf numFmtId="0" fontId="27" fillId="0" borderId="63" xfId="0" applyFont="1" applyBorder="1" applyAlignment="1">
      <alignment vertical="top" wrapText="1"/>
    </xf>
    <xf numFmtId="0" fontId="23" fillId="5" borderId="35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vertical="center"/>
    </xf>
    <xf numFmtId="4" fontId="27" fillId="5" borderId="54" xfId="0" applyNumberFormat="1" applyFont="1" applyFill="1" applyBorder="1" applyAlignment="1">
      <alignment horizontal="right" vertical="center"/>
    </xf>
    <xf numFmtId="4" fontId="27" fillId="5" borderId="106" xfId="0" applyNumberFormat="1" applyFont="1" applyFill="1" applyBorder="1" applyAlignment="1">
      <alignment horizontal="right" vertical="center"/>
    </xf>
    <xf numFmtId="4" fontId="1" fillId="5" borderId="122" xfId="0" applyNumberFormat="1" applyFont="1" applyFill="1" applyBorder="1" applyAlignment="1">
      <alignment horizontal="right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" fillId="12" borderId="121" xfId="0" applyNumberFormat="1" applyFont="1" applyFill="1" applyBorder="1" applyAlignment="1">
      <alignment horizontal="right" vertical="center"/>
    </xf>
    <xf numFmtId="4" fontId="1" fillId="12" borderId="120" xfId="0" applyNumberFormat="1" applyFont="1" applyFill="1" applyBorder="1" applyAlignment="1">
      <alignment horizontal="right" vertical="center"/>
    </xf>
    <xf numFmtId="4" fontId="1" fillId="12" borderId="44" xfId="0" applyNumberFormat="1" applyFont="1" applyFill="1" applyBorder="1" applyAlignment="1">
      <alignment horizontal="right" vertical="center"/>
    </xf>
    <xf numFmtId="4" fontId="7" fillId="12" borderId="122" xfId="0" applyNumberFormat="1" applyFont="1" applyFill="1" applyBorder="1" applyAlignment="1">
      <alignment horizontal="right" vertical="center"/>
    </xf>
    <xf numFmtId="0" fontId="1" fillId="12" borderId="44" xfId="0" applyFont="1" applyFill="1" applyBorder="1" applyAlignment="1">
      <alignment vertical="center"/>
    </xf>
    <xf numFmtId="0" fontId="4" fillId="13" borderId="121" xfId="0" applyFont="1" applyFill="1" applyBorder="1" applyAlignment="1">
      <alignment vertical="center"/>
    </xf>
    <xf numFmtId="0" fontId="0" fillId="13" borderId="122" xfId="0" applyFill="1" applyBorder="1"/>
    <xf numFmtId="0" fontId="0" fillId="13" borderId="44" xfId="0" applyFill="1" applyBorder="1"/>
    <xf numFmtId="0" fontId="0" fillId="13" borderId="123" xfId="0" applyFill="1" applyBorder="1"/>
    <xf numFmtId="4" fontId="2" fillId="13" borderId="120" xfId="0" applyNumberFormat="1" applyFont="1" applyFill="1" applyBorder="1" applyAlignment="1">
      <alignment horizontal="right" vertical="top"/>
    </xf>
    <xf numFmtId="4" fontId="2" fillId="13" borderId="44" xfId="0" applyNumberFormat="1" applyFont="1" applyFill="1" applyBorder="1" applyAlignment="1">
      <alignment horizontal="right" vertical="top"/>
    </xf>
    <xf numFmtId="10" fontId="2" fillId="14" borderId="121" xfId="0" applyNumberFormat="1" applyFont="1" applyFill="1" applyBorder="1" applyAlignment="1">
      <alignment horizontal="right" vertical="top"/>
    </xf>
    <xf numFmtId="0" fontId="12" fillId="2" borderId="124" xfId="0" applyFont="1" applyFill="1" applyBorder="1" applyAlignment="1">
      <alignment vertical="center"/>
    </xf>
    <xf numFmtId="0" fontId="12" fillId="2" borderId="125" xfId="0" applyFont="1" applyFill="1" applyBorder="1" applyAlignment="1">
      <alignment horizontal="center" vertical="center"/>
    </xf>
    <xf numFmtId="0" fontId="12" fillId="2" borderId="125" xfId="0" applyFont="1" applyFill="1" applyBorder="1" applyAlignment="1">
      <alignment vertical="center" wrapText="1"/>
    </xf>
    <xf numFmtId="0" fontId="0" fillId="2" borderId="128" xfId="0" applyFill="1" applyBorder="1" applyAlignment="1">
      <alignment horizontal="center" vertical="center"/>
    </xf>
    <xf numFmtId="4" fontId="0" fillId="2" borderId="124" xfId="0" applyNumberFormat="1" applyFill="1" applyBorder="1" applyAlignment="1">
      <alignment horizontal="right" vertical="center"/>
    </xf>
    <xf numFmtId="4" fontId="0" fillId="2" borderId="125" xfId="0" applyNumberFormat="1" applyFill="1" applyBorder="1" applyAlignment="1">
      <alignment horizontal="right" vertical="center"/>
    </xf>
    <xf numFmtId="4" fontId="0" fillId="2" borderId="126" xfId="0" applyNumberFormat="1" applyFill="1" applyBorder="1" applyAlignment="1">
      <alignment horizontal="right" vertical="center"/>
    </xf>
    <xf numFmtId="4" fontId="0" fillId="2" borderId="127" xfId="0" applyNumberFormat="1" applyFill="1" applyBorder="1" applyAlignment="1">
      <alignment horizontal="right" vertical="center"/>
    </xf>
    <xf numFmtId="4" fontId="13" fillId="2" borderId="127" xfId="0" applyNumberFormat="1" applyFont="1" applyFill="1" applyBorder="1" applyAlignment="1">
      <alignment horizontal="right" vertical="center"/>
    </xf>
    <xf numFmtId="0" fontId="0" fillId="2" borderId="125" xfId="0" applyFill="1" applyBorder="1" applyAlignment="1">
      <alignment vertical="center" wrapText="1"/>
    </xf>
    <xf numFmtId="0" fontId="0" fillId="7" borderId="126" xfId="0" applyFill="1" applyBorder="1" applyAlignment="1">
      <alignment vertical="center"/>
    </xf>
    <xf numFmtId="0" fontId="0" fillId="7" borderId="127" xfId="0" applyFill="1" applyBorder="1"/>
    <xf numFmtId="0" fontId="0" fillId="7" borderId="125" xfId="0" applyFill="1" applyBorder="1"/>
    <xf numFmtId="0" fontId="0" fillId="7" borderId="128" xfId="0" applyFill="1" applyBorder="1"/>
    <xf numFmtId="164" fontId="23" fillId="17" borderId="25" xfId="0" applyNumberFormat="1" applyFont="1" applyFill="1" applyBorder="1" applyAlignment="1">
      <alignment vertical="top"/>
    </xf>
    <xf numFmtId="49" fontId="23" fillId="17" borderId="25" xfId="0" applyNumberFormat="1" applyFont="1" applyFill="1" applyBorder="1" applyAlignment="1">
      <alignment horizontal="center" vertical="top"/>
    </xf>
    <xf numFmtId="0" fontId="24" fillId="17" borderId="85" xfId="0" applyFont="1" applyFill="1" applyBorder="1" applyAlignment="1">
      <alignment vertical="top" wrapText="1"/>
    </xf>
    <xf numFmtId="0" fontId="23" fillId="17" borderId="49" xfId="0" applyFont="1" applyFill="1" applyBorder="1" applyAlignment="1">
      <alignment horizontal="center" vertical="top"/>
    </xf>
    <xf numFmtId="4" fontId="23" fillId="17" borderId="109" xfId="0" applyNumberFormat="1" applyFont="1" applyFill="1" applyBorder="1" applyAlignment="1">
      <alignment horizontal="right" vertical="top"/>
    </xf>
    <xf numFmtId="4" fontId="23" fillId="17" borderId="110" xfId="0" applyNumberFormat="1" applyFont="1" applyFill="1" applyBorder="1" applyAlignment="1">
      <alignment horizontal="right" vertical="top"/>
    </xf>
    <xf numFmtId="4" fontId="23" fillId="17" borderId="111" xfId="0" applyNumberFormat="1" applyFont="1" applyFill="1" applyBorder="1" applyAlignment="1">
      <alignment horizontal="right" vertical="top"/>
    </xf>
    <xf numFmtId="4" fontId="23" fillId="17" borderId="112" xfId="0" applyNumberFormat="1" applyFont="1" applyFill="1" applyBorder="1" applyAlignment="1">
      <alignment horizontal="right" vertical="top"/>
    </xf>
    <xf numFmtId="4" fontId="23" fillId="17" borderId="113" xfId="0" applyNumberFormat="1" applyFont="1" applyFill="1" applyBorder="1" applyAlignment="1">
      <alignment horizontal="right" vertical="top"/>
    </xf>
    <xf numFmtId="4" fontId="2" fillId="18" borderId="109" xfId="0" applyNumberFormat="1" applyFont="1" applyFill="1" applyBorder="1" applyAlignment="1">
      <alignment horizontal="right" vertical="top"/>
    </xf>
    <xf numFmtId="4" fontId="2" fillId="18" borderId="110" xfId="0" applyNumberFormat="1" applyFont="1" applyFill="1" applyBorder="1" applyAlignment="1">
      <alignment horizontal="right" vertical="top"/>
    </xf>
    <xf numFmtId="10" fontId="2" fillId="17" borderId="111" xfId="0" applyNumberFormat="1" applyFont="1" applyFill="1" applyBorder="1" applyAlignment="1">
      <alignment horizontal="right" vertical="top"/>
    </xf>
    <xf numFmtId="164" fontId="24" fillId="19" borderId="104" xfId="0" applyNumberFormat="1" applyFont="1" applyFill="1" applyBorder="1" applyAlignment="1">
      <alignment vertical="center"/>
    </xf>
    <xf numFmtId="164" fontId="23" fillId="19" borderId="105" xfId="0" applyNumberFormat="1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vertical="center" wrapText="1"/>
    </xf>
    <xf numFmtId="0" fontId="23" fillId="19" borderId="105" xfId="0" applyFont="1" applyFill="1" applyBorder="1" applyAlignment="1">
      <alignment horizontal="center" vertical="center"/>
    </xf>
    <xf numFmtId="4" fontId="23" fillId="19" borderId="124" xfId="0" applyNumberFormat="1" applyFont="1" applyFill="1" applyBorder="1" applyAlignment="1">
      <alignment horizontal="right" vertical="center"/>
    </xf>
    <xf numFmtId="4" fontId="23" fillId="19" borderId="125" xfId="0" applyNumberFormat="1" applyFont="1" applyFill="1" applyBorder="1" applyAlignment="1">
      <alignment horizontal="right" vertical="center"/>
    </xf>
    <xf numFmtId="4" fontId="23" fillId="19" borderId="126" xfId="0" applyNumberFormat="1" applyFont="1" applyFill="1" applyBorder="1" applyAlignment="1">
      <alignment horizontal="right" vertical="center"/>
    </xf>
    <xf numFmtId="4" fontId="23" fillId="19" borderId="127" xfId="0" applyNumberFormat="1" applyFont="1" applyFill="1" applyBorder="1" applyAlignment="1">
      <alignment horizontal="right" vertical="center"/>
    </xf>
    <xf numFmtId="4" fontId="23" fillId="19" borderId="128" xfId="0" applyNumberFormat="1" applyFont="1" applyFill="1" applyBorder="1" applyAlignment="1">
      <alignment horizontal="right" vertical="center"/>
    </xf>
    <xf numFmtId="4" fontId="2" fillId="15" borderId="124" xfId="0" applyNumberFormat="1" applyFont="1" applyFill="1" applyBorder="1" applyAlignment="1">
      <alignment horizontal="right" vertical="center"/>
    </xf>
    <xf numFmtId="4" fontId="2" fillId="15" borderId="125" xfId="0" applyNumberFormat="1" applyFont="1" applyFill="1" applyBorder="1" applyAlignment="1">
      <alignment horizontal="right" vertical="center"/>
    </xf>
    <xf numFmtId="10" fontId="2" fillId="20" borderId="126" xfId="0" applyNumberFormat="1" applyFont="1" applyFill="1" applyBorder="1" applyAlignment="1">
      <alignment horizontal="right" vertical="center"/>
    </xf>
    <xf numFmtId="0" fontId="24" fillId="17" borderId="50" xfId="0" applyFont="1" applyFill="1" applyBorder="1" applyAlignment="1">
      <alignment vertical="top" wrapText="1"/>
    </xf>
    <xf numFmtId="49" fontId="23" fillId="17" borderId="130" xfId="0" applyNumberFormat="1" applyFont="1" applyFill="1" applyBorder="1" applyAlignment="1">
      <alignment horizontal="center" vertical="top"/>
    </xf>
    <xf numFmtId="49" fontId="32" fillId="0" borderId="131" xfId="0" applyNumberFormat="1" applyFont="1" applyBorder="1" applyAlignment="1">
      <alignment horizontal="center" vertical="top"/>
    </xf>
    <xf numFmtId="49" fontId="32" fillId="0" borderId="132" xfId="0" applyNumberFormat="1" applyFont="1" applyBorder="1" applyAlignment="1">
      <alignment horizontal="center" vertical="top"/>
    </xf>
    <xf numFmtId="49" fontId="32" fillId="0" borderId="133" xfId="0" applyNumberFormat="1" applyFont="1" applyBorder="1" applyAlignment="1">
      <alignment horizontal="center" vertical="top"/>
    </xf>
    <xf numFmtId="49" fontId="32" fillId="0" borderId="134" xfId="0" applyNumberFormat="1" applyFont="1" applyBorder="1" applyAlignment="1">
      <alignment horizontal="center" vertical="top"/>
    </xf>
    <xf numFmtId="164" fontId="24" fillId="19" borderId="104" xfId="0" applyNumberFormat="1" applyFont="1" applyFill="1" applyBorder="1" applyAlignment="1">
      <alignment horizontal="left" vertical="center" wrapText="1"/>
    </xf>
    <xf numFmtId="164" fontId="24" fillId="19" borderId="105" xfId="0" applyNumberFormat="1" applyFont="1" applyFill="1" applyBorder="1" applyAlignment="1">
      <alignment horizontal="left" vertical="center" wrapText="1"/>
    </xf>
    <xf numFmtId="164" fontId="24" fillId="19" borderId="103" xfId="0" applyNumberFormat="1" applyFont="1" applyFill="1" applyBorder="1" applyAlignment="1">
      <alignment horizontal="left" vertical="center" wrapText="1"/>
    </xf>
    <xf numFmtId="164" fontId="24" fillId="19" borderId="127" xfId="0" applyNumberFormat="1" applyFont="1" applyFill="1" applyBorder="1" applyAlignment="1">
      <alignment horizontal="left" vertical="center" wrapText="1"/>
    </xf>
    <xf numFmtId="4" fontId="1" fillId="0" borderId="43" xfId="0" applyNumberFormat="1" applyFont="1" applyBorder="1" applyAlignment="1">
      <alignment horizontal="right" vertical="center"/>
    </xf>
    <xf numFmtId="4" fontId="2" fillId="0" borderId="74" xfId="0" applyNumberFormat="1" applyFont="1" applyBorder="1" applyAlignment="1">
      <alignment horizontal="right" vertical="top"/>
    </xf>
    <xf numFmtId="0" fontId="2" fillId="0" borderId="41" xfId="0" applyFont="1" applyBorder="1" applyAlignment="1">
      <alignment vertical="top" wrapText="1"/>
    </xf>
    <xf numFmtId="10" fontId="2" fillId="11" borderId="74" xfId="0" applyNumberFormat="1" applyFont="1" applyFill="1" applyBorder="1" applyAlignment="1">
      <alignment horizontal="right" vertical="top"/>
    </xf>
    <xf numFmtId="0" fontId="37" fillId="0" borderId="40" xfId="0" applyFont="1" applyBorder="1" applyAlignment="1">
      <alignment vertical="top" wrapText="1"/>
    </xf>
    <xf numFmtId="4" fontId="36" fillId="0" borderId="4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vertical="top"/>
    </xf>
    <xf numFmtId="0" fontId="38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4" fontId="42" fillId="0" borderId="38" xfId="0" applyNumberFormat="1" applyFont="1" applyBorder="1" applyAlignment="1">
      <alignment vertical="top" wrapText="1"/>
    </xf>
    <xf numFmtId="4" fontId="38" fillId="0" borderId="38" xfId="0" applyNumberFormat="1" applyFont="1" applyBorder="1" applyAlignment="1">
      <alignment horizontal="right" vertical="top"/>
    </xf>
    <xf numFmtId="4" fontId="42" fillId="0" borderId="38" xfId="0" applyNumberFormat="1" applyFont="1" applyBorder="1" applyAlignment="1">
      <alignment vertical="top" wrapText="1"/>
    </xf>
    <xf numFmtId="4" fontId="42" fillId="0" borderId="40" xfId="0" applyNumberFormat="1" applyFont="1" applyBorder="1" applyAlignment="1">
      <alignment horizontal="right" vertical="top" wrapText="1"/>
    </xf>
    <xf numFmtId="4" fontId="42" fillId="0" borderId="38" xfId="0" applyNumberFormat="1" applyFont="1" applyBorder="1" applyAlignment="1">
      <alignment horizontal="right" vertical="top" wrapText="1"/>
    </xf>
    <xf numFmtId="4" fontId="42" fillId="0" borderId="41" xfId="0" applyNumberFormat="1" applyFont="1" applyBorder="1" applyAlignment="1">
      <alignment horizontal="right" vertical="top" wrapText="1"/>
    </xf>
    <xf numFmtId="4" fontId="42" fillId="0" borderId="22" xfId="0" applyNumberFormat="1" applyFont="1" applyBorder="1" applyAlignment="1">
      <alignment horizontal="right" vertical="top" wrapText="1"/>
    </xf>
    <xf numFmtId="4" fontId="42" fillId="0" borderId="24" xfId="0" applyNumberFormat="1" applyFont="1" applyBorder="1" applyAlignment="1">
      <alignment horizontal="right" vertical="top" wrapText="1"/>
    </xf>
    <xf numFmtId="4" fontId="42" fillId="0" borderId="16" xfId="0" applyNumberFormat="1" applyFont="1" applyBorder="1" applyAlignment="1">
      <alignment horizontal="right" vertical="top" wrapText="1"/>
    </xf>
    <xf numFmtId="4" fontId="42" fillId="0" borderId="20" xfId="0" applyNumberFormat="1" applyFont="1" applyBorder="1" applyAlignment="1">
      <alignment horizontal="right" vertical="top" wrapText="1"/>
    </xf>
    <xf numFmtId="4" fontId="42" fillId="0" borderId="43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0" fontId="42" fillId="0" borderId="40" xfId="0" applyFont="1" applyBorder="1" applyAlignment="1">
      <alignment horizontal="left" vertical="top" wrapText="1"/>
    </xf>
    <xf numFmtId="0" fontId="44" fillId="0" borderId="58" xfId="0" applyFont="1" applyBorder="1" applyAlignment="1">
      <alignment horizontal="center" vertical="top" wrapText="1"/>
    </xf>
    <xf numFmtId="4" fontId="42" fillId="0" borderId="87" xfId="0" applyNumberFormat="1" applyFont="1" applyBorder="1" applyAlignment="1">
      <alignment horizontal="center" vertical="top" wrapText="1"/>
    </xf>
    <xf numFmtId="4" fontId="42" fillId="0" borderId="73" xfId="0" applyNumberFormat="1" applyFont="1" applyBorder="1" applyAlignment="1">
      <alignment horizontal="center" vertical="top" wrapText="1"/>
    </xf>
    <xf numFmtId="0" fontId="44" fillId="0" borderId="116" xfId="0" applyFont="1" applyBorder="1" applyAlignment="1">
      <alignment horizontal="center" vertical="top" wrapText="1"/>
    </xf>
    <xf numFmtId="0" fontId="44" fillId="0" borderId="135" xfId="0" applyFont="1" applyBorder="1" applyAlignment="1">
      <alignment horizontal="center" vertical="top" wrapText="1"/>
    </xf>
    <xf numFmtId="4" fontId="38" fillId="0" borderId="73" xfId="0" applyNumberFormat="1" applyFont="1" applyBorder="1" applyAlignment="1">
      <alignment horizontal="center" vertical="top" wrapText="1"/>
    </xf>
    <xf numFmtId="0" fontId="42" fillId="0" borderId="75" xfId="0" applyFont="1" applyBorder="1" applyAlignment="1">
      <alignment horizontal="left" vertical="top" wrapText="1"/>
    </xf>
    <xf numFmtId="0" fontId="42" fillId="0" borderId="76" xfId="0" applyFont="1" applyBorder="1" applyAlignment="1">
      <alignment horizontal="left" vertical="top" wrapText="1"/>
    </xf>
    <xf numFmtId="0" fontId="42" fillId="0" borderId="72" xfId="0" applyFont="1" applyBorder="1" applyAlignment="1">
      <alignment horizontal="left" vertical="top" wrapText="1"/>
    </xf>
    <xf numFmtId="0" fontId="42" fillId="0" borderId="72" xfId="0" applyFont="1" applyBorder="1" applyAlignment="1">
      <alignment horizontal="left" vertical="top" wrapText="1"/>
    </xf>
    <xf numFmtId="0" fontId="42" fillId="0" borderId="88" xfId="0" applyFont="1" applyBorder="1" applyAlignment="1">
      <alignment horizontal="left" vertical="top" wrapText="1"/>
    </xf>
    <xf numFmtId="0" fontId="42" fillId="0" borderId="73" xfId="0" applyFont="1" applyBorder="1" applyAlignment="1">
      <alignment vertical="top" wrapText="1"/>
    </xf>
    <xf numFmtId="0" fontId="42" fillId="0" borderId="73" xfId="0" applyFont="1" applyBorder="1" applyAlignment="1">
      <alignment horizontal="left" vertical="top" wrapText="1"/>
    </xf>
    <xf numFmtId="49" fontId="44" fillId="0" borderId="135" xfId="0" applyNumberFormat="1" applyFont="1" applyBorder="1" applyAlignment="1">
      <alignment horizontal="center" vertical="top" wrapText="1"/>
    </xf>
    <xf numFmtId="166" fontId="44" fillId="0" borderId="135" xfId="0" applyNumberFormat="1" applyFont="1" applyBorder="1" applyAlignment="1">
      <alignment horizontal="center" vertical="top" wrapText="1"/>
    </xf>
    <xf numFmtId="0" fontId="42" fillId="0" borderId="72" xfId="0" applyFont="1" applyBorder="1" applyAlignment="1">
      <alignment vertical="top" wrapText="1"/>
    </xf>
    <xf numFmtId="0" fontId="44" fillId="0" borderId="72" xfId="0" applyFont="1" applyBorder="1" applyAlignment="1">
      <alignment horizontal="left" vertical="top" wrapText="1"/>
    </xf>
    <xf numFmtId="49" fontId="42" fillId="0" borderId="72" xfId="0" applyNumberFormat="1" applyFont="1" applyBorder="1" applyAlignment="1">
      <alignment horizontal="left" vertical="top" wrapText="1"/>
    </xf>
    <xf numFmtId="166" fontId="42" fillId="0" borderId="72" xfId="0" applyNumberFormat="1" applyFont="1" applyBorder="1" applyAlignment="1">
      <alignment horizontal="left" vertical="top" wrapText="1"/>
    </xf>
    <xf numFmtId="0" fontId="42" fillId="0" borderId="54" xfId="0" applyFont="1" applyBorder="1" applyAlignment="1">
      <alignment horizontal="left" vertical="top" wrapText="1"/>
    </xf>
    <xf numFmtId="4" fontId="42" fillId="0" borderId="136" xfId="0" applyNumberFormat="1" applyFont="1" applyBorder="1" applyAlignment="1">
      <alignment horizontal="center" vertical="top" wrapText="1"/>
    </xf>
    <xf numFmtId="0" fontId="41" fillId="13" borderId="135" xfId="0" applyFont="1" applyFill="1" applyBorder="1" applyAlignment="1">
      <alignment horizontal="center" vertical="center" wrapText="1"/>
    </xf>
    <xf numFmtId="0" fontId="41" fillId="13" borderId="72" xfId="0" applyFont="1" applyFill="1" applyBorder="1" applyAlignment="1">
      <alignment horizontal="center" vertical="center" wrapText="1"/>
    </xf>
    <xf numFmtId="0" fontId="41" fillId="13" borderId="38" xfId="0" applyFont="1" applyFill="1" applyBorder="1" applyAlignment="1">
      <alignment horizontal="center" vertical="center" wrapText="1"/>
    </xf>
    <xf numFmtId="0" fontId="41" fillId="13" borderId="39" xfId="0" applyFont="1" applyFill="1" applyBorder="1" applyAlignment="1">
      <alignment horizontal="center" vertical="center" wrapText="1"/>
    </xf>
    <xf numFmtId="0" fontId="41" fillId="13" borderId="73" xfId="0" applyFont="1" applyFill="1" applyBorder="1" applyAlignment="1">
      <alignment horizontal="center" vertical="center" wrapText="1"/>
    </xf>
    <xf numFmtId="0" fontId="41" fillId="13" borderId="73" xfId="0" applyFont="1" applyFill="1" applyBorder="1" applyAlignment="1">
      <alignment horizontal="center" vertical="center"/>
    </xf>
    <xf numFmtId="0" fontId="43" fillId="13" borderId="72" xfId="0" applyFont="1" applyFill="1" applyBorder="1" applyAlignment="1">
      <alignment horizontal="center" vertical="center"/>
    </xf>
    <xf numFmtId="0" fontId="38" fillId="0" borderId="0" xfId="0" applyFont="1" applyAlignment="1">
      <alignment vertical="top" wrapText="1"/>
    </xf>
    <xf numFmtId="0" fontId="42" fillId="0" borderId="74" xfId="0" applyFont="1" applyBorder="1" applyAlignment="1">
      <alignment vertical="top" wrapText="1"/>
    </xf>
    <xf numFmtId="4" fontId="38" fillId="0" borderId="40" xfId="0" applyNumberFormat="1" applyFont="1" applyBorder="1" applyAlignment="1">
      <alignment horizontal="right" vertical="top" wrapText="1"/>
    </xf>
    <xf numFmtId="0" fontId="38" fillId="0" borderId="73" xfId="0" applyFont="1" applyBorder="1" applyAlignment="1">
      <alignment vertical="top" wrapText="1"/>
    </xf>
    <xf numFmtId="4" fontId="38" fillId="0" borderId="43" xfId="0" applyNumberFormat="1" applyFont="1" applyBorder="1" applyAlignment="1">
      <alignment horizontal="right" vertical="top" wrapText="1"/>
    </xf>
    <xf numFmtId="0" fontId="38" fillId="0" borderId="74" xfId="0" applyFont="1" applyBorder="1" applyAlignment="1">
      <alignment vertical="top" wrapText="1"/>
    </xf>
    <xf numFmtId="4" fontId="42" fillId="0" borderId="33" xfId="0" applyNumberFormat="1" applyFont="1" applyBorder="1" applyAlignment="1">
      <alignment horizontal="right" vertical="top" wrapText="1"/>
    </xf>
    <xf numFmtId="0" fontId="38" fillId="0" borderId="0" xfId="0" applyFont="1" applyAlignment="1">
      <alignment vertical="top"/>
    </xf>
    <xf numFmtId="49" fontId="44" fillId="0" borderId="137" xfId="0" applyNumberFormat="1" applyFont="1" applyBorder="1" applyAlignment="1">
      <alignment horizontal="center" vertical="top" wrapText="1"/>
    </xf>
    <xf numFmtId="49" fontId="42" fillId="0" borderId="88" xfId="0" applyNumberFormat="1" applyFont="1" applyBorder="1" applyAlignment="1">
      <alignment horizontal="left" vertical="top" wrapText="1"/>
    </xf>
    <xf numFmtId="4" fontId="42" fillId="0" borderId="74" xfId="0" applyNumberFormat="1" applyFont="1" applyBorder="1" applyAlignment="1">
      <alignment horizontal="center" vertical="top" wrapText="1"/>
    </xf>
    <xf numFmtId="0" fontId="43" fillId="13" borderId="124" xfId="0" applyFont="1" applyFill="1" applyBorder="1" applyAlignment="1">
      <alignment horizontal="left" vertical="center"/>
    </xf>
    <xf numFmtId="0" fontId="43" fillId="13" borderId="125" xfId="0" applyFont="1" applyFill="1" applyBorder="1" applyAlignment="1">
      <alignment horizontal="left" vertical="center"/>
    </xf>
    <xf numFmtId="4" fontId="41" fillId="13" borderId="126" xfId="0" applyNumberFormat="1" applyFont="1" applyFill="1" applyBorder="1" applyAlignment="1">
      <alignment horizontal="center" vertical="center"/>
    </xf>
    <xf numFmtId="0" fontId="41" fillId="13" borderId="124" xfId="0" applyFont="1" applyFill="1" applyBorder="1" applyAlignment="1">
      <alignment horizontal="center" vertical="center"/>
    </xf>
    <xf numFmtId="4" fontId="41" fillId="13" borderId="125" xfId="0" applyNumberFormat="1" applyFont="1" applyFill="1" applyBorder="1" applyAlignment="1">
      <alignment horizontal="center" vertical="center"/>
    </xf>
    <xf numFmtId="0" fontId="41" fillId="13" borderId="125" xfId="0" applyFont="1" applyFill="1" applyBorder="1" applyAlignment="1">
      <alignment horizontal="center" vertical="center"/>
    </xf>
    <xf numFmtId="4" fontId="41" fillId="13" borderId="125" xfId="0" applyNumberFormat="1" applyFont="1" applyFill="1" applyBorder="1" applyAlignment="1">
      <alignment horizontal="right" vertical="center"/>
    </xf>
    <xf numFmtId="0" fontId="41" fillId="13" borderId="126" xfId="0" applyFont="1" applyFill="1" applyBorder="1" applyAlignment="1">
      <alignment vertical="center"/>
    </xf>
    <xf numFmtId="4" fontId="38" fillId="0" borderId="73" xfId="0" applyNumberFormat="1" applyFont="1" applyBorder="1" applyAlignment="1">
      <alignment horizontal="center" vertical="top"/>
    </xf>
    <xf numFmtId="49" fontId="38" fillId="0" borderId="72" xfId="0" applyNumberFormat="1" applyFont="1" applyBorder="1" applyAlignment="1">
      <alignment horizontal="left" vertical="top"/>
    </xf>
    <xf numFmtId="0" fontId="38" fillId="0" borderId="73" xfId="0" applyFont="1" applyBorder="1" applyAlignment="1">
      <alignment horizontal="left" vertical="top" wrapText="1"/>
    </xf>
    <xf numFmtId="0" fontId="38" fillId="0" borderId="83" xfId="0" applyFont="1" applyBorder="1" applyAlignment="1">
      <alignment vertical="top"/>
    </xf>
    <xf numFmtId="166" fontId="38" fillId="0" borderId="79" xfId="0" applyNumberFormat="1" applyFont="1" applyBorder="1" applyAlignment="1">
      <alignment vertical="top" wrapText="1"/>
    </xf>
    <xf numFmtId="4" fontId="38" fillId="0" borderId="80" xfId="0" applyNumberFormat="1" applyFont="1" applyBorder="1" applyAlignment="1">
      <alignment horizontal="center" vertical="top"/>
    </xf>
    <xf numFmtId="4" fontId="38" fillId="0" borderId="42" xfId="0" applyNumberFormat="1" applyFont="1" applyBorder="1" applyAlignment="1">
      <alignment vertical="top" wrapText="1"/>
    </xf>
    <xf numFmtId="0" fontId="38" fillId="0" borderId="42" xfId="0" applyFont="1" applyBorder="1" applyAlignment="1">
      <alignment vertical="top" wrapText="1"/>
    </xf>
    <xf numFmtId="0" fontId="38" fillId="0" borderId="42" xfId="0" applyFont="1" applyBorder="1" applyAlignment="1">
      <alignment vertical="top"/>
    </xf>
    <xf numFmtId="4" fontId="38" fillId="0" borderId="42" xfId="0" applyNumberFormat="1" applyFont="1" applyBorder="1" applyAlignment="1">
      <alignment horizontal="right" vertical="top"/>
    </xf>
    <xf numFmtId="0" fontId="38" fillId="0" borderId="80" xfId="0" applyFont="1" applyBorder="1" applyAlignment="1">
      <alignment vertical="top" wrapText="1"/>
    </xf>
    <xf numFmtId="0" fontId="41" fillId="16" borderId="46" xfId="0" applyFont="1" applyFill="1" applyBorder="1" applyAlignment="1">
      <alignment horizontal="center" vertical="center" wrapText="1"/>
    </xf>
    <xf numFmtId="0" fontId="41" fillId="16" borderId="52" xfId="0" applyFont="1" applyFill="1" applyBorder="1" applyAlignment="1">
      <alignment horizontal="center" vertical="center" wrapText="1"/>
    </xf>
    <xf numFmtId="0" fontId="41" fillId="16" borderId="53" xfId="0" applyFont="1" applyFill="1" applyBorder="1" applyAlignment="1">
      <alignment horizontal="center" vertical="center" wrapText="1"/>
    </xf>
    <xf numFmtId="0" fontId="50" fillId="0" borderId="44" xfId="0" applyFont="1" applyBorder="1" applyAlignment="1">
      <alignment vertical="top" wrapText="1"/>
    </xf>
    <xf numFmtId="0" fontId="50" fillId="0" borderId="42" xfId="0" applyFont="1" applyBorder="1" applyAlignment="1">
      <alignment vertical="top" wrapText="1"/>
    </xf>
    <xf numFmtId="0" fontId="41" fillId="16" borderId="104" xfId="0" applyFont="1" applyFill="1" applyBorder="1" applyAlignment="1">
      <alignment horizontal="center" vertical="center" wrapText="1"/>
    </xf>
    <xf numFmtId="0" fontId="41" fillId="16" borderId="105" xfId="0" applyFont="1" applyFill="1" applyBorder="1" applyAlignment="1">
      <alignment horizontal="center" vertical="center" wrapText="1"/>
    </xf>
    <xf numFmtId="0" fontId="41" fillId="16" borderId="107" xfId="0" applyFont="1" applyFill="1" applyBorder="1" applyAlignment="1">
      <alignment horizontal="center" vertical="center" wrapText="1"/>
    </xf>
    <xf numFmtId="0" fontId="41" fillId="16" borderId="96" xfId="0" applyFont="1" applyFill="1" applyBorder="1" applyAlignment="1">
      <alignment horizontal="center" vertical="center" wrapText="1"/>
    </xf>
    <xf numFmtId="0" fontId="41" fillId="16" borderId="103" xfId="0" applyFont="1" applyFill="1" applyBorder="1" applyAlignment="1">
      <alignment horizontal="center" vertical="center" wrapText="1"/>
    </xf>
    <xf numFmtId="0" fontId="38" fillId="13" borderId="45" xfId="0" applyFont="1" applyFill="1" applyBorder="1" applyAlignment="1">
      <alignment horizontal="center" vertical="center" wrapText="1"/>
    </xf>
    <xf numFmtId="0" fontId="38" fillId="13" borderId="124" xfId="0" applyFont="1" applyFill="1" applyBorder="1" applyAlignment="1">
      <alignment horizontal="center" vertical="center" wrapText="1"/>
    </xf>
    <xf numFmtId="0" fontId="41" fillId="13" borderId="126" xfId="0" applyFont="1" applyFill="1" applyBorder="1" applyAlignment="1">
      <alignment horizontal="center" vertical="center" wrapText="1"/>
    </xf>
    <xf numFmtId="0" fontId="38" fillId="13" borderId="127" xfId="0" applyFont="1" applyFill="1" applyBorder="1" applyAlignment="1">
      <alignment horizontal="center" vertical="center" wrapText="1"/>
    </xf>
    <xf numFmtId="0" fontId="41" fillId="13" borderId="125" xfId="0" applyFont="1" applyFill="1" applyBorder="1" applyAlignment="1">
      <alignment horizontal="center" vertical="center" wrapText="1"/>
    </xf>
    <xf numFmtId="0" fontId="38" fillId="13" borderId="125" xfId="0" applyFont="1" applyFill="1" applyBorder="1" applyAlignment="1">
      <alignment horizontal="center" vertical="center" wrapText="1"/>
    </xf>
    <xf numFmtId="0" fontId="38" fillId="13" borderId="126" xfId="0" applyFont="1" applyFill="1" applyBorder="1" applyAlignment="1">
      <alignment horizontal="center" vertical="center" wrapText="1"/>
    </xf>
    <xf numFmtId="0" fontId="42" fillId="0" borderId="65" xfId="0" applyFont="1" applyBorder="1" applyAlignment="1">
      <alignment horizontal="left" vertical="top" wrapText="1"/>
    </xf>
    <xf numFmtId="0" fontId="41" fillId="13" borderId="104" xfId="0" applyFont="1" applyFill="1" applyBorder="1" applyAlignment="1">
      <alignment horizontal="left" vertical="center" wrapText="1"/>
    </xf>
    <xf numFmtId="0" fontId="41" fillId="13" borderId="127" xfId="0" applyFont="1" applyFill="1" applyBorder="1" applyAlignment="1">
      <alignment horizontal="left" vertical="center" wrapText="1"/>
    </xf>
    <xf numFmtId="4" fontId="41" fillId="13" borderId="126" xfId="0" applyNumberFormat="1" applyFont="1" applyFill="1" applyBorder="1" applyAlignment="1">
      <alignment vertical="center" wrapText="1"/>
    </xf>
    <xf numFmtId="0" fontId="41" fillId="13" borderId="127" xfId="0" applyFont="1" applyFill="1" applyBorder="1" applyAlignment="1">
      <alignment vertical="center" wrapText="1"/>
    </xf>
    <xf numFmtId="4" fontId="41" fillId="13" borderId="125" xfId="0" applyNumberFormat="1" applyFont="1" applyFill="1" applyBorder="1" applyAlignment="1">
      <alignment vertical="center" wrapText="1"/>
    </xf>
    <xf numFmtId="0" fontId="41" fillId="13" borderId="125" xfId="0" applyFont="1" applyFill="1" applyBorder="1" applyAlignment="1">
      <alignment vertical="center" wrapText="1"/>
    </xf>
    <xf numFmtId="4" fontId="41" fillId="13" borderId="125" xfId="0" applyNumberFormat="1" applyFont="1" applyFill="1" applyBorder="1" applyAlignment="1">
      <alignment horizontal="right" vertical="center" wrapText="1"/>
    </xf>
    <xf numFmtId="0" fontId="41" fillId="13" borderId="126" xfId="0" applyFont="1" applyFill="1" applyBorder="1" applyAlignment="1">
      <alignment vertical="center" wrapText="1"/>
    </xf>
    <xf numFmtId="166" fontId="38" fillId="0" borderId="140" xfId="0" applyNumberFormat="1" applyFont="1" applyBorder="1" applyAlignment="1">
      <alignment horizontal="center" vertical="top" wrapText="1"/>
    </xf>
    <xf numFmtId="49" fontId="38" fillId="0" borderId="138" xfId="0" applyNumberFormat="1" applyFont="1" applyBorder="1" applyAlignment="1">
      <alignment horizontal="center" vertical="top"/>
    </xf>
    <xf numFmtId="49" fontId="38" fillId="0" borderId="139" xfId="0" applyNumberFormat="1" applyFont="1" applyBorder="1" applyAlignment="1">
      <alignment horizontal="center" vertical="top"/>
    </xf>
    <xf numFmtId="49" fontId="38" fillId="0" borderId="82" xfId="0" applyNumberFormat="1" applyFont="1" applyBorder="1" applyAlignment="1">
      <alignment horizontal="left" vertical="top"/>
    </xf>
    <xf numFmtId="4" fontId="38" fillId="0" borderId="84" xfId="0" applyNumberFormat="1" applyFont="1" applyBorder="1" applyAlignment="1">
      <alignment horizontal="center" vertical="top"/>
    </xf>
    <xf numFmtId="0" fontId="42" fillId="0" borderId="108" xfId="0" applyFont="1" applyBorder="1" applyAlignment="1">
      <alignment horizontal="left" vertical="top"/>
    </xf>
    <xf numFmtId="4" fontId="38" fillId="0" borderId="83" xfId="0" applyNumberFormat="1" applyFont="1" applyBorder="1" applyAlignment="1">
      <alignment vertical="top" wrapText="1"/>
    </xf>
    <xf numFmtId="0" fontId="38" fillId="0" borderId="83" xfId="0" applyFont="1" applyBorder="1" applyAlignment="1">
      <alignment vertical="top" wrapText="1"/>
    </xf>
    <xf numFmtId="4" fontId="38" fillId="0" borderId="83" xfId="0" applyNumberFormat="1" applyFont="1" applyBorder="1" applyAlignment="1">
      <alignment horizontal="right" vertical="top"/>
    </xf>
    <xf numFmtId="0" fontId="38" fillId="0" borderId="84" xfId="0" applyFont="1" applyBorder="1" applyAlignment="1">
      <alignment vertical="top" wrapText="1"/>
    </xf>
    <xf numFmtId="0" fontId="41" fillId="13" borderId="141" xfId="0" applyFont="1" applyFill="1" applyBorder="1" applyAlignment="1">
      <alignment horizontal="center" vertical="center" wrapText="1"/>
    </xf>
    <xf numFmtId="0" fontId="41" fillId="13" borderId="79" xfId="0" applyFont="1" applyFill="1" applyBorder="1" applyAlignment="1">
      <alignment horizontal="center" vertical="center" wrapText="1"/>
    </xf>
    <xf numFmtId="0" fontId="41" fillId="13" borderId="80" xfId="0" applyFont="1" applyFill="1" applyBorder="1" applyAlignment="1">
      <alignment horizontal="center" vertical="center"/>
    </xf>
    <xf numFmtId="0" fontId="41" fillId="5" borderId="104" xfId="0" applyFont="1" applyFill="1" applyBorder="1" applyAlignment="1">
      <alignment horizontal="center" vertical="center" wrapText="1"/>
    </xf>
    <xf numFmtId="0" fontId="42" fillId="0" borderId="105" xfId="0" applyFont="1" applyBorder="1"/>
    <xf numFmtId="0" fontId="42" fillId="0" borderId="103" xfId="0" applyFont="1" applyBorder="1"/>
    <xf numFmtId="0" fontId="38" fillId="0" borderId="33" xfId="0" applyFont="1" applyBorder="1" applyAlignment="1">
      <alignment vertical="top" wrapText="1"/>
    </xf>
    <xf numFmtId="0" fontId="45" fillId="0" borderId="33" xfId="0" applyFont="1" applyBorder="1" applyAlignment="1">
      <alignment horizontal="left" vertical="top" wrapText="1"/>
    </xf>
    <xf numFmtId="0" fontId="38" fillId="0" borderId="33" xfId="0" applyFont="1" applyBorder="1" applyAlignment="1">
      <alignment vertical="top"/>
    </xf>
    <xf numFmtId="4" fontId="38" fillId="0" borderId="33" xfId="0" applyNumberFormat="1" applyFont="1" applyBorder="1"/>
  </cellXfs>
  <cellStyles count="2">
    <cellStyle name="Звичайний" xfId="0" builtinId="0"/>
    <cellStyle name="Обычный 2" xfId="1" xr:uid="{10AF814D-1446-44C0-AB3E-7AC060F28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000250" cy="1552575"/>
    <xdr:pic>
      <xdr:nvPicPr>
        <xdr:cNvPr id="3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1000"/>
  <sheetViews>
    <sheetView zoomScale="60" zoomScaleNormal="60" workbookViewId="0">
      <selection activeCell="K11" sqref="K11"/>
    </sheetView>
  </sheetViews>
  <sheetFormatPr defaultColWidth="8.875" defaultRowHeight="14.25" x14ac:dyDescent="0.2"/>
  <cols>
    <col min="1" max="1" width="20.625" customWidth="1"/>
    <col min="2" max="14" width="15.625" customWidth="1"/>
  </cols>
  <sheetData>
    <row r="1" spans="1:14" ht="15" x14ac:dyDescent="0.25">
      <c r="B1" s="26"/>
      <c r="D1" s="27"/>
      <c r="E1" s="27"/>
      <c r="F1" s="27"/>
      <c r="G1" s="27"/>
      <c r="H1" s="27"/>
      <c r="I1" s="27"/>
      <c r="J1" s="28"/>
      <c r="K1" s="28" t="s">
        <v>223</v>
      </c>
      <c r="L1" s="28"/>
      <c r="M1" s="27"/>
      <c r="N1" s="28"/>
    </row>
    <row r="2" spans="1:14" x14ac:dyDescent="0.2">
      <c r="D2" s="27"/>
      <c r="E2" s="27"/>
      <c r="F2" s="27"/>
      <c r="G2" s="27"/>
      <c r="H2" s="27"/>
      <c r="I2" s="27"/>
      <c r="J2" s="28"/>
      <c r="K2" s="28" t="s">
        <v>352</v>
      </c>
      <c r="L2" s="28"/>
      <c r="M2" s="27"/>
      <c r="N2" s="28"/>
    </row>
    <row r="3" spans="1:14" ht="15" x14ac:dyDescent="0.2">
      <c r="A3" s="29"/>
      <c r="B3" s="29"/>
      <c r="C3" s="29"/>
      <c r="D3" s="30"/>
      <c r="E3" s="30"/>
      <c r="F3" s="30"/>
      <c r="G3" s="30"/>
      <c r="H3" s="30"/>
      <c r="I3" s="30"/>
      <c r="J3" s="31"/>
      <c r="K3" s="27" t="s">
        <v>353</v>
      </c>
      <c r="L3" s="31"/>
      <c r="M3" s="32"/>
      <c r="N3" s="33"/>
    </row>
    <row r="4" spans="1:14" ht="15" x14ac:dyDescent="0.2">
      <c r="A4" s="29"/>
      <c r="B4" s="29"/>
      <c r="C4" s="29"/>
      <c r="D4" s="30"/>
      <c r="E4" s="30"/>
      <c r="F4" s="30"/>
      <c r="G4" s="30"/>
      <c r="H4" s="30"/>
      <c r="I4" s="30"/>
      <c r="J4" s="31"/>
      <c r="K4" s="29"/>
      <c r="L4" s="34"/>
      <c r="M4" s="35"/>
      <c r="N4" s="34"/>
    </row>
    <row r="5" spans="1:14" ht="15" x14ac:dyDescent="0.2">
      <c r="A5" s="29"/>
      <c r="B5" s="3"/>
      <c r="C5" s="20"/>
      <c r="D5" s="4" t="s">
        <v>354</v>
      </c>
      <c r="E5" s="1"/>
      <c r="F5" s="1"/>
      <c r="G5" s="3"/>
      <c r="H5" s="3"/>
      <c r="I5" s="3"/>
      <c r="J5" s="3"/>
      <c r="K5" s="3"/>
      <c r="L5" s="17"/>
      <c r="M5" s="17"/>
      <c r="N5" s="3"/>
    </row>
    <row r="6" spans="1:14" ht="15" x14ac:dyDescent="0.2">
      <c r="A6" s="29"/>
      <c r="B6" s="3"/>
      <c r="C6" s="3"/>
      <c r="D6" s="3" t="s">
        <v>355</v>
      </c>
      <c r="E6" s="1"/>
      <c r="F6" s="1"/>
      <c r="G6" s="3"/>
      <c r="H6" s="3"/>
      <c r="I6" s="3"/>
      <c r="J6" s="3"/>
      <c r="K6" s="3"/>
      <c r="L6" s="3"/>
      <c r="M6" s="3"/>
      <c r="N6" s="3"/>
    </row>
    <row r="7" spans="1:14" ht="15" x14ac:dyDescent="0.2">
      <c r="A7" s="29"/>
      <c r="B7" s="29"/>
      <c r="C7" s="3"/>
      <c r="D7" s="3" t="s">
        <v>271</v>
      </c>
      <c r="E7" s="1"/>
      <c r="F7" s="1"/>
      <c r="G7" s="3"/>
      <c r="H7" s="3"/>
      <c r="I7" s="3"/>
      <c r="J7" s="3"/>
      <c r="K7" s="3"/>
      <c r="L7" s="36"/>
      <c r="M7" s="36"/>
      <c r="N7" s="3"/>
    </row>
    <row r="8" spans="1:14" ht="15" x14ac:dyDescent="0.2">
      <c r="A8" s="29"/>
      <c r="B8" s="29"/>
      <c r="C8" s="3"/>
      <c r="D8" s="3" t="s">
        <v>356</v>
      </c>
      <c r="E8" s="1"/>
      <c r="F8" s="1"/>
      <c r="G8" s="3"/>
      <c r="H8" s="3"/>
      <c r="I8" s="3"/>
      <c r="J8" s="3"/>
      <c r="K8" s="3"/>
      <c r="L8" s="3"/>
      <c r="M8" s="3"/>
      <c r="N8" s="3"/>
    </row>
    <row r="9" spans="1:14" ht="15" x14ac:dyDescent="0.2">
      <c r="A9" s="29"/>
      <c r="B9" s="29"/>
      <c r="C9" s="3"/>
      <c r="D9" s="3" t="s">
        <v>471</v>
      </c>
      <c r="E9" s="1"/>
      <c r="F9" s="1"/>
      <c r="G9" s="37"/>
      <c r="H9" s="37"/>
      <c r="I9" s="37"/>
      <c r="J9" s="37"/>
      <c r="K9" s="37"/>
      <c r="L9" s="3"/>
      <c r="M9" s="3"/>
      <c r="N9" s="3"/>
    </row>
    <row r="10" spans="1:14" ht="15" x14ac:dyDescent="0.2">
      <c r="A10" s="29"/>
      <c r="B10" s="29"/>
      <c r="C10" s="3"/>
      <c r="D10" s="3" t="s">
        <v>351</v>
      </c>
      <c r="E10" s="1"/>
      <c r="F10" s="1"/>
      <c r="G10" s="37"/>
      <c r="H10" s="37"/>
      <c r="I10" s="37"/>
      <c r="J10" s="37"/>
      <c r="K10" s="37"/>
      <c r="L10" s="3"/>
      <c r="M10" s="3"/>
      <c r="N10" s="3"/>
    </row>
    <row r="11" spans="1:14" ht="15" x14ac:dyDescent="0.2">
      <c r="A11" s="29"/>
      <c r="B11" s="29"/>
      <c r="C11" s="29"/>
      <c r="D11" s="35"/>
      <c r="E11" s="35"/>
      <c r="F11" s="35"/>
      <c r="G11" s="35"/>
      <c r="H11" s="35"/>
      <c r="I11" s="35"/>
      <c r="J11" s="34"/>
      <c r="K11" s="35"/>
      <c r="L11" s="34"/>
      <c r="M11" s="35"/>
      <c r="N11" s="34"/>
    </row>
    <row r="12" spans="1:14" ht="15" x14ac:dyDescent="0.2">
      <c r="A12" s="29"/>
      <c r="B12" s="29"/>
      <c r="C12" s="29"/>
      <c r="D12" s="35"/>
      <c r="E12" s="35"/>
      <c r="F12" s="35"/>
      <c r="G12" s="35"/>
      <c r="H12" s="35"/>
      <c r="I12" s="35"/>
      <c r="J12" s="34"/>
      <c r="K12" s="35"/>
      <c r="L12" s="34"/>
      <c r="M12" s="35"/>
      <c r="N12" s="34"/>
    </row>
    <row r="13" spans="1:14" ht="15.75" x14ac:dyDescent="0.25">
      <c r="A13" s="29"/>
      <c r="B13" s="168" t="s">
        <v>224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ht="15.75" x14ac:dyDescent="0.25">
      <c r="A14" s="29"/>
      <c r="B14" s="168" t="s">
        <v>225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15.75" x14ac:dyDescent="0.2">
      <c r="A15" s="29"/>
      <c r="B15" s="170" t="s">
        <v>357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ht="15" x14ac:dyDescent="0.2">
      <c r="A16" s="29"/>
      <c r="B16" s="3"/>
      <c r="C16" s="1"/>
      <c r="D16" s="35"/>
      <c r="E16" s="35"/>
      <c r="F16" s="35"/>
      <c r="G16" s="35"/>
      <c r="H16" s="35"/>
      <c r="I16" s="35"/>
      <c r="J16" s="34"/>
      <c r="K16" s="35"/>
      <c r="L16" s="34"/>
      <c r="M16" s="35"/>
      <c r="N16" s="34"/>
    </row>
    <row r="17" spans="1:14" ht="13.7" customHeight="1" thickBot="1" x14ac:dyDescent="0.25">
      <c r="D17" s="27"/>
      <c r="E17" s="27"/>
      <c r="F17" s="27"/>
      <c r="G17" s="27"/>
      <c r="H17" s="27"/>
      <c r="I17" s="27"/>
      <c r="J17" s="28"/>
      <c r="K17" s="27"/>
      <c r="L17" s="28"/>
      <c r="M17" s="27"/>
      <c r="N17" s="28"/>
    </row>
    <row r="18" spans="1:14" ht="30" customHeight="1" x14ac:dyDescent="0.2">
      <c r="A18" s="196" t="s">
        <v>226</v>
      </c>
      <c r="B18" s="197" t="s">
        <v>227</v>
      </c>
      <c r="C18" s="198"/>
      <c r="D18" s="199" t="s">
        <v>228</v>
      </c>
      <c r="E18" s="200"/>
      <c r="F18" s="200"/>
      <c r="G18" s="200"/>
      <c r="H18" s="200"/>
      <c r="I18" s="200"/>
      <c r="J18" s="201"/>
      <c r="K18" s="197" t="s">
        <v>229</v>
      </c>
      <c r="L18" s="198"/>
      <c r="M18" s="202" t="s">
        <v>230</v>
      </c>
      <c r="N18" s="203"/>
    </row>
    <row r="19" spans="1:14" ht="42.75" x14ac:dyDescent="0.2">
      <c r="A19" s="204"/>
      <c r="B19" s="172"/>
      <c r="C19" s="173"/>
      <c r="D19" s="38" t="s">
        <v>231</v>
      </c>
      <c r="E19" s="39" t="s">
        <v>232</v>
      </c>
      <c r="F19" s="39" t="s">
        <v>233</v>
      </c>
      <c r="G19" s="39" t="s">
        <v>234</v>
      </c>
      <c r="H19" s="39" t="s">
        <v>0</v>
      </c>
      <c r="I19" s="175" t="s">
        <v>222</v>
      </c>
      <c r="J19" s="176"/>
      <c r="K19" s="172"/>
      <c r="L19" s="173"/>
      <c r="M19" s="174"/>
      <c r="N19" s="205"/>
    </row>
    <row r="20" spans="1:14" ht="42.75" x14ac:dyDescent="0.2">
      <c r="A20" s="206"/>
      <c r="B20" s="40" t="s">
        <v>235</v>
      </c>
      <c r="C20" s="41" t="s">
        <v>236</v>
      </c>
      <c r="D20" s="40" t="s">
        <v>236</v>
      </c>
      <c r="E20" s="42" t="s">
        <v>236</v>
      </c>
      <c r="F20" s="42" t="s">
        <v>236</v>
      </c>
      <c r="G20" s="42" t="s">
        <v>236</v>
      </c>
      <c r="H20" s="42" t="s">
        <v>236</v>
      </c>
      <c r="I20" s="42" t="s">
        <v>235</v>
      </c>
      <c r="J20" s="43" t="s">
        <v>237</v>
      </c>
      <c r="K20" s="40" t="s">
        <v>235</v>
      </c>
      <c r="L20" s="41" t="s">
        <v>236</v>
      </c>
      <c r="M20" s="44" t="s">
        <v>235</v>
      </c>
      <c r="N20" s="207" t="s">
        <v>236</v>
      </c>
    </row>
    <row r="21" spans="1:14" ht="30" customHeight="1" x14ac:dyDescent="0.2">
      <c r="A21" s="208"/>
      <c r="B21" s="45" t="s">
        <v>206</v>
      </c>
      <c r="C21" s="46" t="s">
        <v>238</v>
      </c>
      <c r="D21" s="45" t="s">
        <v>207</v>
      </c>
      <c r="E21" s="47" t="s">
        <v>239</v>
      </c>
      <c r="F21" s="47" t="s">
        <v>240</v>
      </c>
      <c r="G21" s="47" t="s">
        <v>241</v>
      </c>
      <c r="H21" s="47" t="s">
        <v>221</v>
      </c>
      <c r="I21" s="47" t="s">
        <v>242</v>
      </c>
      <c r="J21" s="46" t="s">
        <v>243</v>
      </c>
      <c r="K21" s="45" t="s">
        <v>244</v>
      </c>
      <c r="L21" s="46" t="s">
        <v>245</v>
      </c>
      <c r="M21" s="48" t="s">
        <v>246</v>
      </c>
      <c r="N21" s="209" t="s">
        <v>247</v>
      </c>
    </row>
    <row r="22" spans="1:14" ht="30" customHeight="1" x14ac:dyDescent="0.2">
      <c r="A22" s="210" t="s">
        <v>248</v>
      </c>
      <c r="B22" s="40">
        <f>C22/N22</f>
        <v>0.89935529041103879</v>
      </c>
      <c r="C22" s="41">
        <f>ВИТРАТИ!G195</f>
        <v>616580</v>
      </c>
      <c r="D22" s="49"/>
      <c r="E22" s="50"/>
      <c r="F22" s="50"/>
      <c r="G22" s="50"/>
      <c r="H22" s="50">
        <f>ВИТРАТИ!M195</f>
        <v>69000</v>
      </c>
      <c r="I22" s="42">
        <f>J22/N22</f>
        <v>0.10064470958896117</v>
      </c>
      <c r="J22" s="41">
        <f t="shared" ref="J22:J24" si="0">SUM(D22:H22)</f>
        <v>69000</v>
      </c>
      <c r="K22" s="40">
        <f>L22/N22</f>
        <v>0</v>
      </c>
      <c r="L22" s="41">
        <v>0</v>
      </c>
      <c r="M22" s="44">
        <v>1</v>
      </c>
      <c r="N22" s="207">
        <f t="shared" ref="N22:N25" si="1">C22+J22+L22</f>
        <v>685580</v>
      </c>
    </row>
    <row r="23" spans="1:14" ht="30" customHeight="1" x14ac:dyDescent="0.2">
      <c r="A23" s="210" t="s">
        <v>249</v>
      </c>
      <c r="B23" s="40">
        <f>C23/N23</f>
        <v>0.89934662833086076</v>
      </c>
      <c r="C23" s="41">
        <f>ВИТРАТИ!J195</f>
        <v>616521</v>
      </c>
      <c r="D23" s="49"/>
      <c r="E23" s="50"/>
      <c r="F23" s="50"/>
      <c r="G23" s="50"/>
      <c r="H23" s="50">
        <f>ВИТРАТИ!P195</f>
        <v>69000</v>
      </c>
      <c r="I23" s="42">
        <f>J23/N23</f>
        <v>0.10065337166913924</v>
      </c>
      <c r="J23" s="41">
        <f t="shared" si="0"/>
        <v>69000</v>
      </c>
      <c r="K23" s="40">
        <f>L23/N23</f>
        <v>0</v>
      </c>
      <c r="L23" s="41">
        <f>ВИТРАТИ!V177</f>
        <v>0</v>
      </c>
      <c r="M23" s="44">
        <v>1</v>
      </c>
      <c r="N23" s="207">
        <f t="shared" si="1"/>
        <v>685521</v>
      </c>
    </row>
    <row r="24" spans="1:14" ht="30" customHeight="1" x14ac:dyDescent="0.2">
      <c r="A24" s="210" t="s">
        <v>250</v>
      </c>
      <c r="B24" s="40">
        <f>C24/N23</f>
        <v>0.26982980827720815</v>
      </c>
      <c r="C24" s="41">
        <v>184974</v>
      </c>
      <c r="D24" s="49"/>
      <c r="E24" s="50"/>
      <c r="F24" s="50"/>
      <c r="G24" s="50"/>
      <c r="H24" s="50">
        <v>69000</v>
      </c>
      <c r="I24" s="42">
        <f>J24/N23</f>
        <v>0.10065337166913924</v>
      </c>
      <c r="J24" s="41">
        <f t="shared" si="0"/>
        <v>69000</v>
      </c>
      <c r="K24" s="40">
        <f>L24/N23</f>
        <v>0</v>
      </c>
      <c r="L24" s="41">
        <f>L23</f>
        <v>0</v>
      </c>
      <c r="M24" s="44">
        <v>1</v>
      </c>
      <c r="N24" s="207">
        <f t="shared" si="1"/>
        <v>253974</v>
      </c>
    </row>
    <row r="25" spans="1:14" ht="29.25" thickBot="1" x14ac:dyDescent="0.25">
      <c r="A25" s="211" t="s">
        <v>251</v>
      </c>
      <c r="B25" s="212">
        <f>C25/N23</f>
        <v>0.62951682005365261</v>
      </c>
      <c r="C25" s="213">
        <f>C23-C24</f>
        <v>431547</v>
      </c>
      <c r="D25" s="214">
        <f t="shared" ref="D25:H25" si="2">D23-D24</f>
        <v>0</v>
      </c>
      <c r="E25" s="215">
        <f t="shared" si="2"/>
        <v>0</v>
      </c>
      <c r="F25" s="215">
        <f t="shared" si="2"/>
        <v>0</v>
      </c>
      <c r="G25" s="215">
        <f t="shared" si="2"/>
        <v>0</v>
      </c>
      <c r="H25" s="215">
        <f t="shared" si="2"/>
        <v>0</v>
      </c>
      <c r="I25" s="216">
        <f>J25/N23</f>
        <v>0</v>
      </c>
      <c r="J25" s="213">
        <f>J23-J24</f>
        <v>0</v>
      </c>
      <c r="K25" s="212">
        <f>L25/N23</f>
        <v>0</v>
      </c>
      <c r="L25" s="213">
        <f>L23-L24</f>
        <v>0</v>
      </c>
      <c r="M25" s="217">
        <v>1</v>
      </c>
      <c r="N25" s="218">
        <f t="shared" si="1"/>
        <v>431547</v>
      </c>
    </row>
    <row r="26" spans="1:14" ht="60" customHeight="1" x14ac:dyDescent="0.2">
      <c r="D26" s="27"/>
      <c r="E26" s="27"/>
      <c r="F26" s="27"/>
      <c r="G26" s="27"/>
      <c r="H26" s="27"/>
      <c r="I26" s="27"/>
      <c r="J26" s="28"/>
      <c r="K26" s="27"/>
      <c r="L26" s="28"/>
      <c r="M26" s="27"/>
      <c r="N26" s="28"/>
    </row>
    <row r="27" spans="1:14" ht="30" customHeight="1" x14ac:dyDescent="0.2">
      <c r="D27" s="27"/>
      <c r="E27" s="27"/>
      <c r="F27" s="27"/>
      <c r="G27" s="27"/>
      <c r="H27" s="27"/>
      <c r="I27" s="27"/>
      <c r="J27" s="28"/>
      <c r="K27" s="27"/>
      <c r="L27" s="28"/>
      <c r="M27" s="27"/>
      <c r="N27" s="28"/>
    </row>
    <row r="28" spans="1:14" ht="15.75" customHeight="1" x14ac:dyDescent="0.2">
      <c r="B28" t="s">
        <v>252</v>
      </c>
      <c r="C28" s="51"/>
      <c r="D28" s="51"/>
      <c r="E28" s="51"/>
      <c r="G28" s="51"/>
      <c r="H28" s="51"/>
      <c r="J28" s="51"/>
      <c r="K28" s="51"/>
      <c r="L28" s="51"/>
      <c r="M28" s="51"/>
      <c r="N28" s="51"/>
    </row>
    <row r="29" spans="1:14" ht="15.75" customHeight="1" x14ac:dyDescent="0.2">
      <c r="D29" s="52" t="s">
        <v>253</v>
      </c>
      <c r="G29" s="52" t="s">
        <v>254</v>
      </c>
      <c r="I29" s="27"/>
      <c r="K29" t="s">
        <v>255</v>
      </c>
    </row>
    <row r="30" spans="1:14" ht="36.75" customHeight="1" x14ac:dyDescent="0.2">
      <c r="D30" s="27"/>
      <c r="E30" s="27"/>
      <c r="F30" s="27"/>
      <c r="G30" s="27"/>
      <c r="H30" s="27"/>
      <c r="I30" s="27"/>
      <c r="J30" s="28"/>
      <c r="K30" s="27"/>
      <c r="L30" s="28"/>
      <c r="M30" s="27"/>
      <c r="N30" s="28"/>
    </row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3:N13"/>
    <mergeCell ref="B14:N14"/>
    <mergeCell ref="B15:N15"/>
    <mergeCell ref="A18:A20"/>
    <mergeCell ref="B18:C19"/>
    <mergeCell ref="D18:J18"/>
    <mergeCell ref="K18:L19"/>
    <mergeCell ref="M18:N19"/>
    <mergeCell ref="I19:J19"/>
  </mergeCells>
  <pageMargins left="1.0900000000000001" right="0.70866141732283472" top="0.74803149606299213" bottom="0.57999999999999996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B384"/>
  <sheetViews>
    <sheetView tabSelected="1" topLeftCell="B121" zoomScale="80" zoomScaleNormal="80" workbookViewId="0">
      <selection activeCell="P200" sqref="P200"/>
    </sheetView>
  </sheetViews>
  <sheetFormatPr defaultColWidth="12.625" defaultRowHeight="14.25" outlineLevelCol="1" x14ac:dyDescent="0.2"/>
  <cols>
    <col min="1" max="1" width="16.125" customWidth="1"/>
    <col min="2" max="2" width="7.5" customWidth="1"/>
    <col min="3" max="3" width="33.625" customWidth="1"/>
    <col min="4" max="4" width="9.875" customWidth="1"/>
    <col min="5" max="5" width="10.25" customWidth="1"/>
    <col min="6" max="7" width="13.125" customWidth="1"/>
    <col min="8" max="8" width="10.75" customWidth="1"/>
    <col min="9" max="10" width="13.125" customWidth="1"/>
    <col min="11" max="11" width="10.25" customWidth="1"/>
    <col min="12" max="13" width="13.125" customWidth="1"/>
    <col min="14" max="14" width="10.75" customWidth="1"/>
    <col min="15" max="16" width="13.125" customWidth="1"/>
    <col min="17" max="17" width="10.25" hidden="1" customWidth="1" outlineLevel="1"/>
    <col min="18" max="22" width="13.125" hidden="1" customWidth="1" outlineLevel="1"/>
    <col min="23" max="23" width="13.125" customWidth="1" collapsed="1"/>
    <col min="24" max="26" width="13.125" customWidth="1"/>
    <col min="27" max="27" width="19.875" customWidth="1"/>
  </cols>
  <sheetData>
    <row r="1" spans="1:27" ht="15.75" x14ac:dyDescent="0.25">
      <c r="A1" s="182" t="s">
        <v>270</v>
      </c>
      <c r="B1" s="169"/>
      <c r="C1" s="169"/>
      <c r="D1" s="169"/>
      <c r="E1" s="169"/>
      <c r="F1" s="5"/>
      <c r="G1" s="5"/>
      <c r="H1" s="5"/>
      <c r="I1" s="5"/>
      <c r="J1" s="5"/>
      <c r="K1" s="5"/>
      <c r="L1" s="5"/>
      <c r="M1" s="5"/>
      <c r="N1" s="6"/>
      <c r="O1" s="2"/>
      <c r="P1" s="1"/>
    </row>
    <row r="2" spans="1:27" x14ac:dyDescent="0.2">
      <c r="A2" s="7" t="str">
        <f>ФІНАНСУВАННЯ!D7</f>
        <v>Назва Заявника: Громадська Організація “Культурний Клуб”</v>
      </c>
      <c r="B2" s="8"/>
      <c r="C2" s="15"/>
      <c r="D2" s="9"/>
      <c r="E2" s="16"/>
      <c r="F2" s="10"/>
      <c r="G2" s="10"/>
      <c r="H2" s="10"/>
      <c r="I2" s="10"/>
      <c r="J2" s="10"/>
      <c r="K2" s="10"/>
      <c r="L2" s="10"/>
      <c r="M2" s="10"/>
      <c r="N2" s="11"/>
      <c r="O2" s="12"/>
      <c r="P2" s="1"/>
    </row>
    <row r="3" spans="1:27" ht="15" x14ac:dyDescent="0.25">
      <c r="A3" s="3" t="str">
        <f>ФІНАНСУВАННЯ!D8</f>
        <v>Назва проєкту: Бакота - у пошуках затопленої спадщини</v>
      </c>
      <c r="B3" s="8"/>
      <c r="C3" s="15"/>
      <c r="D3" s="9"/>
      <c r="E3" s="16"/>
      <c r="F3" s="10"/>
      <c r="G3" s="10"/>
      <c r="H3" s="13"/>
      <c r="I3" s="13"/>
      <c r="J3" s="13"/>
      <c r="K3" s="13"/>
      <c r="L3" s="13"/>
      <c r="M3" s="13"/>
      <c r="N3" s="14"/>
      <c r="O3" s="24"/>
      <c r="P3" s="1"/>
    </row>
    <row r="4" spans="1:27" x14ac:dyDescent="0.2">
      <c r="A4" s="3" t="str">
        <f>ФІНАНСУВАННЯ!D9</f>
        <v>Дата початку проєкту: 30.06.2023</v>
      </c>
      <c r="C4" s="1"/>
      <c r="D4" s="53"/>
      <c r="E4" s="53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2">
      <c r="A5" s="3" t="str">
        <f>ФІНАНСУВАННЯ!D10</f>
        <v>Дата завершення проєкту: 31.10.2023 року</v>
      </c>
      <c r="B5" s="1"/>
      <c r="C5" s="1"/>
      <c r="D5" s="53"/>
      <c r="E5" s="53"/>
      <c r="F5" s="1"/>
      <c r="G5" s="1"/>
      <c r="H5" s="1"/>
      <c r="I5" s="1"/>
      <c r="J5" s="1"/>
      <c r="K5" s="1"/>
      <c r="L5" s="1"/>
      <c r="M5" s="1"/>
      <c r="N5" s="1"/>
      <c r="O5" s="58"/>
      <c r="P5" s="1"/>
    </row>
    <row r="6" spans="1:27" ht="15" thickBot="1" x14ac:dyDescent="0.25">
      <c r="A6" s="3"/>
      <c r="B6" s="1"/>
      <c r="C6" s="1"/>
      <c r="D6" s="53"/>
      <c r="E6" s="53"/>
      <c r="F6" s="1"/>
      <c r="G6" s="1"/>
      <c r="H6" s="1"/>
      <c r="I6" s="1"/>
      <c r="J6" s="1"/>
      <c r="K6" s="1"/>
      <c r="L6" s="1"/>
      <c r="M6" s="1"/>
      <c r="N6" s="1"/>
      <c r="O6" s="58"/>
      <c r="P6" s="1"/>
    </row>
    <row r="7" spans="1:27" s="295" customFormat="1" ht="33" customHeight="1" thickBot="1" x14ac:dyDescent="0.25">
      <c r="A7" s="183" t="s">
        <v>256</v>
      </c>
      <c r="B7" s="185" t="s">
        <v>1</v>
      </c>
      <c r="C7" s="186" t="s">
        <v>2</v>
      </c>
      <c r="D7" s="186" t="s">
        <v>3</v>
      </c>
      <c r="E7" s="300" t="s">
        <v>4</v>
      </c>
      <c r="F7" s="301"/>
      <c r="G7" s="301"/>
      <c r="H7" s="290"/>
      <c r="I7" s="290"/>
      <c r="J7" s="291"/>
      <c r="K7" s="300" t="s">
        <v>257</v>
      </c>
      <c r="L7" s="301"/>
      <c r="M7" s="301"/>
      <c r="N7" s="301"/>
      <c r="O7" s="301"/>
      <c r="P7" s="302"/>
      <c r="Q7" s="222" t="s">
        <v>258</v>
      </c>
      <c r="R7" s="294"/>
      <c r="S7" s="294"/>
      <c r="T7" s="294"/>
      <c r="U7" s="294"/>
      <c r="V7" s="294"/>
      <c r="W7" s="282" t="s">
        <v>259</v>
      </c>
      <c r="X7" s="292"/>
      <c r="Y7" s="292"/>
      <c r="Z7" s="293"/>
      <c r="AA7" s="177" t="s">
        <v>260</v>
      </c>
    </row>
    <row r="8" spans="1:27" s="295" customFormat="1" ht="33" customHeight="1" thickBot="1" x14ac:dyDescent="0.25">
      <c r="A8" s="184"/>
      <c r="B8" s="178"/>
      <c r="C8" s="171"/>
      <c r="D8" s="171"/>
      <c r="E8" s="333" t="s">
        <v>5</v>
      </c>
      <c r="F8" s="290"/>
      <c r="G8" s="291"/>
      <c r="H8" s="325" t="s">
        <v>261</v>
      </c>
      <c r="I8" s="296"/>
      <c r="J8" s="297"/>
      <c r="K8" s="320" t="s">
        <v>5</v>
      </c>
      <c r="L8" s="321"/>
      <c r="M8" s="322"/>
      <c r="N8" s="337" t="s">
        <v>261</v>
      </c>
      <c r="O8" s="321"/>
      <c r="P8" s="322"/>
      <c r="Q8" s="223" t="s">
        <v>5</v>
      </c>
      <c r="R8" s="294"/>
      <c r="S8" s="298"/>
      <c r="T8" s="179" t="s">
        <v>261</v>
      </c>
      <c r="U8" s="294"/>
      <c r="V8" s="294"/>
      <c r="W8" s="283" t="s">
        <v>262</v>
      </c>
      <c r="X8" s="180" t="s">
        <v>263</v>
      </c>
      <c r="Y8" s="181" t="s">
        <v>264</v>
      </c>
      <c r="Z8" s="299"/>
      <c r="AA8" s="178"/>
    </row>
    <row r="9" spans="1:27" ht="51.75" thickBot="1" x14ac:dyDescent="0.25">
      <c r="A9" s="184"/>
      <c r="B9" s="178"/>
      <c r="C9" s="171"/>
      <c r="D9" s="171"/>
      <c r="E9" s="233" t="s">
        <v>6</v>
      </c>
      <c r="F9" s="54" t="s">
        <v>7</v>
      </c>
      <c r="G9" s="234" t="s">
        <v>265</v>
      </c>
      <c r="H9" s="55" t="s">
        <v>6</v>
      </c>
      <c r="I9" s="54" t="s">
        <v>7</v>
      </c>
      <c r="J9" s="234" t="s">
        <v>9</v>
      </c>
      <c r="K9" s="323" t="s">
        <v>6</v>
      </c>
      <c r="L9" s="324" t="s">
        <v>8</v>
      </c>
      <c r="M9" s="324" t="s">
        <v>266</v>
      </c>
      <c r="N9" s="338" t="s">
        <v>6</v>
      </c>
      <c r="O9" s="324" t="s">
        <v>7</v>
      </c>
      <c r="P9" s="324" t="s">
        <v>9</v>
      </c>
      <c r="Q9" s="304" t="s">
        <v>6</v>
      </c>
      <c r="R9" s="303" t="s">
        <v>8</v>
      </c>
      <c r="S9" s="303" t="s">
        <v>267</v>
      </c>
      <c r="T9" s="303" t="s">
        <v>6</v>
      </c>
      <c r="U9" s="303" t="s">
        <v>7</v>
      </c>
      <c r="V9" s="305" t="s">
        <v>9</v>
      </c>
      <c r="W9" s="306"/>
      <c r="X9" s="307"/>
      <c r="Y9" s="166" t="s">
        <v>268</v>
      </c>
      <c r="Z9" s="308" t="s">
        <v>235</v>
      </c>
      <c r="AA9" s="178"/>
    </row>
    <row r="10" spans="1:27" s="219" customFormat="1" ht="30" customHeight="1" thickBot="1" x14ac:dyDescent="0.25">
      <c r="A10" s="310">
        <v>1</v>
      </c>
      <c r="B10" s="311">
        <v>2</v>
      </c>
      <c r="C10" s="311">
        <v>3</v>
      </c>
      <c r="D10" s="312">
        <v>4</v>
      </c>
      <c r="E10" s="310">
        <v>5</v>
      </c>
      <c r="F10" s="311">
        <v>6</v>
      </c>
      <c r="G10" s="313">
        <v>7</v>
      </c>
      <c r="H10" s="326">
        <v>8</v>
      </c>
      <c r="I10" s="311">
        <v>9</v>
      </c>
      <c r="J10" s="313">
        <v>10</v>
      </c>
      <c r="K10" s="314">
        <v>11</v>
      </c>
      <c r="L10" s="315">
        <v>12</v>
      </c>
      <c r="M10" s="316">
        <v>13</v>
      </c>
      <c r="N10" s="317">
        <v>14</v>
      </c>
      <c r="O10" s="315">
        <v>15</v>
      </c>
      <c r="P10" s="316">
        <v>16</v>
      </c>
      <c r="Q10" s="317">
        <v>17</v>
      </c>
      <c r="R10" s="315">
        <v>18</v>
      </c>
      <c r="S10" s="315">
        <v>19</v>
      </c>
      <c r="T10" s="315">
        <v>20</v>
      </c>
      <c r="U10" s="315">
        <v>21</v>
      </c>
      <c r="V10" s="318">
        <v>22</v>
      </c>
      <c r="W10" s="314">
        <v>23</v>
      </c>
      <c r="X10" s="315">
        <v>24</v>
      </c>
      <c r="Y10" s="315">
        <v>25</v>
      </c>
      <c r="Z10" s="316">
        <v>26</v>
      </c>
      <c r="AA10" s="319">
        <v>27</v>
      </c>
    </row>
    <row r="11" spans="1:27" ht="30" customHeight="1" thickBot="1" x14ac:dyDescent="0.25">
      <c r="A11" s="482" t="s">
        <v>10</v>
      </c>
      <c r="B11" s="483" t="s">
        <v>11</v>
      </c>
      <c r="C11" s="484" t="s">
        <v>12</v>
      </c>
      <c r="D11" s="485"/>
      <c r="E11" s="486"/>
      <c r="F11" s="487"/>
      <c r="G11" s="488"/>
      <c r="H11" s="489"/>
      <c r="I11" s="487"/>
      <c r="J11" s="488"/>
      <c r="K11" s="486"/>
      <c r="L11" s="487"/>
      <c r="M11" s="488"/>
      <c r="N11" s="490"/>
      <c r="O11" s="491"/>
      <c r="P11" s="492"/>
      <c r="Q11" s="493"/>
      <c r="R11" s="494"/>
      <c r="S11" s="494"/>
      <c r="T11" s="494"/>
      <c r="U11" s="494"/>
      <c r="V11" s="495"/>
      <c r="W11" s="408">
        <f t="shared" ref="W11:W67" si="0">G11+M11+S11</f>
        <v>0</v>
      </c>
      <c r="X11" s="409">
        <f t="shared" ref="X11:X67" si="1">J11+P11+V11</f>
        <v>0</v>
      </c>
      <c r="Y11" s="409">
        <f t="shared" ref="Y11:Y67" si="2">W11-X11</f>
        <v>0</v>
      </c>
      <c r="Z11" s="410" t="e">
        <f t="shared" ref="Z11:Z67" si="3">Y11/W11</f>
        <v>#DIV/0!</v>
      </c>
      <c r="AA11" s="309"/>
    </row>
    <row r="12" spans="1:27" ht="30" customHeight="1" thickBot="1" x14ac:dyDescent="0.25">
      <c r="A12" s="72" t="s">
        <v>13</v>
      </c>
      <c r="B12" s="464">
        <v>1</v>
      </c>
      <c r="C12" s="465" t="s">
        <v>277</v>
      </c>
      <c r="D12" s="389"/>
      <c r="E12" s="466"/>
      <c r="F12" s="390"/>
      <c r="G12" s="467"/>
      <c r="H12" s="468"/>
      <c r="I12" s="469"/>
      <c r="J12" s="470"/>
      <c r="K12" s="471"/>
      <c r="L12" s="472"/>
      <c r="M12" s="470"/>
      <c r="N12" s="473"/>
      <c r="O12" s="474"/>
      <c r="P12" s="475"/>
      <c r="Q12" s="476"/>
      <c r="R12" s="477"/>
      <c r="S12" s="477"/>
      <c r="T12" s="477"/>
      <c r="U12" s="477"/>
      <c r="V12" s="478"/>
      <c r="W12" s="479">
        <f t="shared" si="0"/>
        <v>0</v>
      </c>
      <c r="X12" s="480">
        <f t="shared" si="1"/>
        <v>0</v>
      </c>
      <c r="Y12" s="480">
        <f t="shared" si="2"/>
        <v>0</v>
      </c>
      <c r="Z12" s="481" t="e">
        <f t="shared" si="3"/>
        <v>#DIV/0!</v>
      </c>
      <c r="AA12" s="231"/>
    </row>
    <row r="13" spans="1:27" ht="30" customHeight="1" x14ac:dyDescent="0.2">
      <c r="A13" s="496" t="s">
        <v>14</v>
      </c>
      <c r="B13" s="497" t="s">
        <v>15</v>
      </c>
      <c r="C13" s="498" t="s">
        <v>16</v>
      </c>
      <c r="D13" s="499"/>
      <c r="E13" s="500">
        <f>SUM(E14:E16)</f>
        <v>0</v>
      </c>
      <c r="F13" s="501"/>
      <c r="G13" s="502">
        <f t="shared" ref="G13" si="4">SUM(G14:G16)</f>
        <v>0</v>
      </c>
      <c r="H13" s="503">
        <f t="shared" ref="H13:V13" si="5">SUM(H14:H16)</f>
        <v>0</v>
      </c>
      <c r="I13" s="501">
        <f t="shared" si="5"/>
        <v>0</v>
      </c>
      <c r="J13" s="502">
        <f t="shared" si="5"/>
        <v>0</v>
      </c>
      <c r="K13" s="500">
        <f t="shared" si="5"/>
        <v>0</v>
      </c>
      <c r="L13" s="501">
        <f t="shared" si="5"/>
        <v>0</v>
      </c>
      <c r="M13" s="502">
        <f t="shared" si="5"/>
        <v>0</v>
      </c>
      <c r="N13" s="503">
        <f t="shared" si="5"/>
        <v>0</v>
      </c>
      <c r="O13" s="501">
        <f t="shared" si="5"/>
        <v>0</v>
      </c>
      <c r="P13" s="502">
        <f t="shared" si="5"/>
        <v>0</v>
      </c>
      <c r="Q13" s="503">
        <f t="shared" si="5"/>
        <v>0</v>
      </c>
      <c r="R13" s="501">
        <f t="shared" si="5"/>
        <v>0</v>
      </c>
      <c r="S13" s="501">
        <f t="shared" si="5"/>
        <v>0</v>
      </c>
      <c r="T13" s="501">
        <f t="shared" si="5"/>
        <v>0</v>
      </c>
      <c r="U13" s="501">
        <f t="shared" si="5"/>
        <v>0</v>
      </c>
      <c r="V13" s="504">
        <f t="shared" si="5"/>
        <v>0</v>
      </c>
      <c r="W13" s="505">
        <f>G13+M13+S13</f>
        <v>0</v>
      </c>
      <c r="X13" s="506">
        <f t="shared" si="1"/>
        <v>0</v>
      </c>
      <c r="Y13" s="506">
        <f t="shared" si="2"/>
        <v>0</v>
      </c>
      <c r="Z13" s="507" t="e">
        <f t="shared" si="3"/>
        <v>#DIV/0!</v>
      </c>
      <c r="AA13" s="231"/>
    </row>
    <row r="14" spans="1:27" ht="30" customHeight="1" x14ac:dyDescent="0.2">
      <c r="A14" s="59" t="s">
        <v>17</v>
      </c>
      <c r="B14" s="345" t="s">
        <v>18</v>
      </c>
      <c r="C14" s="347" t="s">
        <v>272</v>
      </c>
      <c r="D14" s="62" t="s">
        <v>19</v>
      </c>
      <c r="E14" s="235"/>
      <c r="F14" s="108"/>
      <c r="G14" s="243">
        <f t="shared" ref="G14:G16" si="6">E14*F14</f>
        <v>0</v>
      </c>
      <c r="H14" s="327"/>
      <c r="I14" s="22"/>
      <c r="J14" s="236">
        <f t="shared" ref="J14:J16" si="7">H14*I14</f>
        <v>0</v>
      </c>
      <c r="K14" s="258"/>
      <c r="L14" s="22"/>
      <c r="M14" s="236">
        <f t="shared" ref="M14:M16" si="8">K14*L14</f>
        <v>0</v>
      </c>
      <c r="N14" s="339"/>
      <c r="O14" s="23"/>
      <c r="P14" s="259"/>
      <c r="Q14" s="224"/>
      <c r="R14" s="22"/>
      <c r="S14" s="22">
        <f t="shared" ref="S14:S15" si="9">Q14*R14</f>
        <v>0</v>
      </c>
      <c r="T14" s="22"/>
      <c r="U14" s="22"/>
      <c r="V14" s="278">
        <f t="shared" ref="V14:V15" si="10">T14*U14</f>
        <v>0</v>
      </c>
      <c r="W14" s="265">
        <f t="shared" si="0"/>
        <v>0</v>
      </c>
      <c r="X14" s="56">
        <f t="shared" si="1"/>
        <v>0</v>
      </c>
      <c r="Y14" s="56">
        <f t="shared" si="2"/>
        <v>0</v>
      </c>
      <c r="Z14" s="285" t="e">
        <f t="shared" si="3"/>
        <v>#DIV/0!</v>
      </c>
      <c r="AA14" s="231"/>
    </row>
    <row r="15" spans="1:27" ht="30" customHeight="1" x14ac:dyDescent="0.2">
      <c r="A15" s="59" t="s">
        <v>17</v>
      </c>
      <c r="B15" s="345" t="s">
        <v>20</v>
      </c>
      <c r="C15" s="347" t="s">
        <v>272</v>
      </c>
      <c r="D15" s="62" t="s">
        <v>19</v>
      </c>
      <c r="E15" s="235"/>
      <c r="F15" s="108"/>
      <c r="G15" s="243">
        <f t="shared" si="6"/>
        <v>0</v>
      </c>
      <c r="H15" s="327"/>
      <c r="I15" s="22"/>
      <c r="J15" s="236">
        <f t="shared" si="7"/>
        <v>0</v>
      </c>
      <c r="K15" s="258"/>
      <c r="L15" s="22"/>
      <c r="M15" s="236">
        <f t="shared" si="8"/>
        <v>0</v>
      </c>
      <c r="N15" s="339"/>
      <c r="O15" s="23"/>
      <c r="P15" s="260"/>
      <c r="Q15" s="224"/>
      <c r="R15" s="22"/>
      <c r="S15" s="22">
        <f t="shared" si="9"/>
        <v>0</v>
      </c>
      <c r="T15" s="22"/>
      <c r="U15" s="22"/>
      <c r="V15" s="278">
        <f t="shared" si="10"/>
        <v>0</v>
      </c>
      <c r="W15" s="265">
        <f t="shared" si="0"/>
        <v>0</v>
      </c>
      <c r="X15" s="56">
        <f t="shared" si="1"/>
        <v>0</v>
      </c>
      <c r="Y15" s="56">
        <f t="shared" si="2"/>
        <v>0</v>
      </c>
      <c r="Z15" s="285" t="e">
        <f t="shared" si="3"/>
        <v>#DIV/0!</v>
      </c>
      <c r="AA15" s="231"/>
    </row>
    <row r="16" spans="1:27" ht="30" customHeight="1" thickBot="1" x14ac:dyDescent="0.25">
      <c r="A16" s="63" t="s">
        <v>17</v>
      </c>
      <c r="B16" s="346" t="s">
        <v>21</v>
      </c>
      <c r="C16" s="361" t="s">
        <v>272</v>
      </c>
      <c r="D16" s="65" t="s">
        <v>19</v>
      </c>
      <c r="E16" s="362"/>
      <c r="F16" s="138"/>
      <c r="G16" s="252">
        <f t="shared" si="6"/>
        <v>0</v>
      </c>
      <c r="H16" s="332"/>
      <c r="I16" s="139"/>
      <c r="J16" s="343">
        <f t="shared" si="7"/>
        <v>0</v>
      </c>
      <c r="K16" s="269"/>
      <c r="L16" s="139"/>
      <c r="M16" s="343">
        <f t="shared" si="8"/>
        <v>0</v>
      </c>
      <c r="N16" s="363"/>
      <c r="O16" s="364"/>
      <c r="P16" s="365"/>
      <c r="Q16" s="228"/>
      <c r="R16" s="139"/>
      <c r="S16" s="139">
        <f t="shared" ref="S16:S69" si="11">Q16*R16</f>
        <v>0</v>
      </c>
      <c r="T16" s="139"/>
      <c r="U16" s="139"/>
      <c r="V16" s="366">
        <f t="shared" ref="V16:V69" si="12">T16*U16</f>
        <v>0</v>
      </c>
      <c r="W16" s="367">
        <f t="shared" si="0"/>
        <v>0</v>
      </c>
      <c r="X16" s="368">
        <f t="shared" si="1"/>
        <v>0</v>
      </c>
      <c r="Y16" s="368">
        <f t="shared" si="2"/>
        <v>0</v>
      </c>
      <c r="Z16" s="369" t="e">
        <f t="shared" si="3"/>
        <v>#DIV/0!</v>
      </c>
      <c r="AA16" s="231"/>
    </row>
    <row r="17" spans="1:27" ht="30" customHeight="1" x14ac:dyDescent="0.2">
      <c r="A17" s="496" t="s">
        <v>14</v>
      </c>
      <c r="B17" s="497" t="s">
        <v>22</v>
      </c>
      <c r="C17" s="498" t="s">
        <v>23</v>
      </c>
      <c r="D17" s="499"/>
      <c r="E17" s="500">
        <f>SUM(E18:E20)</f>
        <v>4</v>
      </c>
      <c r="F17" s="501"/>
      <c r="G17" s="502">
        <f t="shared" ref="G17" si="13">SUM(G18:G20)</f>
        <v>40000</v>
      </c>
      <c r="H17" s="503">
        <f t="shared" ref="H17" si="14">SUM(H18:H20)</f>
        <v>0</v>
      </c>
      <c r="I17" s="501"/>
      <c r="J17" s="502"/>
      <c r="K17" s="500"/>
      <c r="L17" s="501"/>
      <c r="M17" s="502"/>
      <c r="N17" s="503"/>
      <c r="O17" s="501"/>
      <c r="P17" s="502"/>
      <c r="Q17" s="503"/>
      <c r="R17" s="501"/>
      <c r="S17" s="501"/>
      <c r="T17" s="501"/>
      <c r="U17" s="501"/>
      <c r="V17" s="504"/>
      <c r="W17" s="505">
        <f t="shared" si="0"/>
        <v>40000</v>
      </c>
      <c r="X17" s="506">
        <f t="shared" si="1"/>
        <v>0</v>
      </c>
      <c r="Y17" s="506">
        <f t="shared" si="2"/>
        <v>40000</v>
      </c>
      <c r="Z17" s="507">
        <f t="shared" si="3"/>
        <v>1</v>
      </c>
      <c r="AA17" s="231"/>
    </row>
    <row r="18" spans="1:27" ht="30" customHeight="1" x14ac:dyDescent="0.2">
      <c r="A18" s="370" t="s">
        <v>17</v>
      </c>
      <c r="B18" s="116" t="s">
        <v>24</v>
      </c>
      <c r="C18" s="61" t="s">
        <v>358</v>
      </c>
      <c r="D18" s="118" t="s">
        <v>19</v>
      </c>
      <c r="E18" s="237">
        <v>4</v>
      </c>
      <c r="F18" s="119">
        <v>10000</v>
      </c>
      <c r="G18" s="238">
        <f t="shared" ref="G18" si="15">E18*F18</f>
        <v>40000</v>
      </c>
      <c r="H18" s="327"/>
      <c r="I18" s="22"/>
      <c r="J18" s="236">
        <f t="shared" ref="J18:J20" si="16">H18*I18</f>
        <v>0</v>
      </c>
      <c r="K18" s="258"/>
      <c r="L18" s="22"/>
      <c r="M18" s="236">
        <f t="shared" ref="M18:M20" si="17">K18*L18</f>
        <v>0</v>
      </c>
      <c r="N18" s="339"/>
      <c r="O18" s="23"/>
      <c r="P18" s="260"/>
      <c r="Q18" s="224"/>
      <c r="R18" s="22"/>
      <c r="S18" s="22">
        <f t="shared" si="11"/>
        <v>0</v>
      </c>
      <c r="T18" s="22"/>
      <c r="U18" s="22"/>
      <c r="V18" s="278">
        <f t="shared" si="12"/>
        <v>0</v>
      </c>
      <c r="W18" s="265">
        <f t="shared" si="0"/>
        <v>40000</v>
      </c>
      <c r="X18" s="56">
        <f t="shared" si="1"/>
        <v>0</v>
      </c>
      <c r="Y18" s="56">
        <f t="shared" si="2"/>
        <v>40000</v>
      </c>
      <c r="Z18" s="285">
        <f t="shared" si="3"/>
        <v>1</v>
      </c>
      <c r="AA18" s="231"/>
    </row>
    <row r="19" spans="1:27" ht="30" customHeight="1" x14ac:dyDescent="0.2">
      <c r="A19" s="370" t="s">
        <v>17</v>
      </c>
      <c r="B19" s="60" t="s">
        <v>25</v>
      </c>
      <c r="C19" s="61" t="s">
        <v>272</v>
      </c>
      <c r="D19" s="62" t="s">
        <v>19</v>
      </c>
      <c r="E19" s="235"/>
      <c r="F19" s="108"/>
      <c r="G19" s="243">
        <f t="shared" ref="G19:G20" si="18">E19*F19</f>
        <v>0</v>
      </c>
      <c r="H19" s="327"/>
      <c r="I19" s="22"/>
      <c r="J19" s="236">
        <f t="shared" si="16"/>
        <v>0</v>
      </c>
      <c r="K19" s="258"/>
      <c r="L19" s="22"/>
      <c r="M19" s="236">
        <f t="shared" si="17"/>
        <v>0</v>
      </c>
      <c r="N19" s="339"/>
      <c r="O19" s="23"/>
      <c r="P19" s="260"/>
      <c r="Q19" s="224"/>
      <c r="R19" s="22"/>
      <c r="S19" s="22">
        <f t="shared" si="11"/>
        <v>0</v>
      </c>
      <c r="T19" s="22"/>
      <c r="U19" s="22"/>
      <c r="V19" s="278">
        <f t="shared" si="12"/>
        <v>0</v>
      </c>
      <c r="W19" s="265">
        <f t="shared" si="0"/>
        <v>0</v>
      </c>
      <c r="X19" s="56">
        <f t="shared" si="1"/>
        <v>0</v>
      </c>
      <c r="Y19" s="56">
        <f t="shared" si="2"/>
        <v>0</v>
      </c>
      <c r="Z19" s="285" t="e">
        <f t="shared" si="3"/>
        <v>#DIV/0!</v>
      </c>
      <c r="AA19" s="231"/>
    </row>
    <row r="20" spans="1:27" ht="30" customHeight="1" thickBot="1" x14ac:dyDescent="0.25">
      <c r="A20" s="371" t="s">
        <v>17</v>
      </c>
      <c r="B20" s="372" t="s">
        <v>26</v>
      </c>
      <c r="C20" s="373" t="s">
        <v>272</v>
      </c>
      <c r="D20" s="348" t="s">
        <v>19</v>
      </c>
      <c r="E20" s="349"/>
      <c r="F20" s="350"/>
      <c r="G20" s="351">
        <f t="shared" si="18"/>
        <v>0</v>
      </c>
      <c r="H20" s="352"/>
      <c r="I20" s="353"/>
      <c r="J20" s="354">
        <f t="shared" si="16"/>
        <v>0</v>
      </c>
      <c r="K20" s="355"/>
      <c r="L20" s="353"/>
      <c r="M20" s="354">
        <f t="shared" si="17"/>
        <v>0</v>
      </c>
      <c r="N20" s="356"/>
      <c r="O20" s="357"/>
      <c r="P20" s="358"/>
      <c r="Q20" s="359"/>
      <c r="R20" s="353"/>
      <c r="S20" s="353">
        <f t="shared" si="11"/>
        <v>0</v>
      </c>
      <c r="T20" s="353"/>
      <c r="U20" s="353"/>
      <c r="V20" s="360">
        <f t="shared" si="12"/>
        <v>0</v>
      </c>
      <c r="W20" s="287">
        <f t="shared" si="0"/>
        <v>0</v>
      </c>
      <c r="X20" s="288">
        <f t="shared" si="1"/>
        <v>0</v>
      </c>
      <c r="Y20" s="288">
        <f t="shared" si="2"/>
        <v>0</v>
      </c>
      <c r="Z20" s="289" t="e">
        <f t="shared" si="3"/>
        <v>#DIV/0!</v>
      </c>
      <c r="AA20" s="231"/>
    </row>
    <row r="21" spans="1:27" ht="30" customHeight="1" x14ac:dyDescent="0.2">
      <c r="A21" s="496" t="s">
        <v>14</v>
      </c>
      <c r="B21" s="497" t="s">
        <v>27</v>
      </c>
      <c r="C21" s="498" t="s">
        <v>273</v>
      </c>
      <c r="D21" s="499"/>
      <c r="E21" s="500">
        <f>SUM(E22:E24)</f>
        <v>12</v>
      </c>
      <c r="F21" s="501"/>
      <c r="G21" s="502">
        <f>SUM(G22:G24)</f>
        <v>120000</v>
      </c>
      <c r="H21" s="503">
        <f>SUM(H22:H24)</f>
        <v>12</v>
      </c>
      <c r="I21" s="501">
        <f>SUM(I22:I24)</f>
        <v>30000</v>
      </c>
      <c r="J21" s="502">
        <f>SUM(J22:J24)</f>
        <v>120000</v>
      </c>
      <c r="K21" s="500">
        <f>SUM(K22:K24)</f>
        <v>0</v>
      </c>
      <c r="L21" s="501">
        <f>SUM(L22:L24)</f>
        <v>0</v>
      </c>
      <c r="M21" s="502">
        <f>SUM(M22:M24)</f>
        <v>0</v>
      </c>
      <c r="N21" s="503">
        <f>SUM(N22:N24)</f>
        <v>0</v>
      </c>
      <c r="O21" s="501">
        <f>SUM(O22:O24)</f>
        <v>0</v>
      </c>
      <c r="P21" s="502">
        <f>SUM(P22:P24)</f>
        <v>0</v>
      </c>
      <c r="Q21" s="503">
        <f>SUM(Q22:Q24)</f>
        <v>0</v>
      </c>
      <c r="R21" s="501">
        <f>SUM(R22:R24)</f>
        <v>0</v>
      </c>
      <c r="S21" s="501">
        <f>SUM(S22:S24)</f>
        <v>0</v>
      </c>
      <c r="T21" s="501">
        <f>SUM(T22:T24)</f>
        <v>0</v>
      </c>
      <c r="U21" s="501">
        <f>SUM(U22:U24)</f>
        <v>0</v>
      </c>
      <c r="V21" s="504">
        <f>SUM(V22:V24)</f>
        <v>0</v>
      </c>
      <c r="W21" s="505">
        <f t="shared" si="0"/>
        <v>120000</v>
      </c>
      <c r="X21" s="506">
        <f t="shared" si="1"/>
        <v>120000</v>
      </c>
      <c r="Y21" s="506">
        <f t="shared" si="2"/>
        <v>0</v>
      </c>
      <c r="Z21" s="507">
        <f t="shared" si="3"/>
        <v>0</v>
      </c>
      <c r="AA21" s="231"/>
    </row>
    <row r="22" spans="1:27" ht="30" customHeight="1" x14ac:dyDescent="0.2">
      <c r="A22" s="370" t="s">
        <v>17</v>
      </c>
      <c r="B22" s="116" t="s">
        <v>28</v>
      </c>
      <c r="C22" s="61" t="s">
        <v>359</v>
      </c>
      <c r="D22" s="118" t="s">
        <v>19</v>
      </c>
      <c r="E22" s="237">
        <v>4</v>
      </c>
      <c r="F22" s="119">
        <v>10000</v>
      </c>
      <c r="G22" s="238">
        <f t="shared" ref="G22:G24" si="19">E22*F22</f>
        <v>40000</v>
      </c>
      <c r="H22" s="229">
        <v>4</v>
      </c>
      <c r="I22" s="119">
        <v>10000</v>
      </c>
      <c r="J22" s="238">
        <f t="shared" ref="J22" si="20">H22*I22</f>
        <v>40000</v>
      </c>
      <c r="K22" s="258"/>
      <c r="L22" s="22"/>
      <c r="M22" s="236">
        <f t="shared" ref="M22:M27" si="21">K22*L22</f>
        <v>0</v>
      </c>
      <c r="N22" s="339"/>
      <c r="O22" s="23"/>
      <c r="P22" s="260"/>
      <c r="Q22" s="224"/>
      <c r="R22" s="22"/>
      <c r="S22" s="22">
        <f t="shared" si="11"/>
        <v>0</v>
      </c>
      <c r="T22" s="22"/>
      <c r="U22" s="22"/>
      <c r="V22" s="278">
        <f t="shared" si="12"/>
        <v>0</v>
      </c>
      <c r="W22" s="265">
        <f t="shared" si="0"/>
        <v>40000</v>
      </c>
      <c r="X22" s="56">
        <f t="shared" si="1"/>
        <v>40000</v>
      </c>
      <c r="Y22" s="56">
        <f t="shared" si="2"/>
        <v>0</v>
      </c>
      <c r="Z22" s="285">
        <f t="shared" si="3"/>
        <v>0</v>
      </c>
      <c r="AA22" s="231"/>
    </row>
    <row r="23" spans="1:27" ht="30" customHeight="1" x14ac:dyDescent="0.2">
      <c r="A23" s="375" t="s">
        <v>17</v>
      </c>
      <c r="B23" s="116" t="s">
        <v>29</v>
      </c>
      <c r="C23" s="61" t="s">
        <v>360</v>
      </c>
      <c r="D23" s="118" t="s">
        <v>19</v>
      </c>
      <c r="E23" s="237">
        <v>4</v>
      </c>
      <c r="F23" s="119">
        <v>10000</v>
      </c>
      <c r="G23" s="238">
        <f>E23*F23</f>
        <v>40000</v>
      </c>
      <c r="H23" s="229">
        <v>4</v>
      </c>
      <c r="I23" s="119">
        <v>10000</v>
      </c>
      <c r="J23" s="238">
        <f>H23*I23</f>
        <v>40000</v>
      </c>
      <c r="K23" s="258"/>
      <c r="L23" s="22"/>
      <c r="M23" s="236">
        <f t="shared" si="21"/>
        <v>0</v>
      </c>
      <c r="N23" s="339"/>
      <c r="O23" s="23"/>
      <c r="P23" s="260"/>
      <c r="Q23" s="224"/>
      <c r="R23" s="22"/>
      <c r="S23" s="22">
        <f t="shared" si="11"/>
        <v>0</v>
      </c>
      <c r="T23" s="22"/>
      <c r="U23" s="22"/>
      <c r="V23" s="278">
        <f t="shared" si="12"/>
        <v>0</v>
      </c>
      <c r="W23" s="265">
        <f>G23+M23+S23</f>
        <v>40000</v>
      </c>
      <c r="X23" s="56">
        <f>J23+P23+V23</f>
        <v>40000</v>
      </c>
      <c r="Y23" s="56">
        <f t="shared" si="2"/>
        <v>0</v>
      </c>
      <c r="Z23" s="285">
        <f t="shared" si="3"/>
        <v>0</v>
      </c>
      <c r="AA23" s="231"/>
    </row>
    <row r="24" spans="1:27" ht="30" customHeight="1" thickBot="1" x14ac:dyDescent="0.25">
      <c r="A24" s="375" t="s">
        <v>17</v>
      </c>
      <c r="B24" s="134" t="s">
        <v>30</v>
      </c>
      <c r="C24" s="67" t="s">
        <v>361</v>
      </c>
      <c r="D24" s="120" t="s">
        <v>19</v>
      </c>
      <c r="E24" s="239">
        <v>4</v>
      </c>
      <c r="F24" s="121">
        <v>10000</v>
      </c>
      <c r="G24" s="240">
        <f t="shared" si="19"/>
        <v>40000</v>
      </c>
      <c r="H24" s="328">
        <v>4</v>
      </c>
      <c r="I24" s="121">
        <v>10000</v>
      </c>
      <c r="J24" s="240">
        <f t="shared" ref="J24" si="22">H24*I24</f>
        <v>40000</v>
      </c>
      <c r="K24" s="269"/>
      <c r="L24" s="139"/>
      <c r="M24" s="343">
        <f t="shared" si="21"/>
        <v>0</v>
      </c>
      <c r="N24" s="363"/>
      <c r="O24" s="364"/>
      <c r="P24" s="365"/>
      <c r="Q24" s="228"/>
      <c r="R24" s="139"/>
      <c r="S24" s="139">
        <f t="shared" si="11"/>
        <v>0</v>
      </c>
      <c r="T24" s="139"/>
      <c r="U24" s="139"/>
      <c r="V24" s="366">
        <f t="shared" si="12"/>
        <v>0</v>
      </c>
      <c r="W24" s="367">
        <f t="shared" si="0"/>
        <v>40000</v>
      </c>
      <c r="X24" s="368">
        <f t="shared" si="1"/>
        <v>40000</v>
      </c>
      <c r="Y24" s="368">
        <f t="shared" si="2"/>
        <v>0</v>
      </c>
      <c r="Z24" s="369">
        <f t="shared" si="3"/>
        <v>0</v>
      </c>
      <c r="AA24" s="231"/>
    </row>
    <row r="25" spans="1:27" ht="30" customHeight="1" x14ac:dyDescent="0.2">
      <c r="A25" s="496" t="s">
        <v>13</v>
      </c>
      <c r="B25" s="497" t="s">
        <v>31</v>
      </c>
      <c r="C25" s="498" t="s">
        <v>32</v>
      </c>
      <c r="D25" s="499"/>
      <c r="E25" s="500">
        <f>SUM(E26:E28)</f>
        <v>160000</v>
      </c>
      <c r="F25" s="501"/>
      <c r="G25" s="502">
        <f t="shared" ref="G25" si="23">SUM(G26:G28)</f>
        <v>35200</v>
      </c>
      <c r="H25" s="503">
        <f t="shared" ref="H25:V25" si="24">SUM(H26:H28)</f>
        <v>120000</v>
      </c>
      <c r="I25" s="501">
        <f t="shared" si="24"/>
        <v>0.22</v>
      </c>
      <c r="J25" s="502">
        <f>SUM(J26:J28)</f>
        <v>26400</v>
      </c>
      <c r="K25" s="500">
        <f t="shared" si="24"/>
        <v>0</v>
      </c>
      <c r="L25" s="501">
        <f t="shared" si="24"/>
        <v>0</v>
      </c>
      <c r="M25" s="502">
        <f t="shared" si="24"/>
        <v>0</v>
      </c>
      <c r="N25" s="503">
        <f t="shared" si="24"/>
        <v>0</v>
      </c>
      <c r="O25" s="501">
        <f t="shared" si="24"/>
        <v>0</v>
      </c>
      <c r="P25" s="502">
        <f t="shared" si="24"/>
        <v>0</v>
      </c>
      <c r="Q25" s="503">
        <f t="shared" si="24"/>
        <v>0</v>
      </c>
      <c r="R25" s="501">
        <f t="shared" si="24"/>
        <v>0</v>
      </c>
      <c r="S25" s="501">
        <f t="shared" si="24"/>
        <v>0</v>
      </c>
      <c r="T25" s="501">
        <f t="shared" si="24"/>
        <v>0</v>
      </c>
      <c r="U25" s="501">
        <f t="shared" si="24"/>
        <v>0</v>
      </c>
      <c r="V25" s="504">
        <f t="shared" si="24"/>
        <v>0</v>
      </c>
      <c r="W25" s="505">
        <f t="shared" si="0"/>
        <v>35200</v>
      </c>
      <c r="X25" s="506">
        <f t="shared" si="1"/>
        <v>26400</v>
      </c>
      <c r="Y25" s="506">
        <f t="shared" si="2"/>
        <v>8800</v>
      </c>
      <c r="Z25" s="507">
        <f t="shared" si="3"/>
        <v>0.25</v>
      </c>
      <c r="AA25" s="231"/>
    </row>
    <row r="26" spans="1:27" ht="30" customHeight="1" x14ac:dyDescent="0.2">
      <c r="A26" s="376" t="s">
        <v>17</v>
      </c>
      <c r="B26" s="122" t="s">
        <v>33</v>
      </c>
      <c r="C26" s="117" t="s">
        <v>34</v>
      </c>
      <c r="D26" s="123"/>
      <c r="E26" s="241">
        <f>G14</f>
        <v>0</v>
      </c>
      <c r="F26" s="124">
        <v>0.22</v>
      </c>
      <c r="G26" s="255">
        <f t="shared" ref="G26:G28" si="25">E26*F26</f>
        <v>0</v>
      </c>
      <c r="H26" s="327"/>
      <c r="I26" s="22"/>
      <c r="J26" s="236"/>
      <c r="K26" s="258"/>
      <c r="L26" s="22"/>
      <c r="M26" s="236">
        <f t="shared" si="21"/>
        <v>0</v>
      </c>
      <c r="N26" s="339"/>
      <c r="O26" s="23"/>
      <c r="P26" s="260"/>
      <c r="Q26" s="224"/>
      <c r="R26" s="22"/>
      <c r="S26" s="22">
        <f t="shared" si="11"/>
        <v>0</v>
      </c>
      <c r="T26" s="22"/>
      <c r="U26" s="22"/>
      <c r="V26" s="278">
        <f t="shared" si="12"/>
        <v>0</v>
      </c>
      <c r="W26" s="265">
        <f t="shared" si="0"/>
        <v>0</v>
      </c>
      <c r="X26" s="56">
        <f t="shared" si="1"/>
        <v>0</v>
      </c>
      <c r="Y26" s="56">
        <f t="shared" si="2"/>
        <v>0</v>
      </c>
      <c r="Z26" s="285" t="e">
        <f t="shared" si="3"/>
        <v>#DIV/0!</v>
      </c>
      <c r="AA26" s="231"/>
    </row>
    <row r="27" spans="1:27" ht="30" customHeight="1" x14ac:dyDescent="0.2">
      <c r="A27" s="370" t="s">
        <v>17</v>
      </c>
      <c r="B27" s="116" t="s">
        <v>35</v>
      </c>
      <c r="C27" s="117" t="s">
        <v>36</v>
      </c>
      <c r="D27" s="118"/>
      <c r="E27" s="237">
        <f>G17</f>
        <v>40000</v>
      </c>
      <c r="F27" s="119">
        <v>0.22</v>
      </c>
      <c r="G27" s="238">
        <f t="shared" si="25"/>
        <v>8800</v>
      </c>
      <c r="H27" s="327"/>
      <c r="I27" s="22"/>
      <c r="J27" s="236"/>
      <c r="K27" s="258"/>
      <c r="L27" s="22"/>
      <c r="M27" s="236">
        <f t="shared" si="21"/>
        <v>0</v>
      </c>
      <c r="N27" s="339"/>
      <c r="O27" s="23"/>
      <c r="P27" s="260"/>
      <c r="Q27" s="224"/>
      <c r="R27" s="22"/>
      <c r="S27" s="22">
        <f t="shared" si="11"/>
        <v>0</v>
      </c>
      <c r="T27" s="22"/>
      <c r="U27" s="22"/>
      <c r="V27" s="278">
        <f t="shared" si="12"/>
        <v>0</v>
      </c>
      <c r="W27" s="265">
        <f t="shared" si="0"/>
        <v>8800</v>
      </c>
      <c r="X27" s="56">
        <f t="shared" si="1"/>
        <v>0</v>
      </c>
      <c r="Y27" s="56">
        <f t="shared" si="2"/>
        <v>8800</v>
      </c>
      <c r="Z27" s="285">
        <f t="shared" si="3"/>
        <v>1</v>
      </c>
      <c r="AA27" s="231"/>
    </row>
    <row r="28" spans="1:27" ht="30" customHeight="1" thickBot="1" x14ac:dyDescent="0.25">
      <c r="A28" s="371" t="s">
        <v>17</v>
      </c>
      <c r="B28" s="377" t="s">
        <v>37</v>
      </c>
      <c r="C28" s="378" t="s">
        <v>273</v>
      </c>
      <c r="D28" s="379"/>
      <c r="E28" s="380">
        <f>G21</f>
        <v>120000</v>
      </c>
      <c r="F28" s="381">
        <v>0.22</v>
      </c>
      <c r="G28" s="382">
        <f t="shared" si="25"/>
        <v>26400</v>
      </c>
      <c r="H28" s="352">
        <f>J21</f>
        <v>120000</v>
      </c>
      <c r="I28" s="288">
        <v>0.22</v>
      </c>
      <c r="J28" s="383">
        <f>H28*I28</f>
        <v>26400</v>
      </c>
      <c r="K28" s="384"/>
      <c r="L28" s="288"/>
      <c r="M28" s="383">
        <f>SUM(M29:M31)</f>
        <v>0</v>
      </c>
      <c r="N28" s="356"/>
      <c r="O28" s="385"/>
      <c r="P28" s="386"/>
      <c r="Q28" s="359"/>
      <c r="R28" s="353"/>
      <c r="S28" s="353">
        <f t="shared" si="11"/>
        <v>0</v>
      </c>
      <c r="T28" s="353"/>
      <c r="U28" s="353"/>
      <c r="V28" s="360">
        <f t="shared" si="12"/>
        <v>0</v>
      </c>
      <c r="W28" s="287">
        <f t="shared" si="0"/>
        <v>26400</v>
      </c>
      <c r="X28" s="288">
        <f t="shared" si="1"/>
        <v>26400</v>
      </c>
      <c r="Y28" s="288">
        <f t="shared" si="2"/>
        <v>0</v>
      </c>
      <c r="Z28" s="387">
        <f t="shared" si="3"/>
        <v>0</v>
      </c>
      <c r="AA28" s="231"/>
    </row>
    <row r="29" spans="1:27" ht="30" customHeight="1" x14ac:dyDescent="0.2">
      <c r="A29" s="496" t="s">
        <v>14</v>
      </c>
      <c r="B29" s="497" t="s">
        <v>38</v>
      </c>
      <c r="C29" s="498" t="s">
        <v>274</v>
      </c>
      <c r="D29" s="499"/>
      <c r="E29" s="500">
        <f>SUM(E30:E31)</f>
        <v>5</v>
      </c>
      <c r="F29" s="501"/>
      <c r="G29" s="502">
        <f t="shared" ref="G29" si="26">SUM(G30:G31)</f>
        <v>40000</v>
      </c>
      <c r="H29" s="503">
        <f t="shared" ref="H29:V29" si="27">SUM(H30:H31)</f>
        <v>9</v>
      </c>
      <c r="I29" s="501"/>
      <c r="J29" s="502">
        <f t="shared" si="27"/>
        <v>80000</v>
      </c>
      <c r="K29" s="500">
        <f t="shared" si="27"/>
        <v>0</v>
      </c>
      <c r="L29" s="501"/>
      <c r="M29" s="502">
        <f t="shared" si="27"/>
        <v>0</v>
      </c>
      <c r="N29" s="503">
        <f t="shared" si="27"/>
        <v>0</v>
      </c>
      <c r="O29" s="501">
        <f t="shared" si="27"/>
        <v>0</v>
      </c>
      <c r="P29" s="502">
        <f t="shared" si="27"/>
        <v>0</v>
      </c>
      <c r="Q29" s="503">
        <f t="shared" si="27"/>
        <v>0</v>
      </c>
      <c r="R29" s="501">
        <f t="shared" si="27"/>
        <v>0</v>
      </c>
      <c r="S29" s="501">
        <f t="shared" si="27"/>
        <v>0</v>
      </c>
      <c r="T29" s="501">
        <f t="shared" si="27"/>
        <v>0</v>
      </c>
      <c r="U29" s="501">
        <f t="shared" si="27"/>
        <v>0</v>
      </c>
      <c r="V29" s="504">
        <f t="shared" si="27"/>
        <v>0</v>
      </c>
      <c r="W29" s="505">
        <f t="shared" si="0"/>
        <v>40000</v>
      </c>
      <c r="X29" s="506">
        <f t="shared" si="1"/>
        <v>80000</v>
      </c>
      <c r="Y29" s="506">
        <f t="shared" si="2"/>
        <v>-40000</v>
      </c>
      <c r="Z29" s="507">
        <f t="shared" si="3"/>
        <v>-1</v>
      </c>
      <c r="AA29" s="231"/>
    </row>
    <row r="30" spans="1:27" ht="30" customHeight="1" x14ac:dyDescent="0.2">
      <c r="A30" s="370" t="s">
        <v>17</v>
      </c>
      <c r="B30" s="60" t="s">
        <v>39</v>
      </c>
      <c r="C30" s="61" t="s">
        <v>275</v>
      </c>
      <c r="D30" s="62" t="s">
        <v>19</v>
      </c>
      <c r="E30" s="235">
        <v>5</v>
      </c>
      <c r="F30" s="108">
        <v>8000</v>
      </c>
      <c r="G30" s="243">
        <f t="shared" ref="G30:G31" si="28">E30*F30</f>
        <v>40000</v>
      </c>
      <c r="H30" s="327">
        <v>5</v>
      </c>
      <c r="I30" s="108">
        <v>8000</v>
      </c>
      <c r="J30" s="243">
        <f t="shared" ref="J30" si="29">H30*I30</f>
        <v>40000</v>
      </c>
      <c r="K30" s="258"/>
      <c r="L30" s="22"/>
      <c r="M30" s="236">
        <f t="shared" ref="M30:M31" si="30">K30*L30</f>
        <v>0</v>
      </c>
      <c r="N30" s="339"/>
      <c r="O30" s="23"/>
      <c r="P30" s="260"/>
      <c r="Q30" s="224"/>
      <c r="R30" s="22"/>
      <c r="S30" s="22">
        <f t="shared" si="11"/>
        <v>0</v>
      </c>
      <c r="T30" s="22"/>
      <c r="U30" s="22"/>
      <c r="V30" s="278">
        <f t="shared" si="12"/>
        <v>0</v>
      </c>
      <c r="W30" s="265">
        <f t="shared" si="0"/>
        <v>40000</v>
      </c>
      <c r="X30" s="56">
        <f t="shared" si="1"/>
        <v>40000</v>
      </c>
      <c r="Y30" s="56">
        <f t="shared" si="2"/>
        <v>0</v>
      </c>
      <c r="Z30" s="285">
        <f t="shared" si="3"/>
        <v>0</v>
      </c>
      <c r="AA30" s="231"/>
    </row>
    <row r="31" spans="1:27" ht="127.5" customHeight="1" thickBot="1" x14ac:dyDescent="0.25">
      <c r="A31" s="371" t="s">
        <v>17</v>
      </c>
      <c r="B31" s="372" t="s">
        <v>40</v>
      </c>
      <c r="C31" s="373" t="s">
        <v>408</v>
      </c>
      <c r="D31" s="348" t="s">
        <v>19</v>
      </c>
      <c r="E31" s="349">
        <v>0</v>
      </c>
      <c r="F31" s="350">
        <v>0</v>
      </c>
      <c r="G31" s="351">
        <f t="shared" si="28"/>
        <v>0</v>
      </c>
      <c r="H31" s="388">
        <v>4</v>
      </c>
      <c r="I31" s="381">
        <v>10000</v>
      </c>
      <c r="J31" s="382">
        <f t="shared" ref="J31" si="31">H31*I31</f>
        <v>40000</v>
      </c>
      <c r="K31" s="355"/>
      <c r="L31" s="353"/>
      <c r="M31" s="354">
        <f t="shared" si="30"/>
        <v>0</v>
      </c>
      <c r="N31" s="356"/>
      <c r="O31" s="357"/>
      <c r="P31" s="358"/>
      <c r="Q31" s="359"/>
      <c r="R31" s="353"/>
      <c r="S31" s="353">
        <f t="shared" si="11"/>
        <v>0</v>
      </c>
      <c r="T31" s="353"/>
      <c r="U31" s="353"/>
      <c r="V31" s="360">
        <f t="shared" si="12"/>
        <v>0</v>
      </c>
      <c r="W31" s="287">
        <f t="shared" si="0"/>
        <v>0</v>
      </c>
      <c r="X31" s="288">
        <f t="shared" si="1"/>
        <v>40000</v>
      </c>
      <c r="Y31" s="288">
        <f t="shared" si="2"/>
        <v>-40000</v>
      </c>
      <c r="Z31" s="289" t="e">
        <f t="shared" si="3"/>
        <v>#DIV/0!</v>
      </c>
      <c r="AA31" s="534" t="s">
        <v>407</v>
      </c>
    </row>
    <row r="32" spans="1:27" s="422" customFormat="1" ht="30" customHeight="1" thickBot="1" x14ac:dyDescent="0.25">
      <c r="A32" s="508" t="s">
        <v>276</v>
      </c>
      <c r="B32" s="509"/>
      <c r="C32" s="510"/>
      <c r="D32" s="511"/>
      <c r="E32" s="512"/>
      <c r="F32" s="513"/>
      <c r="G32" s="514">
        <f>G13+G17+G21+G25+G29</f>
        <v>235200</v>
      </c>
      <c r="H32" s="515">
        <f>H13+H17+H21+H25+H29</f>
        <v>120021</v>
      </c>
      <c r="I32" s="513">
        <f>I13+I17+I21+I25+I29</f>
        <v>30000.22</v>
      </c>
      <c r="J32" s="514">
        <f>J13+J17+J21+J25+J29</f>
        <v>226400</v>
      </c>
      <c r="K32" s="512">
        <f>K13+K17+K21+K25+K29</f>
        <v>0</v>
      </c>
      <c r="L32" s="513"/>
      <c r="M32" s="514">
        <f>M13+M17+M21+M25+M29</f>
        <v>0</v>
      </c>
      <c r="N32" s="515">
        <f>N13+N17+N21+N25+N29</f>
        <v>0</v>
      </c>
      <c r="O32" s="513">
        <f>O13+O17+O21+O25+O29</f>
        <v>0</v>
      </c>
      <c r="P32" s="514">
        <f>P13+P17+P21+P25+P29</f>
        <v>0</v>
      </c>
      <c r="Q32" s="515">
        <f>Q13+Q17+Q21+Q25+Q29</f>
        <v>0</v>
      </c>
      <c r="R32" s="513">
        <f>R13+R17+R21+R25+R29</f>
        <v>0</v>
      </c>
      <c r="S32" s="513">
        <f>S13+S17+S21+S25+S29</f>
        <v>0</v>
      </c>
      <c r="T32" s="513">
        <f>T13+T17+T21+T25+T29</f>
        <v>0</v>
      </c>
      <c r="U32" s="513">
        <f>U13+U17+U21+U25+U29</f>
        <v>0</v>
      </c>
      <c r="V32" s="516">
        <f>V13+V17+V21+V25+V29</f>
        <v>0</v>
      </c>
      <c r="W32" s="517">
        <f>W13+W17+W21+W25+W29</f>
        <v>235200</v>
      </c>
      <c r="X32" s="518">
        <f>X13+X17+X21+X25+X29</f>
        <v>226400</v>
      </c>
      <c r="Y32" s="518">
        <f>Y13+Y17+Y21+Y25+Y29</f>
        <v>8800</v>
      </c>
      <c r="Z32" s="519">
        <f t="shared" si="3"/>
        <v>3.7414965986394558E-2</v>
      </c>
      <c r="AA32" s="421"/>
    </row>
    <row r="33" spans="1:27" ht="30" customHeight="1" thickBot="1" x14ac:dyDescent="0.25">
      <c r="A33" s="396" t="s">
        <v>13</v>
      </c>
      <c r="B33" s="397">
        <v>2</v>
      </c>
      <c r="C33" s="391" t="s">
        <v>41</v>
      </c>
      <c r="D33" s="392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4"/>
      <c r="X33" s="394"/>
      <c r="Y33" s="394"/>
      <c r="Z33" s="395"/>
      <c r="AA33" s="231"/>
    </row>
    <row r="34" spans="1:27" ht="30" customHeight="1" x14ac:dyDescent="0.2">
      <c r="A34" s="496" t="s">
        <v>14</v>
      </c>
      <c r="B34" s="497" t="s">
        <v>42</v>
      </c>
      <c r="C34" s="498" t="s">
        <v>43</v>
      </c>
      <c r="D34" s="499"/>
      <c r="E34" s="500">
        <f>SUM(E35:E37)</f>
        <v>0</v>
      </c>
      <c r="F34" s="501"/>
      <c r="G34" s="502">
        <f t="shared" ref="G34" si="32">SUM(G35:G37)</f>
        <v>0</v>
      </c>
      <c r="H34" s="503">
        <f>SUM(H35:H37)</f>
        <v>0</v>
      </c>
      <c r="I34" s="501">
        <f t="shared" ref="I34:J34" si="33">SUM(I35:I37)</f>
        <v>0</v>
      </c>
      <c r="J34" s="502">
        <f t="shared" si="33"/>
        <v>0</v>
      </c>
      <c r="K34" s="500">
        <f t="shared" ref="K34" si="34">SUM(K35:K37)</f>
        <v>0</v>
      </c>
      <c r="L34" s="501">
        <f t="shared" ref="L34" si="35">SUM(L35:L37)</f>
        <v>0</v>
      </c>
      <c r="M34" s="502">
        <f t="shared" ref="M34" si="36">SUM(M35:M37)</f>
        <v>0</v>
      </c>
      <c r="N34" s="503">
        <f t="shared" ref="N34" si="37">SUM(N35:N37)</f>
        <v>0</v>
      </c>
      <c r="O34" s="501">
        <f t="shared" ref="O34" si="38">SUM(O35:O37)</f>
        <v>0</v>
      </c>
      <c r="P34" s="502">
        <f t="shared" ref="P34" si="39">SUM(P35:P37)</f>
        <v>0</v>
      </c>
      <c r="Q34" s="503">
        <f t="shared" ref="Q34" si="40">SUM(Q35:Q37)</f>
        <v>0</v>
      </c>
      <c r="R34" s="501">
        <f t="shared" ref="R34" si="41">SUM(R35:R37)</f>
        <v>0</v>
      </c>
      <c r="S34" s="501">
        <f t="shared" ref="S34" si="42">SUM(S35:S37)</f>
        <v>0</v>
      </c>
      <c r="T34" s="501">
        <f t="shared" ref="T34" si="43">SUM(T35:T37)</f>
        <v>0</v>
      </c>
      <c r="U34" s="501">
        <f t="shared" ref="U34" si="44">SUM(U35:U37)</f>
        <v>0</v>
      </c>
      <c r="V34" s="504">
        <f t="shared" ref="V34" si="45">SUM(V35:V37)</f>
        <v>0</v>
      </c>
      <c r="W34" s="505">
        <f t="shared" si="0"/>
        <v>0</v>
      </c>
      <c r="X34" s="506">
        <f t="shared" si="1"/>
        <v>0</v>
      </c>
      <c r="Y34" s="506">
        <f t="shared" si="2"/>
        <v>0</v>
      </c>
      <c r="Z34" s="507" t="e">
        <f t="shared" si="3"/>
        <v>#DIV/0!</v>
      </c>
      <c r="AA34" s="231"/>
    </row>
    <row r="35" spans="1:27" ht="30" customHeight="1" x14ac:dyDescent="0.2">
      <c r="A35" s="59" t="s">
        <v>17</v>
      </c>
      <c r="B35" s="60" t="s">
        <v>44</v>
      </c>
      <c r="C35" s="61" t="s">
        <v>45</v>
      </c>
      <c r="D35" s="62" t="s">
        <v>46</v>
      </c>
      <c r="E35" s="235"/>
      <c r="F35" s="108"/>
      <c r="G35" s="243">
        <f t="shared" ref="G35:G37" si="46">E35*F35</f>
        <v>0</v>
      </c>
      <c r="H35" s="224"/>
      <c r="I35" s="22"/>
      <c r="J35" s="236"/>
      <c r="K35" s="258"/>
      <c r="L35" s="22"/>
      <c r="M35" s="236"/>
      <c r="N35" s="339"/>
      <c r="O35" s="23"/>
      <c r="P35" s="261"/>
      <c r="Q35" s="224"/>
      <c r="R35" s="22"/>
      <c r="S35" s="22">
        <f t="shared" si="11"/>
        <v>0</v>
      </c>
      <c r="T35" s="22"/>
      <c r="U35" s="22"/>
      <c r="V35" s="278">
        <f t="shared" si="12"/>
        <v>0</v>
      </c>
      <c r="W35" s="265">
        <f t="shared" si="0"/>
        <v>0</v>
      </c>
      <c r="X35" s="56">
        <f t="shared" si="1"/>
        <v>0</v>
      </c>
      <c r="Y35" s="56">
        <f t="shared" si="2"/>
        <v>0</v>
      </c>
      <c r="Z35" s="285" t="e">
        <f t="shared" si="3"/>
        <v>#DIV/0!</v>
      </c>
      <c r="AA35" s="231"/>
    </row>
    <row r="36" spans="1:27" ht="30" customHeight="1" x14ac:dyDescent="0.2">
      <c r="A36" s="59" t="s">
        <v>17</v>
      </c>
      <c r="B36" s="60" t="s">
        <v>47</v>
      </c>
      <c r="C36" s="61" t="s">
        <v>45</v>
      </c>
      <c r="D36" s="62" t="s">
        <v>46</v>
      </c>
      <c r="E36" s="235"/>
      <c r="F36" s="108"/>
      <c r="G36" s="243">
        <f t="shared" si="46"/>
        <v>0</v>
      </c>
      <c r="H36" s="225"/>
      <c r="I36" s="99"/>
      <c r="J36" s="244"/>
      <c r="K36" s="262"/>
      <c r="L36" s="99"/>
      <c r="M36" s="244"/>
      <c r="N36" s="225"/>
      <c r="O36" s="104"/>
      <c r="P36" s="263"/>
      <c r="Q36" s="224"/>
      <c r="R36" s="22"/>
      <c r="S36" s="22">
        <f t="shared" si="11"/>
        <v>0</v>
      </c>
      <c r="T36" s="22"/>
      <c r="U36" s="22"/>
      <c r="V36" s="278">
        <f t="shared" si="12"/>
        <v>0</v>
      </c>
      <c r="W36" s="265">
        <f t="shared" si="0"/>
        <v>0</v>
      </c>
      <c r="X36" s="56">
        <f t="shared" si="1"/>
        <v>0</v>
      </c>
      <c r="Y36" s="56">
        <f t="shared" si="2"/>
        <v>0</v>
      </c>
      <c r="Z36" s="284" t="e">
        <f t="shared" si="3"/>
        <v>#DIV/0!</v>
      </c>
      <c r="AA36" s="231"/>
    </row>
    <row r="37" spans="1:27" ht="30" customHeight="1" thickBot="1" x14ac:dyDescent="0.25">
      <c r="A37" s="68" t="s">
        <v>17</v>
      </c>
      <c r="B37" s="69" t="s">
        <v>48</v>
      </c>
      <c r="C37" s="61" t="s">
        <v>45</v>
      </c>
      <c r="D37" s="73" t="s">
        <v>46</v>
      </c>
      <c r="E37" s="235"/>
      <c r="F37" s="108"/>
      <c r="G37" s="243">
        <f t="shared" si="46"/>
        <v>0</v>
      </c>
      <c r="H37" s="225"/>
      <c r="I37" s="99"/>
      <c r="J37" s="245"/>
      <c r="K37" s="264"/>
      <c r="L37" s="100"/>
      <c r="M37" s="245"/>
      <c r="N37" s="137"/>
      <c r="O37" s="57"/>
      <c r="P37" s="261"/>
      <c r="Q37" s="224"/>
      <c r="R37" s="22"/>
      <c r="S37" s="22">
        <f t="shared" si="11"/>
        <v>0</v>
      </c>
      <c r="T37" s="22"/>
      <c r="U37" s="22"/>
      <c r="V37" s="278">
        <f t="shared" si="12"/>
        <v>0</v>
      </c>
      <c r="W37" s="265">
        <f t="shared" si="0"/>
        <v>0</v>
      </c>
      <c r="X37" s="56">
        <f t="shared" si="1"/>
        <v>0</v>
      </c>
      <c r="Y37" s="56">
        <f t="shared" si="2"/>
        <v>0</v>
      </c>
      <c r="Z37" s="284" t="e">
        <f t="shared" si="3"/>
        <v>#DIV/0!</v>
      </c>
      <c r="AA37" s="231"/>
    </row>
    <row r="38" spans="1:27" ht="30" customHeight="1" x14ac:dyDescent="0.2">
      <c r="A38" s="496" t="s">
        <v>14</v>
      </c>
      <c r="B38" s="497" t="s">
        <v>49</v>
      </c>
      <c r="C38" s="498" t="s">
        <v>50</v>
      </c>
      <c r="D38" s="499"/>
      <c r="E38" s="500">
        <f>SUM(E39:E41)</f>
        <v>0</v>
      </c>
      <c r="F38" s="501"/>
      <c r="G38" s="502">
        <f t="shared" ref="G38" si="47">SUM(G39:G41)</f>
        <v>0</v>
      </c>
      <c r="H38" s="503">
        <f>SUM(H39:H41)</f>
        <v>0</v>
      </c>
      <c r="I38" s="501">
        <f t="shared" ref="I38:V38" si="48">SUM(I39:I41)</f>
        <v>0</v>
      </c>
      <c r="J38" s="502">
        <f t="shared" si="48"/>
        <v>0</v>
      </c>
      <c r="K38" s="500">
        <f t="shared" si="48"/>
        <v>0</v>
      </c>
      <c r="L38" s="501">
        <f t="shared" si="48"/>
        <v>0</v>
      </c>
      <c r="M38" s="502">
        <f t="shared" si="48"/>
        <v>0</v>
      </c>
      <c r="N38" s="503">
        <f t="shared" si="48"/>
        <v>0</v>
      </c>
      <c r="O38" s="501">
        <f t="shared" si="48"/>
        <v>0</v>
      </c>
      <c r="P38" s="502">
        <f t="shared" si="48"/>
        <v>0</v>
      </c>
      <c r="Q38" s="503">
        <f t="shared" si="48"/>
        <v>0</v>
      </c>
      <c r="R38" s="501">
        <f t="shared" si="48"/>
        <v>0</v>
      </c>
      <c r="S38" s="501">
        <f t="shared" si="48"/>
        <v>0</v>
      </c>
      <c r="T38" s="501">
        <f t="shared" si="48"/>
        <v>0</v>
      </c>
      <c r="U38" s="501">
        <f t="shared" si="48"/>
        <v>0</v>
      </c>
      <c r="V38" s="504">
        <f t="shared" si="48"/>
        <v>0</v>
      </c>
      <c r="W38" s="505">
        <f t="shared" si="0"/>
        <v>0</v>
      </c>
      <c r="X38" s="506">
        <f t="shared" si="1"/>
        <v>0</v>
      </c>
      <c r="Y38" s="506">
        <f t="shared" si="2"/>
        <v>0</v>
      </c>
      <c r="Z38" s="507" t="e">
        <f t="shared" si="3"/>
        <v>#DIV/0!</v>
      </c>
      <c r="AA38" s="231"/>
    </row>
    <row r="39" spans="1:27" ht="30" customHeight="1" x14ac:dyDescent="0.2">
      <c r="A39" s="59" t="s">
        <v>17</v>
      </c>
      <c r="B39" s="60" t="s">
        <v>51</v>
      </c>
      <c r="C39" s="61" t="s">
        <v>52</v>
      </c>
      <c r="D39" s="62" t="s">
        <v>53</v>
      </c>
      <c r="E39" s="235"/>
      <c r="F39" s="108"/>
      <c r="G39" s="243">
        <f t="shared" ref="G39:G41" si="49">E39*F39</f>
        <v>0</v>
      </c>
      <c r="H39" s="224"/>
      <c r="I39" s="22"/>
      <c r="J39" s="236">
        <f t="shared" ref="J39:J41" si="50">H39*I39</f>
        <v>0</v>
      </c>
      <c r="K39" s="258"/>
      <c r="L39" s="22"/>
      <c r="M39" s="236">
        <f t="shared" ref="M39:M41" si="51">K39*L39</f>
        <v>0</v>
      </c>
      <c r="N39" s="339"/>
      <c r="O39" s="23"/>
      <c r="P39" s="260"/>
      <c r="Q39" s="224"/>
      <c r="R39" s="22"/>
      <c r="S39" s="22">
        <f t="shared" si="11"/>
        <v>0</v>
      </c>
      <c r="T39" s="22"/>
      <c r="U39" s="22"/>
      <c r="V39" s="278">
        <f t="shared" si="12"/>
        <v>0</v>
      </c>
      <c r="W39" s="265">
        <f t="shared" si="0"/>
        <v>0</v>
      </c>
      <c r="X39" s="56">
        <f t="shared" si="1"/>
        <v>0</v>
      </c>
      <c r="Y39" s="56">
        <f t="shared" si="2"/>
        <v>0</v>
      </c>
      <c r="Z39" s="285" t="e">
        <f t="shared" si="3"/>
        <v>#DIV/0!</v>
      </c>
      <c r="AA39" s="231"/>
    </row>
    <row r="40" spans="1:27" ht="30" customHeight="1" x14ac:dyDescent="0.2">
      <c r="A40" s="59" t="s">
        <v>17</v>
      </c>
      <c r="B40" s="60" t="s">
        <v>54</v>
      </c>
      <c r="C40" s="74" t="s">
        <v>52</v>
      </c>
      <c r="D40" s="62" t="s">
        <v>53</v>
      </c>
      <c r="E40" s="235"/>
      <c r="F40" s="108"/>
      <c r="G40" s="243">
        <f t="shared" si="49"/>
        <v>0</v>
      </c>
      <c r="H40" s="224"/>
      <c r="I40" s="22"/>
      <c r="J40" s="236">
        <f t="shared" si="50"/>
        <v>0</v>
      </c>
      <c r="K40" s="258"/>
      <c r="L40" s="22"/>
      <c r="M40" s="236">
        <f t="shared" si="51"/>
        <v>0</v>
      </c>
      <c r="N40" s="339"/>
      <c r="O40" s="23"/>
      <c r="P40" s="260"/>
      <c r="Q40" s="224"/>
      <c r="R40" s="22"/>
      <c r="S40" s="22">
        <f t="shared" si="11"/>
        <v>0</v>
      </c>
      <c r="T40" s="22"/>
      <c r="U40" s="22"/>
      <c r="V40" s="278">
        <f t="shared" si="12"/>
        <v>0</v>
      </c>
      <c r="W40" s="265">
        <f t="shared" si="0"/>
        <v>0</v>
      </c>
      <c r="X40" s="56">
        <f t="shared" si="1"/>
        <v>0</v>
      </c>
      <c r="Y40" s="56">
        <f t="shared" si="2"/>
        <v>0</v>
      </c>
      <c r="Z40" s="285" t="e">
        <f t="shared" si="3"/>
        <v>#DIV/0!</v>
      </c>
      <c r="AA40" s="231"/>
    </row>
    <row r="41" spans="1:27" ht="30" customHeight="1" thickBot="1" x14ac:dyDescent="0.25">
      <c r="A41" s="68" t="s">
        <v>17</v>
      </c>
      <c r="B41" s="69" t="s">
        <v>55</v>
      </c>
      <c r="C41" s="70" t="s">
        <v>52</v>
      </c>
      <c r="D41" s="73" t="s">
        <v>53</v>
      </c>
      <c r="E41" s="235"/>
      <c r="F41" s="108"/>
      <c r="G41" s="243">
        <f t="shared" si="49"/>
        <v>0</v>
      </c>
      <c r="H41" s="224"/>
      <c r="I41" s="22"/>
      <c r="J41" s="236">
        <f t="shared" si="50"/>
        <v>0</v>
      </c>
      <c r="K41" s="258"/>
      <c r="L41" s="22"/>
      <c r="M41" s="236">
        <f t="shared" si="51"/>
        <v>0</v>
      </c>
      <c r="N41" s="339"/>
      <c r="O41" s="23"/>
      <c r="P41" s="260"/>
      <c r="Q41" s="224"/>
      <c r="R41" s="22"/>
      <c r="S41" s="22">
        <f t="shared" si="11"/>
        <v>0</v>
      </c>
      <c r="T41" s="22"/>
      <c r="U41" s="22"/>
      <c r="V41" s="278">
        <f t="shared" si="12"/>
        <v>0</v>
      </c>
      <c r="W41" s="265">
        <f t="shared" si="0"/>
        <v>0</v>
      </c>
      <c r="X41" s="56">
        <f t="shared" si="1"/>
        <v>0</v>
      </c>
      <c r="Y41" s="56">
        <f t="shared" si="2"/>
        <v>0</v>
      </c>
      <c r="Z41" s="285" t="e">
        <f t="shared" si="3"/>
        <v>#DIV/0!</v>
      </c>
      <c r="AA41" s="231"/>
    </row>
    <row r="42" spans="1:27" ht="30" customHeight="1" x14ac:dyDescent="0.2">
      <c r="A42" s="496" t="s">
        <v>14</v>
      </c>
      <c r="B42" s="497" t="s">
        <v>56</v>
      </c>
      <c r="C42" s="498" t="s">
        <v>57</v>
      </c>
      <c r="D42" s="499"/>
      <c r="E42" s="500">
        <f>SUM(E43:E45)</f>
        <v>0</v>
      </c>
      <c r="F42" s="501"/>
      <c r="G42" s="502">
        <f t="shared" ref="G42" si="52">SUM(G43:G45)</f>
        <v>0</v>
      </c>
      <c r="H42" s="503">
        <f>SUM(H43:H45)</f>
        <v>0</v>
      </c>
      <c r="I42" s="501"/>
      <c r="J42" s="502">
        <f t="shared" ref="J42" si="53">SUM(J43:J45)</f>
        <v>0</v>
      </c>
      <c r="K42" s="500">
        <f t="shared" ref="K42" si="54">SUM(K43:K45)</f>
        <v>0</v>
      </c>
      <c r="L42" s="501"/>
      <c r="M42" s="502">
        <f>SUM(M43:M45)</f>
        <v>0</v>
      </c>
      <c r="N42" s="503"/>
      <c r="O42" s="501"/>
      <c r="P42" s="502"/>
      <c r="Q42" s="503"/>
      <c r="R42" s="501"/>
      <c r="S42" s="501">
        <f t="shared" si="11"/>
        <v>0</v>
      </c>
      <c r="T42" s="501"/>
      <c r="U42" s="501"/>
      <c r="V42" s="504">
        <f t="shared" si="12"/>
        <v>0</v>
      </c>
      <c r="W42" s="505">
        <f t="shared" si="0"/>
        <v>0</v>
      </c>
      <c r="X42" s="506">
        <f t="shared" si="1"/>
        <v>0</v>
      </c>
      <c r="Y42" s="506">
        <f t="shared" si="2"/>
        <v>0</v>
      </c>
      <c r="Z42" s="507" t="e">
        <f t="shared" si="3"/>
        <v>#DIV/0!</v>
      </c>
      <c r="AA42" s="231"/>
    </row>
    <row r="43" spans="1:27" ht="30" customHeight="1" x14ac:dyDescent="0.2">
      <c r="A43" s="59" t="s">
        <v>17</v>
      </c>
      <c r="B43" s="60" t="s">
        <v>58</v>
      </c>
      <c r="C43" s="61" t="s">
        <v>59</v>
      </c>
      <c r="D43" s="62" t="s">
        <v>53</v>
      </c>
      <c r="E43" s="235"/>
      <c r="F43" s="108"/>
      <c r="G43" s="243">
        <f t="shared" ref="G43:G45" si="55">E43*F43</f>
        <v>0</v>
      </c>
      <c r="H43" s="224"/>
      <c r="I43" s="22"/>
      <c r="J43" s="236">
        <f t="shared" ref="J43:J45" si="56">H43*I43</f>
        <v>0</v>
      </c>
      <c r="K43" s="258"/>
      <c r="L43" s="22"/>
      <c r="M43" s="236">
        <f t="shared" ref="M43:M45" si="57">K43*L43</f>
        <v>0</v>
      </c>
      <c r="N43" s="339"/>
      <c r="O43" s="23"/>
      <c r="P43" s="260"/>
      <c r="Q43" s="224"/>
      <c r="R43" s="22"/>
      <c r="S43" s="22">
        <f t="shared" si="11"/>
        <v>0</v>
      </c>
      <c r="T43" s="22"/>
      <c r="U43" s="22"/>
      <c r="V43" s="278">
        <f t="shared" si="12"/>
        <v>0</v>
      </c>
      <c r="W43" s="265">
        <f t="shared" si="0"/>
        <v>0</v>
      </c>
      <c r="X43" s="56">
        <f t="shared" si="1"/>
        <v>0</v>
      </c>
      <c r="Y43" s="56">
        <f t="shared" si="2"/>
        <v>0</v>
      </c>
      <c r="Z43" s="285" t="e">
        <f t="shared" si="3"/>
        <v>#DIV/0!</v>
      </c>
      <c r="AA43" s="231"/>
    </row>
    <row r="44" spans="1:27" ht="30" customHeight="1" x14ac:dyDescent="0.2">
      <c r="A44" s="59" t="s">
        <v>17</v>
      </c>
      <c r="B44" s="60" t="s">
        <v>60</v>
      </c>
      <c r="C44" s="61" t="s">
        <v>61</v>
      </c>
      <c r="D44" s="62" t="s">
        <v>53</v>
      </c>
      <c r="E44" s="235"/>
      <c r="F44" s="108"/>
      <c r="G44" s="243">
        <f t="shared" si="55"/>
        <v>0</v>
      </c>
      <c r="H44" s="224"/>
      <c r="I44" s="22"/>
      <c r="J44" s="236">
        <f t="shared" si="56"/>
        <v>0</v>
      </c>
      <c r="K44" s="258"/>
      <c r="L44" s="22"/>
      <c r="M44" s="236">
        <f t="shared" si="57"/>
        <v>0</v>
      </c>
      <c r="N44" s="339"/>
      <c r="O44" s="23"/>
      <c r="P44" s="260"/>
      <c r="Q44" s="224"/>
      <c r="R44" s="22"/>
      <c r="S44" s="22">
        <f t="shared" si="11"/>
        <v>0</v>
      </c>
      <c r="T44" s="22"/>
      <c r="U44" s="22"/>
      <c r="V44" s="278">
        <f t="shared" si="12"/>
        <v>0</v>
      </c>
      <c r="W44" s="265">
        <f t="shared" si="0"/>
        <v>0</v>
      </c>
      <c r="X44" s="56">
        <f t="shared" si="1"/>
        <v>0</v>
      </c>
      <c r="Y44" s="56">
        <f t="shared" si="2"/>
        <v>0</v>
      </c>
      <c r="Z44" s="285" t="e">
        <f t="shared" si="3"/>
        <v>#DIV/0!</v>
      </c>
      <c r="AA44" s="231"/>
    </row>
    <row r="45" spans="1:27" ht="30" customHeight="1" thickBot="1" x14ac:dyDescent="0.25">
      <c r="A45" s="63" t="s">
        <v>17</v>
      </c>
      <c r="B45" s="64" t="s">
        <v>62</v>
      </c>
      <c r="C45" s="67" t="s">
        <v>59</v>
      </c>
      <c r="D45" s="65" t="s">
        <v>53</v>
      </c>
      <c r="E45" s="235"/>
      <c r="F45" s="108"/>
      <c r="G45" s="243">
        <f t="shared" si="55"/>
        <v>0</v>
      </c>
      <c r="H45" s="224"/>
      <c r="I45" s="22"/>
      <c r="J45" s="236">
        <f t="shared" si="56"/>
        <v>0</v>
      </c>
      <c r="K45" s="258"/>
      <c r="L45" s="22"/>
      <c r="M45" s="236">
        <f t="shared" si="57"/>
        <v>0</v>
      </c>
      <c r="N45" s="339"/>
      <c r="O45" s="23"/>
      <c r="P45" s="260"/>
      <c r="Q45" s="224"/>
      <c r="R45" s="22"/>
      <c r="S45" s="22">
        <f t="shared" si="11"/>
        <v>0</v>
      </c>
      <c r="T45" s="22"/>
      <c r="U45" s="22"/>
      <c r="V45" s="278">
        <f t="shared" si="12"/>
        <v>0</v>
      </c>
      <c r="W45" s="265">
        <f t="shared" si="0"/>
        <v>0</v>
      </c>
      <c r="X45" s="56">
        <f t="shared" si="1"/>
        <v>0</v>
      </c>
      <c r="Y45" s="56">
        <f t="shared" si="2"/>
        <v>0</v>
      </c>
      <c r="Z45" s="285" t="e">
        <f t="shared" si="3"/>
        <v>#DIV/0!</v>
      </c>
      <c r="AA45" s="231"/>
    </row>
    <row r="46" spans="1:27" s="422" customFormat="1" ht="30" customHeight="1" thickBot="1" x14ac:dyDescent="0.25">
      <c r="A46" s="508" t="s">
        <v>278</v>
      </c>
      <c r="B46" s="509"/>
      <c r="C46" s="510"/>
      <c r="D46" s="511"/>
      <c r="E46" s="512">
        <f>E42+E38+E34</f>
        <v>0</v>
      </c>
      <c r="F46" s="513"/>
      <c r="G46" s="514">
        <f t="shared" ref="G46:Y46" si="58">G42+G38+G34</f>
        <v>0</v>
      </c>
      <c r="H46" s="515">
        <f t="shared" si="58"/>
        <v>0</v>
      </c>
      <c r="I46" s="513">
        <f t="shared" si="58"/>
        <v>0</v>
      </c>
      <c r="J46" s="514">
        <f t="shared" si="58"/>
        <v>0</v>
      </c>
      <c r="K46" s="512">
        <f t="shared" si="58"/>
        <v>0</v>
      </c>
      <c r="L46" s="513">
        <f t="shared" si="58"/>
        <v>0</v>
      </c>
      <c r="M46" s="514">
        <f t="shared" si="58"/>
        <v>0</v>
      </c>
      <c r="N46" s="515">
        <f t="shared" si="58"/>
        <v>0</v>
      </c>
      <c r="O46" s="513">
        <f t="shared" si="58"/>
        <v>0</v>
      </c>
      <c r="P46" s="514">
        <f t="shared" si="58"/>
        <v>0</v>
      </c>
      <c r="Q46" s="515">
        <f t="shared" si="58"/>
        <v>0</v>
      </c>
      <c r="R46" s="513">
        <f t="shared" si="58"/>
        <v>0</v>
      </c>
      <c r="S46" s="513">
        <f t="shared" si="58"/>
        <v>0</v>
      </c>
      <c r="T46" s="513">
        <f t="shared" si="58"/>
        <v>0</v>
      </c>
      <c r="U46" s="513">
        <f t="shared" si="58"/>
        <v>0</v>
      </c>
      <c r="V46" s="516">
        <f t="shared" si="58"/>
        <v>0</v>
      </c>
      <c r="W46" s="517">
        <f>W42+W38+W34</f>
        <v>0</v>
      </c>
      <c r="X46" s="518">
        <f t="shared" si="58"/>
        <v>0</v>
      </c>
      <c r="Y46" s="518">
        <f t="shared" si="58"/>
        <v>0</v>
      </c>
      <c r="Z46" s="519" t="e">
        <f t="shared" si="3"/>
        <v>#DIV/0!</v>
      </c>
      <c r="AA46" s="421"/>
    </row>
    <row r="47" spans="1:27" ht="30" customHeight="1" thickBot="1" x14ac:dyDescent="0.25">
      <c r="A47" s="396" t="s">
        <v>13</v>
      </c>
      <c r="B47" s="397">
        <v>3</v>
      </c>
      <c r="C47" s="391" t="s">
        <v>63</v>
      </c>
      <c r="D47" s="392"/>
      <c r="E47" s="393"/>
      <c r="F47" s="393"/>
      <c r="G47" s="393"/>
      <c r="H47" s="393"/>
      <c r="I47" s="393"/>
      <c r="J47" s="393">
        <f t="shared" ref="J47" si="59">H47*I47</f>
        <v>0</v>
      </c>
      <c r="K47" s="393"/>
      <c r="L47" s="393"/>
      <c r="M47" s="393">
        <f t="shared" ref="M47" si="60">K47*L47</f>
        <v>0</v>
      </c>
      <c r="N47" s="393"/>
      <c r="O47" s="393"/>
      <c r="P47" s="393"/>
      <c r="Q47" s="393"/>
      <c r="R47" s="393"/>
      <c r="S47" s="393">
        <f t="shared" si="11"/>
        <v>0</v>
      </c>
      <c r="T47" s="393"/>
      <c r="U47" s="393"/>
      <c r="V47" s="393">
        <f t="shared" si="12"/>
        <v>0</v>
      </c>
      <c r="W47" s="394">
        <f t="shared" si="0"/>
        <v>0</v>
      </c>
      <c r="X47" s="394">
        <f t="shared" si="1"/>
        <v>0</v>
      </c>
      <c r="Y47" s="394">
        <f t="shared" si="2"/>
        <v>0</v>
      </c>
      <c r="Z47" s="395" t="e">
        <f t="shared" si="3"/>
        <v>#DIV/0!</v>
      </c>
      <c r="AA47" s="231"/>
    </row>
    <row r="48" spans="1:27" ht="30" customHeight="1" x14ac:dyDescent="0.2">
      <c r="A48" s="496" t="s">
        <v>14</v>
      </c>
      <c r="B48" s="497" t="s">
        <v>64</v>
      </c>
      <c r="C48" s="498" t="s">
        <v>279</v>
      </c>
      <c r="D48" s="499"/>
      <c r="E48" s="500">
        <f>SUM(E49:E51)</f>
        <v>0</v>
      </c>
      <c r="F48" s="501"/>
      <c r="G48" s="502">
        <f t="shared" ref="G48:V48" si="61">SUM(G49:G51)</f>
        <v>0</v>
      </c>
      <c r="H48" s="503">
        <f t="shared" si="61"/>
        <v>0</v>
      </c>
      <c r="I48" s="501">
        <f t="shared" si="61"/>
        <v>0</v>
      </c>
      <c r="J48" s="502">
        <f t="shared" si="61"/>
        <v>0</v>
      </c>
      <c r="K48" s="500">
        <f t="shared" si="61"/>
        <v>0</v>
      </c>
      <c r="L48" s="501">
        <f t="shared" si="61"/>
        <v>0</v>
      </c>
      <c r="M48" s="502">
        <f t="shared" si="61"/>
        <v>0</v>
      </c>
      <c r="N48" s="503">
        <f t="shared" si="61"/>
        <v>0</v>
      </c>
      <c r="O48" s="501">
        <f t="shared" si="61"/>
        <v>0</v>
      </c>
      <c r="P48" s="502">
        <f t="shared" si="61"/>
        <v>0</v>
      </c>
      <c r="Q48" s="503">
        <f t="shared" si="61"/>
        <v>0</v>
      </c>
      <c r="R48" s="501">
        <f t="shared" si="61"/>
        <v>0</v>
      </c>
      <c r="S48" s="501">
        <f t="shared" si="61"/>
        <v>0</v>
      </c>
      <c r="T48" s="501">
        <f t="shared" si="61"/>
        <v>0</v>
      </c>
      <c r="U48" s="501">
        <f t="shared" si="61"/>
        <v>0</v>
      </c>
      <c r="V48" s="504">
        <f t="shared" si="61"/>
        <v>0</v>
      </c>
      <c r="W48" s="505">
        <f t="shared" si="0"/>
        <v>0</v>
      </c>
      <c r="X48" s="506">
        <f t="shared" si="1"/>
        <v>0</v>
      </c>
      <c r="Y48" s="506">
        <f t="shared" si="2"/>
        <v>0</v>
      </c>
      <c r="Z48" s="507" t="e">
        <f t="shared" si="3"/>
        <v>#DIV/0!</v>
      </c>
      <c r="AA48" s="231"/>
    </row>
    <row r="49" spans="1:27" ht="30" customHeight="1" x14ac:dyDescent="0.2">
      <c r="A49" s="59" t="s">
        <v>17</v>
      </c>
      <c r="B49" s="60" t="s">
        <v>65</v>
      </c>
      <c r="C49" s="74" t="s">
        <v>66</v>
      </c>
      <c r="D49" s="62" t="s">
        <v>46</v>
      </c>
      <c r="E49" s="235"/>
      <c r="F49" s="108"/>
      <c r="G49" s="243">
        <f t="shared" ref="G49:G51" si="62">E49*F49</f>
        <v>0</v>
      </c>
      <c r="H49" s="224"/>
      <c r="I49" s="22"/>
      <c r="J49" s="236"/>
      <c r="K49" s="258"/>
      <c r="L49" s="22"/>
      <c r="M49" s="236"/>
      <c r="N49" s="339"/>
      <c r="O49" s="23"/>
      <c r="P49" s="260"/>
      <c r="Q49" s="224"/>
      <c r="R49" s="22"/>
      <c r="S49" s="22">
        <f t="shared" si="11"/>
        <v>0</v>
      </c>
      <c r="T49" s="22"/>
      <c r="U49" s="22"/>
      <c r="V49" s="278">
        <f t="shared" si="12"/>
        <v>0</v>
      </c>
      <c r="W49" s="265">
        <f t="shared" si="0"/>
        <v>0</v>
      </c>
      <c r="X49" s="56">
        <f t="shared" si="1"/>
        <v>0</v>
      </c>
      <c r="Y49" s="56">
        <f t="shared" si="2"/>
        <v>0</v>
      </c>
      <c r="Z49" s="285" t="e">
        <f t="shared" si="3"/>
        <v>#DIV/0!</v>
      </c>
      <c r="AA49" s="231"/>
    </row>
    <row r="50" spans="1:27" ht="30" customHeight="1" x14ac:dyDescent="0.2">
      <c r="A50" s="59" t="s">
        <v>17</v>
      </c>
      <c r="B50" s="60" t="s">
        <v>67</v>
      </c>
      <c r="C50" s="74" t="s">
        <v>68</v>
      </c>
      <c r="D50" s="62" t="s">
        <v>46</v>
      </c>
      <c r="E50" s="235"/>
      <c r="F50" s="108"/>
      <c r="G50" s="243">
        <f t="shared" si="62"/>
        <v>0</v>
      </c>
      <c r="H50" s="224"/>
      <c r="I50" s="22"/>
      <c r="J50" s="236"/>
      <c r="K50" s="262"/>
      <c r="L50" s="99"/>
      <c r="M50" s="244"/>
      <c r="N50" s="137"/>
      <c r="O50" s="104"/>
      <c r="P50" s="261"/>
      <c r="Q50" s="224"/>
      <c r="R50" s="22"/>
      <c r="S50" s="22">
        <f t="shared" si="11"/>
        <v>0</v>
      </c>
      <c r="T50" s="22"/>
      <c r="U50" s="22"/>
      <c r="V50" s="278">
        <f t="shared" si="12"/>
        <v>0</v>
      </c>
      <c r="W50" s="265">
        <f t="shared" si="0"/>
        <v>0</v>
      </c>
      <c r="X50" s="56">
        <f t="shared" si="1"/>
        <v>0</v>
      </c>
      <c r="Y50" s="56">
        <f t="shared" si="2"/>
        <v>0</v>
      </c>
      <c r="Z50" s="285" t="e">
        <f t="shared" si="3"/>
        <v>#DIV/0!</v>
      </c>
      <c r="AA50" s="231"/>
    </row>
    <row r="51" spans="1:27" ht="30" customHeight="1" thickBot="1" x14ac:dyDescent="0.25">
      <c r="A51" s="63" t="s">
        <v>17</v>
      </c>
      <c r="B51" s="64" t="s">
        <v>69</v>
      </c>
      <c r="C51" s="75" t="s">
        <v>70</v>
      </c>
      <c r="D51" s="65" t="s">
        <v>46</v>
      </c>
      <c r="E51" s="235"/>
      <c r="F51" s="108"/>
      <c r="G51" s="243">
        <f t="shared" si="62"/>
        <v>0</v>
      </c>
      <c r="H51" s="224"/>
      <c r="I51" s="22"/>
      <c r="J51" s="236"/>
      <c r="K51" s="264"/>
      <c r="L51" s="100"/>
      <c r="M51" s="245"/>
      <c r="N51" s="137"/>
      <c r="O51" s="57"/>
      <c r="P51" s="261"/>
      <c r="Q51" s="224"/>
      <c r="R51" s="22"/>
      <c r="S51" s="22">
        <f t="shared" si="11"/>
        <v>0</v>
      </c>
      <c r="T51" s="22"/>
      <c r="U51" s="22"/>
      <c r="V51" s="278">
        <f t="shared" si="12"/>
        <v>0</v>
      </c>
      <c r="W51" s="265">
        <f t="shared" si="0"/>
        <v>0</v>
      </c>
      <c r="X51" s="56">
        <f t="shared" si="1"/>
        <v>0</v>
      </c>
      <c r="Y51" s="56">
        <f t="shared" si="2"/>
        <v>0</v>
      </c>
      <c r="Z51" s="284" t="e">
        <f t="shared" si="3"/>
        <v>#DIV/0!</v>
      </c>
      <c r="AA51" s="231"/>
    </row>
    <row r="52" spans="1:27" ht="30" customHeight="1" x14ac:dyDescent="0.2">
      <c r="A52" s="496" t="s">
        <v>14</v>
      </c>
      <c r="B52" s="497" t="s">
        <v>71</v>
      </c>
      <c r="C52" s="498" t="s">
        <v>280</v>
      </c>
      <c r="D52" s="499"/>
      <c r="E52" s="500"/>
      <c r="F52" s="501"/>
      <c r="G52" s="502"/>
      <c r="H52" s="503">
        <f>SUM(H53:H55)</f>
        <v>0</v>
      </c>
      <c r="I52" s="501">
        <f t="shared" ref="I52:J52" si="63">SUM(I53:I55)</f>
        <v>0</v>
      </c>
      <c r="J52" s="502">
        <f t="shared" si="63"/>
        <v>0</v>
      </c>
      <c r="K52" s="500">
        <f t="shared" ref="K52" si="64">SUM(K53:K55)</f>
        <v>0</v>
      </c>
      <c r="L52" s="501">
        <f t="shared" ref="L52" si="65">SUM(L53:L55)</f>
        <v>0</v>
      </c>
      <c r="M52" s="502">
        <f t="shared" ref="M52" si="66">SUM(M53:M55)</f>
        <v>0</v>
      </c>
      <c r="N52" s="503">
        <f t="shared" ref="N52" si="67">SUM(N53:N55)</f>
        <v>0</v>
      </c>
      <c r="O52" s="501">
        <f t="shared" ref="O52" si="68">SUM(O53:O55)</f>
        <v>0</v>
      </c>
      <c r="P52" s="502">
        <f t="shared" ref="P52" si="69">SUM(P53:P55)</f>
        <v>0</v>
      </c>
      <c r="Q52" s="503">
        <f t="shared" ref="Q52" si="70">SUM(Q53:Q55)</f>
        <v>0</v>
      </c>
      <c r="R52" s="501">
        <f t="shared" ref="R52" si="71">SUM(R53:R55)</f>
        <v>0</v>
      </c>
      <c r="S52" s="501">
        <f t="shared" ref="S52" si="72">SUM(S53:S55)</f>
        <v>0</v>
      </c>
      <c r="T52" s="501">
        <f t="shared" ref="T52" si="73">SUM(T53:T55)</f>
        <v>0</v>
      </c>
      <c r="U52" s="501">
        <f t="shared" ref="U52" si="74">SUM(U53:U55)</f>
        <v>0</v>
      </c>
      <c r="V52" s="504">
        <f t="shared" ref="V52" si="75">SUM(V53:V55)</f>
        <v>0</v>
      </c>
      <c r="W52" s="505">
        <f t="shared" si="0"/>
        <v>0</v>
      </c>
      <c r="X52" s="506">
        <f t="shared" si="1"/>
        <v>0</v>
      </c>
      <c r="Y52" s="506">
        <f t="shared" si="2"/>
        <v>0</v>
      </c>
      <c r="Z52" s="507" t="e">
        <f t="shared" si="3"/>
        <v>#DIV/0!</v>
      </c>
      <c r="AA52" s="231"/>
    </row>
    <row r="53" spans="1:27" ht="30" customHeight="1" x14ac:dyDescent="0.2">
      <c r="A53" s="59" t="s">
        <v>17</v>
      </c>
      <c r="B53" s="60" t="s">
        <v>72</v>
      </c>
      <c r="C53" s="74" t="s">
        <v>281</v>
      </c>
      <c r="D53" s="62" t="s">
        <v>73</v>
      </c>
      <c r="E53" s="246" t="s">
        <v>74</v>
      </c>
      <c r="F53" s="187"/>
      <c r="G53" s="334"/>
      <c r="H53" s="224"/>
      <c r="I53" s="22"/>
      <c r="J53" s="236">
        <f t="shared" ref="J53:J54" si="76">H53*I53</f>
        <v>0</v>
      </c>
      <c r="K53" s="258"/>
      <c r="L53" s="22"/>
      <c r="M53" s="236"/>
      <c r="N53" s="339"/>
      <c r="O53" s="23"/>
      <c r="P53" s="260"/>
      <c r="Q53" s="224"/>
      <c r="R53" s="22"/>
      <c r="S53" s="22">
        <f t="shared" si="11"/>
        <v>0</v>
      </c>
      <c r="T53" s="22"/>
      <c r="U53" s="22"/>
      <c r="V53" s="278">
        <f t="shared" si="12"/>
        <v>0</v>
      </c>
      <c r="W53" s="265">
        <f t="shared" si="0"/>
        <v>0</v>
      </c>
      <c r="X53" s="56">
        <f t="shared" si="1"/>
        <v>0</v>
      </c>
      <c r="Y53" s="56">
        <f t="shared" si="2"/>
        <v>0</v>
      </c>
      <c r="Z53" s="285" t="e">
        <f t="shared" si="3"/>
        <v>#DIV/0!</v>
      </c>
      <c r="AA53" s="231"/>
    </row>
    <row r="54" spans="1:27" ht="30" customHeight="1" thickBot="1" x14ac:dyDescent="0.25">
      <c r="A54" s="63" t="s">
        <v>17</v>
      </c>
      <c r="B54" s="64" t="s">
        <v>75</v>
      </c>
      <c r="C54" s="75" t="s">
        <v>282</v>
      </c>
      <c r="D54" s="65" t="s">
        <v>73</v>
      </c>
      <c r="E54" s="247"/>
      <c r="F54" s="187"/>
      <c r="G54" s="334"/>
      <c r="H54" s="224"/>
      <c r="I54" s="22"/>
      <c r="J54" s="236">
        <f t="shared" si="76"/>
        <v>0</v>
      </c>
      <c r="K54" s="258"/>
      <c r="L54" s="22"/>
      <c r="M54" s="236"/>
      <c r="N54" s="339"/>
      <c r="O54" s="23"/>
      <c r="P54" s="260"/>
      <c r="Q54" s="224"/>
      <c r="R54" s="22"/>
      <c r="S54" s="22">
        <f t="shared" si="11"/>
        <v>0</v>
      </c>
      <c r="T54" s="22"/>
      <c r="U54" s="22"/>
      <c r="V54" s="278">
        <f t="shared" si="12"/>
        <v>0</v>
      </c>
      <c r="W54" s="265">
        <f t="shared" si="0"/>
        <v>0</v>
      </c>
      <c r="X54" s="56">
        <f t="shared" si="1"/>
        <v>0</v>
      </c>
      <c r="Y54" s="56">
        <f t="shared" si="2"/>
        <v>0</v>
      </c>
      <c r="Z54" s="285" t="e">
        <f t="shared" si="3"/>
        <v>#DIV/0!</v>
      </c>
      <c r="AA54" s="231"/>
    </row>
    <row r="55" spans="1:27" s="422" customFormat="1" ht="30" customHeight="1" thickBot="1" x14ac:dyDescent="0.25">
      <c r="A55" s="508" t="s">
        <v>283</v>
      </c>
      <c r="B55" s="509"/>
      <c r="C55" s="510"/>
      <c r="D55" s="511"/>
      <c r="E55" s="512">
        <f>E48</f>
        <v>0</v>
      </c>
      <c r="F55" s="513"/>
      <c r="G55" s="514">
        <f>G48</f>
        <v>0</v>
      </c>
      <c r="H55" s="515">
        <f t="shared" ref="H55:Y55" si="77">H48</f>
        <v>0</v>
      </c>
      <c r="I55" s="513">
        <f t="shared" si="77"/>
        <v>0</v>
      </c>
      <c r="J55" s="514">
        <f t="shared" si="77"/>
        <v>0</v>
      </c>
      <c r="K55" s="512">
        <f t="shared" si="77"/>
        <v>0</v>
      </c>
      <c r="L55" s="513">
        <f t="shared" si="77"/>
        <v>0</v>
      </c>
      <c r="M55" s="514">
        <f t="shared" si="77"/>
        <v>0</v>
      </c>
      <c r="N55" s="515">
        <f t="shared" si="77"/>
        <v>0</v>
      </c>
      <c r="O55" s="513">
        <f t="shared" si="77"/>
        <v>0</v>
      </c>
      <c r="P55" s="514">
        <f t="shared" si="77"/>
        <v>0</v>
      </c>
      <c r="Q55" s="515">
        <f t="shared" si="77"/>
        <v>0</v>
      </c>
      <c r="R55" s="513">
        <f t="shared" si="77"/>
        <v>0</v>
      </c>
      <c r="S55" s="513">
        <f t="shared" si="77"/>
        <v>0</v>
      </c>
      <c r="T55" s="513">
        <f t="shared" si="77"/>
        <v>0</v>
      </c>
      <c r="U55" s="513">
        <f t="shared" si="77"/>
        <v>0</v>
      </c>
      <c r="V55" s="516">
        <f t="shared" si="77"/>
        <v>0</v>
      </c>
      <c r="W55" s="517">
        <f t="shared" si="77"/>
        <v>0</v>
      </c>
      <c r="X55" s="518">
        <f t="shared" si="77"/>
        <v>0</v>
      </c>
      <c r="Y55" s="518">
        <f t="shared" si="77"/>
        <v>0</v>
      </c>
      <c r="Z55" s="519" t="e">
        <f t="shared" si="3"/>
        <v>#DIV/0!</v>
      </c>
      <c r="AA55" s="421"/>
    </row>
    <row r="56" spans="1:27" ht="30" customHeight="1" thickBot="1" x14ac:dyDescent="0.25">
      <c r="A56" s="396" t="s">
        <v>13</v>
      </c>
      <c r="B56" s="397">
        <v>4</v>
      </c>
      <c r="C56" s="391" t="s">
        <v>76</v>
      </c>
      <c r="D56" s="392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4"/>
      <c r="X56" s="394"/>
      <c r="Y56" s="394"/>
      <c r="Z56" s="395"/>
      <c r="AA56" s="231"/>
    </row>
    <row r="57" spans="1:27" ht="30" customHeight="1" x14ac:dyDescent="0.2">
      <c r="A57" s="496" t="s">
        <v>14</v>
      </c>
      <c r="B57" s="497" t="s">
        <v>77</v>
      </c>
      <c r="C57" s="498" t="s">
        <v>78</v>
      </c>
      <c r="D57" s="499"/>
      <c r="E57" s="500">
        <f>SUM(E58:E60)</f>
        <v>0</v>
      </c>
      <c r="F57" s="501"/>
      <c r="G57" s="502">
        <f t="shared" ref="G57:V57" si="78">SUM(G58:G60)</f>
        <v>0</v>
      </c>
      <c r="H57" s="503">
        <f t="shared" si="78"/>
        <v>0</v>
      </c>
      <c r="I57" s="501">
        <f t="shared" si="78"/>
        <v>0</v>
      </c>
      <c r="J57" s="502">
        <f t="shared" si="78"/>
        <v>0</v>
      </c>
      <c r="K57" s="500">
        <f t="shared" si="78"/>
        <v>0</v>
      </c>
      <c r="L57" s="501">
        <f t="shared" si="78"/>
        <v>0</v>
      </c>
      <c r="M57" s="502">
        <f t="shared" si="78"/>
        <v>0</v>
      </c>
      <c r="N57" s="503">
        <f t="shared" si="78"/>
        <v>0</v>
      </c>
      <c r="O57" s="501">
        <f t="shared" si="78"/>
        <v>0</v>
      </c>
      <c r="P57" s="502">
        <f t="shared" si="78"/>
        <v>0</v>
      </c>
      <c r="Q57" s="503">
        <f t="shared" si="78"/>
        <v>0</v>
      </c>
      <c r="R57" s="501">
        <f t="shared" si="78"/>
        <v>0</v>
      </c>
      <c r="S57" s="501">
        <f t="shared" si="78"/>
        <v>0</v>
      </c>
      <c r="T57" s="501">
        <f t="shared" si="78"/>
        <v>0</v>
      </c>
      <c r="U57" s="501">
        <f t="shared" si="78"/>
        <v>0</v>
      </c>
      <c r="V57" s="504">
        <f t="shared" si="78"/>
        <v>0</v>
      </c>
      <c r="W57" s="505">
        <f t="shared" si="0"/>
        <v>0</v>
      </c>
      <c r="X57" s="506">
        <f t="shared" si="1"/>
        <v>0</v>
      </c>
      <c r="Y57" s="506">
        <f t="shared" si="2"/>
        <v>0</v>
      </c>
      <c r="Z57" s="507" t="e">
        <f t="shared" si="3"/>
        <v>#DIV/0!</v>
      </c>
      <c r="AA57" s="231"/>
    </row>
    <row r="58" spans="1:27" ht="30" customHeight="1" x14ac:dyDescent="0.2">
      <c r="A58" s="59" t="s">
        <v>17</v>
      </c>
      <c r="B58" s="60" t="s">
        <v>79</v>
      </c>
      <c r="C58" s="74" t="s">
        <v>81</v>
      </c>
      <c r="D58" s="76" t="s">
        <v>82</v>
      </c>
      <c r="E58" s="248"/>
      <c r="F58" s="109"/>
      <c r="G58" s="335">
        <f t="shared" ref="G58:G60" si="79">E58*F58</f>
        <v>0</v>
      </c>
      <c r="H58" s="231"/>
      <c r="I58" s="21"/>
      <c r="J58" s="249"/>
      <c r="K58" s="258"/>
      <c r="L58" s="22"/>
      <c r="M58" s="236"/>
      <c r="N58" s="339"/>
      <c r="O58" s="23"/>
      <c r="P58" s="260"/>
      <c r="Q58" s="224"/>
      <c r="R58" s="22"/>
      <c r="S58" s="22">
        <f t="shared" si="11"/>
        <v>0</v>
      </c>
      <c r="T58" s="22"/>
      <c r="U58" s="22"/>
      <c r="V58" s="278">
        <f t="shared" si="12"/>
        <v>0</v>
      </c>
      <c r="W58" s="265">
        <f t="shared" si="0"/>
        <v>0</v>
      </c>
      <c r="X58" s="56">
        <f t="shared" si="1"/>
        <v>0</v>
      </c>
      <c r="Y58" s="56">
        <f t="shared" si="2"/>
        <v>0</v>
      </c>
      <c r="Z58" s="285" t="e">
        <f t="shared" si="3"/>
        <v>#DIV/0!</v>
      </c>
      <c r="AA58" s="231"/>
    </row>
    <row r="59" spans="1:27" ht="30" customHeight="1" x14ac:dyDescent="0.2">
      <c r="A59" s="59" t="s">
        <v>17</v>
      </c>
      <c r="B59" s="60" t="s">
        <v>80</v>
      </c>
      <c r="C59" s="74" t="s">
        <v>81</v>
      </c>
      <c r="D59" s="76" t="s">
        <v>82</v>
      </c>
      <c r="E59" s="248"/>
      <c r="F59" s="109"/>
      <c r="G59" s="335">
        <f t="shared" si="79"/>
        <v>0</v>
      </c>
      <c r="H59" s="231"/>
      <c r="I59" s="21"/>
      <c r="J59" s="249"/>
      <c r="K59" s="262"/>
      <c r="L59" s="99"/>
      <c r="M59" s="244"/>
      <c r="N59" s="137"/>
      <c r="O59" s="104"/>
      <c r="P59" s="260"/>
      <c r="Q59" s="224"/>
      <c r="R59" s="22"/>
      <c r="S59" s="22">
        <f t="shared" si="11"/>
        <v>0</v>
      </c>
      <c r="T59" s="22"/>
      <c r="U59" s="22"/>
      <c r="V59" s="278">
        <f t="shared" si="12"/>
        <v>0</v>
      </c>
      <c r="W59" s="265">
        <f t="shared" si="0"/>
        <v>0</v>
      </c>
      <c r="X59" s="56">
        <f t="shared" si="1"/>
        <v>0</v>
      </c>
      <c r="Y59" s="56">
        <f t="shared" si="2"/>
        <v>0</v>
      </c>
      <c r="Z59" s="285" t="e">
        <f t="shared" si="3"/>
        <v>#DIV/0!</v>
      </c>
      <c r="AA59" s="231"/>
    </row>
    <row r="60" spans="1:27" ht="30" customHeight="1" thickBot="1" x14ac:dyDescent="0.25">
      <c r="A60" s="68" t="s">
        <v>17</v>
      </c>
      <c r="B60" s="64" t="s">
        <v>83</v>
      </c>
      <c r="C60" s="75" t="s">
        <v>81</v>
      </c>
      <c r="D60" s="76" t="s">
        <v>82</v>
      </c>
      <c r="E60" s="248"/>
      <c r="F60" s="109"/>
      <c r="G60" s="335">
        <f t="shared" si="79"/>
        <v>0</v>
      </c>
      <c r="H60" s="231"/>
      <c r="I60" s="21"/>
      <c r="J60" s="249"/>
      <c r="K60" s="264"/>
      <c r="L60" s="100"/>
      <c r="M60" s="245"/>
      <c r="N60" s="137"/>
      <c r="O60" s="57"/>
      <c r="P60" s="261"/>
      <c r="Q60" s="224"/>
      <c r="R60" s="22"/>
      <c r="S60" s="22">
        <f t="shared" si="11"/>
        <v>0</v>
      </c>
      <c r="T60" s="22"/>
      <c r="U60" s="22"/>
      <c r="V60" s="278">
        <f t="shared" si="12"/>
        <v>0</v>
      </c>
      <c r="W60" s="265">
        <f t="shared" si="0"/>
        <v>0</v>
      </c>
      <c r="X60" s="56">
        <f t="shared" si="1"/>
        <v>0</v>
      </c>
      <c r="Y60" s="56">
        <f t="shared" si="2"/>
        <v>0</v>
      </c>
      <c r="Z60" s="284" t="e">
        <f t="shared" si="3"/>
        <v>#DIV/0!</v>
      </c>
      <c r="AA60" s="231"/>
    </row>
    <row r="61" spans="1:27" ht="30" customHeight="1" x14ac:dyDescent="0.2">
      <c r="A61" s="496" t="s">
        <v>14</v>
      </c>
      <c r="B61" s="497" t="s">
        <v>84</v>
      </c>
      <c r="C61" s="498" t="s">
        <v>85</v>
      </c>
      <c r="D61" s="499"/>
      <c r="E61" s="500">
        <f>SUM(E62:E65)</f>
        <v>0</v>
      </c>
      <c r="F61" s="501"/>
      <c r="G61" s="502">
        <f t="shared" ref="G61:V61" si="80">SUM(G62:G65)</f>
        <v>0</v>
      </c>
      <c r="H61" s="503">
        <f t="shared" si="80"/>
        <v>0</v>
      </c>
      <c r="I61" s="501">
        <f t="shared" si="80"/>
        <v>0</v>
      </c>
      <c r="J61" s="502">
        <f t="shared" si="80"/>
        <v>0</v>
      </c>
      <c r="K61" s="500">
        <f t="shared" si="80"/>
        <v>0</v>
      </c>
      <c r="L61" s="501">
        <f t="shared" si="80"/>
        <v>0</v>
      </c>
      <c r="M61" s="502">
        <f t="shared" si="80"/>
        <v>0</v>
      </c>
      <c r="N61" s="503">
        <f t="shared" si="80"/>
        <v>0</v>
      </c>
      <c r="O61" s="501">
        <f t="shared" si="80"/>
        <v>0</v>
      </c>
      <c r="P61" s="502">
        <f t="shared" si="80"/>
        <v>0</v>
      </c>
      <c r="Q61" s="503">
        <f t="shared" si="80"/>
        <v>0</v>
      </c>
      <c r="R61" s="501">
        <f t="shared" si="80"/>
        <v>0</v>
      </c>
      <c r="S61" s="501">
        <f t="shared" si="80"/>
        <v>0</v>
      </c>
      <c r="T61" s="501">
        <f t="shared" si="80"/>
        <v>0</v>
      </c>
      <c r="U61" s="501">
        <f t="shared" si="80"/>
        <v>0</v>
      </c>
      <c r="V61" s="504">
        <f t="shared" si="80"/>
        <v>0</v>
      </c>
      <c r="W61" s="505">
        <f t="shared" si="0"/>
        <v>0</v>
      </c>
      <c r="X61" s="506">
        <f t="shared" si="1"/>
        <v>0</v>
      </c>
      <c r="Y61" s="506">
        <f t="shared" si="2"/>
        <v>0</v>
      </c>
      <c r="Z61" s="507" t="e">
        <f t="shared" si="3"/>
        <v>#DIV/0!</v>
      </c>
      <c r="AA61" s="231"/>
    </row>
    <row r="62" spans="1:27" ht="30" customHeight="1" x14ac:dyDescent="0.2">
      <c r="A62" s="59" t="s">
        <v>17</v>
      </c>
      <c r="B62" s="60" t="s">
        <v>86</v>
      </c>
      <c r="C62" s="126" t="s">
        <v>364</v>
      </c>
      <c r="D62" s="77" t="s">
        <v>53</v>
      </c>
      <c r="E62" s="235"/>
      <c r="F62" s="108"/>
      <c r="G62" s="243">
        <f t="shared" ref="G62:G65" si="81">E62*F62</f>
        <v>0</v>
      </c>
      <c r="H62" s="329"/>
      <c r="I62" s="102"/>
      <c r="J62" s="250"/>
      <c r="K62" s="258"/>
      <c r="L62" s="102"/>
      <c r="M62" s="236"/>
      <c r="N62" s="339"/>
      <c r="O62" s="23"/>
      <c r="P62" s="260"/>
      <c r="Q62" s="224"/>
      <c r="R62" s="22"/>
      <c r="S62" s="22"/>
      <c r="T62" s="22"/>
      <c r="U62" s="22"/>
      <c r="V62" s="278"/>
      <c r="W62" s="265">
        <f t="shared" si="0"/>
        <v>0</v>
      </c>
      <c r="X62" s="56">
        <f t="shared" si="1"/>
        <v>0</v>
      </c>
      <c r="Y62" s="56">
        <f t="shared" si="2"/>
        <v>0</v>
      </c>
      <c r="Z62" s="285" t="e">
        <f t="shared" si="3"/>
        <v>#DIV/0!</v>
      </c>
      <c r="AA62" s="231"/>
    </row>
    <row r="63" spans="1:27" ht="30" customHeight="1" x14ac:dyDescent="0.2">
      <c r="A63" s="59" t="s">
        <v>17</v>
      </c>
      <c r="B63" s="60" t="s">
        <v>87</v>
      </c>
      <c r="C63" s="126" t="s">
        <v>364</v>
      </c>
      <c r="D63" s="77" t="s">
        <v>53</v>
      </c>
      <c r="E63" s="235"/>
      <c r="F63" s="108"/>
      <c r="G63" s="243">
        <f t="shared" si="81"/>
        <v>0</v>
      </c>
      <c r="H63" s="329"/>
      <c r="I63" s="102"/>
      <c r="J63" s="250"/>
      <c r="K63" s="258"/>
      <c r="L63" s="102"/>
      <c r="M63" s="236"/>
      <c r="N63" s="339"/>
      <c r="O63" s="23"/>
      <c r="P63" s="260"/>
      <c r="Q63" s="224"/>
      <c r="R63" s="22"/>
      <c r="S63" s="22"/>
      <c r="T63" s="22"/>
      <c r="U63" s="22"/>
      <c r="V63" s="278"/>
      <c r="W63" s="265">
        <f t="shared" si="0"/>
        <v>0</v>
      </c>
      <c r="X63" s="56">
        <f t="shared" si="1"/>
        <v>0</v>
      </c>
      <c r="Y63" s="56">
        <f t="shared" si="2"/>
        <v>0</v>
      </c>
      <c r="Z63" s="285" t="e">
        <f t="shared" si="3"/>
        <v>#DIV/0!</v>
      </c>
      <c r="AA63" s="231"/>
    </row>
    <row r="64" spans="1:27" ht="30" customHeight="1" x14ac:dyDescent="0.2">
      <c r="A64" s="59" t="s">
        <v>17</v>
      </c>
      <c r="B64" s="60" t="s">
        <v>88</v>
      </c>
      <c r="C64" s="126" t="s">
        <v>364</v>
      </c>
      <c r="D64" s="77" t="s">
        <v>53</v>
      </c>
      <c r="E64" s="235"/>
      <c r="F64" s="108"/>
      <c r="G64" s="243">
        <f t="shared" si="81"/>
        <v>0</v>
      </c>
      <c r="H64" s="329"/>
      <c r="I64" s="102"/>
      <c r="J64" s="250"/>
      <c r="K64" s="258"/>
      <c r="L64" s="102"/>
      <c r="M64" s="236"/>
      <c r="N64" s="339"/>
      <c r="O64" s="23"/>
      <c r="P64" s="260"/>
      <c r="Q64" s="224"/>
      <c r="R64" s="22"/>
      <c r="S64" s="22"/>
      <c r="T64" s="22"/>
      <c r="U64" s="22"/>
      <c r="V64" s="278"/>
      <c r="W64" s="265">
        <f t="shared" si="0"/>
        <v>0</v>
      </c>
      <c r="X64" s="56">
        <f t="shared" si="1"/>
        <v>0</v>
      </c>
      <c r="Y64" s="56">
        <f t="shared" si="2"/>
        <v>0</v>
      </c>
      <c r="Z64" s="285" t="e">
        <f t="shared" si="3"/>
        <v>#DIV/0!</v>
      </c>
      <c r="AA64" s="231"/>
    </row>
    <row r="65" spans="1:27" ht="30" customHeight="1" thickBot="1" x14ac:dyDescent="0.25">
      <c r="A65" s="59" t="s">
        <v>17</v>
      </c>
      <c r="B65" s="60" t="s">
        <v>284</v>
      </c>
      <c r="C65" s="126" t="s">
        <v>364</v>
      </c>
      <c r="D65" s="77" t="s">
        <v>53</v>
      </c>
      <c r="E65" s="235"/>
      <c r="F65" s="108"/>
      <c r="G65" s="243">
        <f t="shared" si="81"/>
        <v>0</v>
      </c>
      <c r="H65" s="329"/>
      <c r="I65" s="102"/>
      <c r="J65" s="250"/>
      <c r="K65" s="265"/>
      <c r="L65" s="56"/>
      <c r="M65" s="242"/>
      <c r="N65" s="339"/>
      <c r="O65" s="103"/>
      <c r="P65" s="266"/>
      <c r="Q65" s="224"/>
      <c r="R65" s="22"/>
      <c r="S65" s="22"/>
      <c r="T65" s="22"/>
      <c r="U65" s="22"/>
      <c r="V65" s="278"/>
      <c r="W65" s="265">
        <f t="shared" si="0"/>
        <v>0</v>
      </c>
      <c r="X65" s="56">
        <f t="shared" si="1"/>
        <v>0</v>
      </c>
      <c r="Y65" s="56">
        <f t="shared" si="2"/>
        <v>0</v>
      </c>
      <c r="Z65" s="284" t="e">
        <f t="shared" si="3"/>
        <v>#DIV/0!</v>
      </c>
      <c r="AA65" s="231"/>
    </row>
    <row r="66" spans="1:27" ht="30" customHeight="1" x14ac:dyDescent="0.2">
      <c r="A66" s="496" t="s">
        <v>14</v>
      </c>
      <c r="B66" s="497" t="s">
        <v>89</v>
      </c>
      <c r="C66" s="498" t="s">
        <v>90</v>
      </c>
      <c r="D66" s="499"/>
      <c r="E66" s="500">
        <f>SUM(E67:E69)</f>
        <v>500</v>
      </c>
      <c r="F66" s="501"/>
      <c r="G66" s="502">
        <f t="shared" ref="G66:V66" si="82">SUM(G67:G69)</f>
        <v>10000</v>
      </c>
      <c r="H66" s="503">
        <f t="shared" si="82"/>
        <v>500</v>
      </c>
      <c r="I66" s="501">
        <f t="shared" si="82"/>
        <v>20</v>
      </c>
      <c r="J66" s="502">
        <f t="shared" si="82"/>
        <v>10000</v>
      </c>
      <c r="K66" s="500">
        <f t="shared" si="82"/>
        <v>0</v>
      </c>
      <c r="L66" s="501">
        <f t="shared" si="82"/>
        <v>0</v>
      </c>
      <c r="M66" s="502">
        <f t="shared" si="82"/>
        <v>0</v>
      </c>
      <c r="N66" s="503">
        <f t="shared" si="82"/>
        <v>0</v>
      </c>
      <c r="O66" s="501">
        <f t="shared" si="82"/>
        <v>0</v>
      </c>
      <c r="P66" s="502">
        <f t="shared" si="82"/>
        <v>0</v>
      </c>
      <c r="Q66" s="503">
        <f t="shared" si="82"/>
        <v>0</v>
      </c>
      <c r="R66" s="501">
        <f t="shared" si="82"/>
        <v>0</v>
      </c>
      <c r="S66" s="501">
        <f t="shared" si="82"/>
        <v>0</v>
      </c>
      <c r="T66" s="501">
        <f t="shared" si="82"/>
        <v>0</v>
      </c>
      <c r="U66" s="501">
        <f t="shared" si="82"/>
        <v>0</v>
      </c>
      <c r="V66" s="504">
        <f t="shared" si="82"/>
        <v>0</v>
      </c>
      <c r="W66" s="505">
        <f t="shared" si="0"/>
        <v>10000</v>
      </c>
      <c r="X66" s="506">
        <f t="shared" si="1"/>
        <v>10000</v>
      </c>
      <c r="Y66" s="506">
        <f t="shared" si="2"/>
        <v>0</v>
      </c>
      <c r="Z66" s="507">
        <f t="shared" si="3"/>
        <v>0</v>
      </c>
      <c r="AA66" s="231"/>
    </row>
    <row r="67" spans="1:27" ht="30" customHeight="1" x14ac:dyDescent="0.2">
      <c r="A67" s="59" t="s">
        <v>17</v>
      </c>
      <c r="B67" s="116" t="s">
        <v>91</v>
      </c>
      <c r="C67" s="126" t="s">
        <v>362</v>
      </c>
      <c r="D67" s="127" t="s">
        <v>363</v>
      </c>
      <c r="E67" s="237">
        <v>500</v>
      </c>
      <c r="F67" s="119">
        <v>20</v>
      </c>
      <c r="G67" s="238">
        <f t="shared" ref="G67" si="83">E67*F67</f>
        <v>10000</v>
      </c>
      <c r="H67" s="229">
        <v>500</v>
      </c>
      <c r="I67" s="119">
        <v>20</v>
      </c>
      <c r="J67" s="238">
        <f t="shared" ref="J67" si="84">H67*I67</f>
        <v>10000</v>
      </c>
      <c r="K67" s="265"/>
      <c r="L67" s="56"/>
      <c r="M67" s="242"/>
      <c r="N67" s="339"/>
      <c r="O67" s="103"/>
      <c r="P67" s="266"/>
      <c r="Q67" s="224"/>
      <c r="R67" s="22"/>
      <c r="S67" s="22">
        <f t="shared" si="11"/>
        <v>0</v>
      </c>
      <c r="T67" s="22"/>
      <c r="U67" s="22"/>
      <c r="V67" s="278">
        <f t="shared" si="12"/>
        <v>0</v>
      </c>
      <c r="W67" s="265">
        <f t="shared" si="0"/>
        <v>10000</v>
      </c>
      <c r="X67" s="56">
        <f t="shared" si="1"/>
        <v>10000</v>
      </c>
      <c r="Y67" s="56">
        <f t="shared" si="2"/>
        <v>0</v>
      </c>
      <c r="Z67" s="284">
        <f t="shared" si="3"/>
        <v>0</v>
      </c>
      <c r="AA67" s="231"/>
    </row>
    <row r="68" spans="1:27" ht="30" customHeight="1" x14ac:dyDescent="0.2">
      <c r="A68" s="59" t="s">
        <v>17</v>
      </c>
      <c r="B68" s="60" t="s">
        <v>92</v>
      </c>
      <c r="C68" s="126" t="s">
        <v>365</v>
      </c>
      <c r="D68" s="77"/>
      <c r="E68" s="235"/>
      <c r="F68" s="108"/>
      <c r="G68" s="243"/>
      <c r="H68" s="327"/>
      <c r="I68" s="108"/>
      <c r="J68" s="243">
        <f t="shared" ref="J68:J69" si="85">H68*I68</f>
        <v>0</v>
      </c>
      <c r="K68" s="258"/>
      <c r="L68" s="22"/>
      <c r="M68" s="236"/>
      <c r="N68" s="339"/>
      <c r="O68" s="23"/>
      <c r="P68" s="260"/>
      <c r="Q68" s="224"/>
      <c r="R68" s="22"/>
      <c r="S68" s="22">
        <f t="shared" si="11"/>
        <v>0</v>
      </c>
      <c r="T68" s="22"/>
      <c r="U68" s="22"/>
      <c r="V68" s="278">
        <f t="shared" si="12"/>
        <v>0</v>
      </c>
      <c r="W68" s="265">
        <f t="shared" ref="W68:W127" si="86">G68+M68+S68</f>
        <v>0</v>
      </c>
      <c r="X68" s="56">
        <f t="shared" ref="X68:X127" si="87">J68+P68+V68</f>
        <v>0</v>
      </c>
      <c r="Y68" s="56">
        <f t="shared" ref="Y68:Y127" si="88">W68-X68</f>
        <v>0</v>
      </c>
      <c r="Z68" s="285" t="e">
        <f t="shared" ref="Z68:Z127" si="89">Y68/W68</f>
        <v>#DIV/0!</v>
      </c>
      <c r="AA68" s="231"/>
    </row>
    <row r="69" spans="1:27" ht="30" customHeight="1" thickBot="1" x14ac:dyDescent="0.25">
      <c r="A69" s="63" t="s">
        <v>17</v>
      </c>
      <c r="B69" s="69" t="s">
        <v>93</v>
      </c>
      <c r="C69" s="128" t="s">
        <v>366</v>
      </c>
      <c r="D69" s="78"/>
      <c r="E69" s="235"/>
      <c r="F69" s="108"/>
      <c r="G69" s="243"/>
      <c r="H69" s="327"/>
      <c r="I69" s="108"/>
      <c r="J69" s="243">
        <f t="shared" si="85"/>
        <v>0</v>
      </c>
      <c r="K69" s="258"/>
      <c r="L69" s="22"/>
      <c r="M69" s="236"/>
      <c r="N69" s="339"/>
      <c r="O69" s="23"/>
      <c r="P69" s="260"/>
      <c r="Q69" s="224"/>
      <c r="R69" s="22"/>
      <c r="S69" s="22">
        <f t="shared" si="11"/>
        <v>0</v>
      </c>
      <c r="T69" s="22"/>
      <c r="U69" s="22"/>
      <c r="V69" s="278">
        <f t="shared" si="12"/>
        <v>0</v>
      </c>
      <c r="W69" s="265">
        <f t="shared" si="86"/>
        <v>0</v>
      </c>
      <c r="X69" s="56">
        <f t="shared" si="87"/>
        <v>0</v>
      </c>
      <c r="Y69" s="56">
        <f t="shared" si="88"/>
        <v>0</v>
      </c>
      <c r="Z69" s="285" t="e">
        <f t="shared" si="89"/>
        <v>#DIV/0!</v>
      </c>
      <c r="AA69" s="231"/>
    </row>
    <row r="70" spans="1:27" ht="30" customHeight="1" x14ac:dyDescent="0.2">
      <c r="A70" s="496" t="s">
        <v>14</v>
      </c>
      <c r="B70" s="497" t="s">
        <v>94</v>
      </c>
      <c r="C70" s="498" t="s">
        <v>95</v>
      </c>
      <c r="D70" s="499"/>
      <c r="E70" s="500">
        <f>SUM(E71:E73)</f>
        <v>0</v>
      </c>
      <c r="F70" s="501"/>
      <c r="G70" s="502">
        <f t="shared" ref="G70:V70" si="90">SUM(G71:G73)</f>
        <v>0</v>
      </c>
      <c r="H70" s="503">
        <f t="shared" si="90"/>
        <v>0</v>
      </c>
      <c r="I70" s="501"/>
      <c r="J70" s="502">
        <f t="shared" si="90"/>
        <v>0</v>
      </c>
      <c r="K70" s="500">
        <f t="shared" si="90"/>
        <v>0</v>
      </c>
      <c r="L70" s="501">
        <f t="shared" si="90"/>
        <v>0</v>
      </c>
      <c r="M70" s="502">
        <f t="shared" si="90"/>
        <v>0</v>
      </c>
      <c r="N70" s="503">
        <f t="shared" si="90"/>
        <v>0</v>
      </c>
      <c r="O70" s="501">
        <f t="shared" si="90"/>
        <v>0</v>
      </c>
      <c r="P70" s="502">
        <f t="shared" si="90"/>
        <v>0</v>
      </c>
      <c r="Q70" s="503">
        <f t="shared" si="90"/>
        <v>0</v>
      </c>
      <c r="R70" s="501">
        <f t="shared" si="90"/>
        <v>0</v>
      </c>
      <c r="S70" s="501">
        <f t="shared" si="90"/>
        <v>0</v>
      </c>
      <c r="T70" s="501">
        <f t="shared" si="90"/>
        <v>0</v>
      </c>
      <c r="U70" s="501">
        <f t="shared" si="90"/>
        <v>0</v>
      </c>
      <c r="V70" s="504">
        <f t="shared" si="90"/>
        <v>0</v>
      </c>
      <c r="W70" s="505">
        <f t="shared" si="86"/>
        <v>0</v>
      </c>
      <c r="X70" s="506">
        <f t="shared" si="87"/>
        <v>0</v>
      </c>
      <c r="Y70" s="506">
        <f t="shared" si="88"/>
        <v>0</v>
      </c>
      <c r="Z70" s="507" t="e">
        <f t="shared" si="89"/>
        <v>#DIV/0!</v>
      </c>
      <c r="AA70" s="231"/>
    </row>
    <row r="71" spans="1:27" ht="30" customHeight="1" x14ac:dyDescent="0.2">
      <c r="A71" s="59" t="s">
        <v>17</v>
      </c>
      <c r="B71" s="60" t="s">
        <v>96</v>
      </c>
      <c r="C71" s="74" t="s">
        <v>97</v>
      </c>
      <c r="D71" s="77" t="s">
        <v>46</v>
      </c>
      <c r="E71" s="235"/>
      <c r="F71" s="108"/>
      <c r="G71" s="243">
        <f t="shared" ref="G71:G73" si="91">E71*F71</f>
        <v>0</v>
      </c>
      <c r="H71" s="224"/>
      <c r="I71" s="22"/>
      <c r="J71" s="236"/>
      <c r="K71" s="265"/>
      <c r="L71" s="56"/>
      <c r="M71" s="242"/>
      <c r="N71" s="339"/>
      <c r="O71" s="103"/>
      <c r="P71" s="266"/>
      <c r="Q71" s="224"/>
      <c r="R71" s="22"/>
      <c r="S71" s="22"/>
      <c r="T71" s="22"/>
      <c r="U71" s="22"/>
      <c r="V71" s="278"/>
      <c r="W71" s="265">
        <f t="shared" si="86"/>
        <v>0</v>
      </c>
      <c r="X71" s="56">
        <f t="shared" si="87"/>
        <v>0</v>
      </c>
      <c r="Y71" s="56">
        <f t="shared" si="88"/>
        <v>0</v>
      </c>
      <c r="Z71" s="284" t="e">
        <f t="shared" si="89"/>
        <v>#DIV/0!</v>
      </c>
      <c r="AA71" s="231"/>
    </row>
    <row r="72" spans="1:27" ht="30" customHeight="1" x14ac:dyDescent="0.2">
      <c r="A72" s="59" t="s">
        <v>17</v>
      </c>
      <c r="B72" s="60" t="s">
        <v>98</v>
      </c>
      <c r="C72" s="74" t="s">
        <v>97</v>
      </c>
      <c r="D72" s="77" t="s">
        <v>46</v>
      </c>
      <c r="E72" s="235"/>
      <c r="F72" s="108"/>
      <c r="G72" s="243">
        <f t="shared" si="91"/>
        <v>0</v>
      </c>
      <c r="H72" s="224"/>
      <c r="I72" s="22"/>
      <c r="J72" s="236"/>
      <c r="K72" s="258"/>
      <c r="L72" s="22"/>
      <c r="M72" s="236"/>
      <c r="N72" s="339"/>
      <c r="O72" s="23"/>
      <c r="P72" s="260"/>
      <c r="Q72" s="224"/>
      <c r="R72" s="22"/>
      <c r="S72" s="22"/>
      <c r="T72" s="22"/>
      <c r="U72" s="22"/>
      <c r="V72" s="278"/>
      <c r="W72" s="265">
        <f t="shared" si="86"/>
        <v>0</v>
      </c>
      <c r="X72" s="56">
        <f t="shared" si="87"/>
        <v>0</v>
      </c>
      <c r="Y72" s="56">
        <f t="shared" si="88"/>
        <v>0</v>
      </c>
      <c r="Z72" s="285" t="e">
        <f t="shared" si="89"/>
        <v>#DIV/0!</v>
      </c>
      <c r="AA72" s="231"/>
    </row>
    <row r="73" spans="1:27" ht="30" customHeight="1" thickBot="1" x14ac:dyDescent="0.25">
      <c r="A73" s="63" t="s">
        <v>17</v>
      </c>
      <c r="B73" s="64" t="s">
        <v>99</v>
      </c>
      <c r="C73" s="75" t="s">
        <v>97</v>
      </c>
      <c r="D73" s="78" t="s">
        <v>46</v>
      </c>
      <c r="E73" s="235"/>
      <c r="F73" s="108"/>
      <c r="G73" s="243">
        <f t="shared" si="91"/>
        <v>0</v>
      </c>
      <c r="H73" s="224"/>
      <c r="I73" s="22"/>
      <c r="J73" s="236">
        <f t="shared" ref="J73" si="92">H73*I73</f>
        <v>0</v>
      </c>
      <c r="K73" s="258"/>
      <c r="L73" s="22"/>
      <c r="M73" s="236"/>
      <c r="N73" s="339"/>
      <c r="O73" s="23"/>
      <c r="P73" s="260"/>
      <c r="Q73" s="224"/>
      <c r="R73" s="22"/>
      <c r="S73" s="22"/>
      <c r="T73" s="22"/>
      <c r="U73" s="22"/>
      <c r="V73" s="278"/>
      <c r="W73" s="265">
        <f t="shared" si="86"/>
        <v>0</v>
      </c>
      <c r="X73" s="56">
        <f t="shared" si="87"/>
        <v>0</v>
      </c>
      <c r="Y73" s="56">
        <f t="shared" si="88"/>
        <v>0</v>
      </c>
      <c r="Z73" s="285" t="e">
        <f t="shared" si="89"/>
        <v>#DIV/0!</v>
      </c>
      <c r="AA73" s="231"/>
    </row>
    <row r="74" spans="1:27" ht="30" customHeight="1" x14ac:dyDescent="0.2">
      <c r="A74" s="496" t="s">
        <v>14</v>
      </c>
      <c r="B74" s="497" t="s">
        <v>100</v>
      </c>
      <c r="C74" s="498" t="s">
        <v>101</v>
      </c>
      <c r="D74" s="499"/>
      <c r="E74" s="500">
        <f>SUM(E75:E77)</f>
        <v>0</v>
      </c>
      <c r="F74" s="501"/>
      <c r="G74" s="502">
        <f t="shared" ref="G74" si="93">SUM(G75:G77)</f>
        <v>0</v>
      </c>
      <c r="H74" s="503">
        <f>SUM(H75:H77)</f>
        <v>0</v>
      </c>
      <c r="I74" s="501">
        <f t="shared" ref="I74:J74" si="94">SUM(I75:I77)</f>
        <v>0</v>
      </c>
      <c r="J74" s="502">
        <f t="shared" si="94"/>
        <v>0</v>
      </c>
      <c r="K74" s="500">
        <f t="shared" ref="K74" si="95">SUM(K75:K77)</f>
        <v>0</v>
      </c>
      <c r="L74" s="501">
        <f t="shared" ref="L74" si="96">SUM(L75:L77)</f>
        <v>0</v>
      </c>
      <c r="M74" s="502">
        <f t="shared" ref="M74" si="97">SUM(M75:M77)</f>
        <v>0</v>
      </c>
      <c r="N74" s="503">
        <f t="shared" ref="N74" si="98">SUM(N75:N77)</f>
        <v>0</v>
      </c>
      <c r="O74" s="501">
        <f t="shared" ref="O74" si="99">SUM(O75:O77)</f>
        <v>0</v>
      </c>
      <c r="P74" s="502">
        <f t="shared" ref="P74" si="100">SUM(P75:P77)</f>
        <v>0</v>
      </c>
      <c r="Q74" s="503">
        <f t="shared" ref="Q74" si="101">SUM(Q75:Q77)</f>
        <v>0</v>
      </c>
      <c r="R74" s="501">
        <f t="shared" ref="R74" si="102">SUM(R75:R77)</f>
        <v>0</v>
      </c>
      <c r="S74" s="501">
        <f t="shared" ref="S74" si="103">SUM(S75:S77)</f>
        <v>0</v>
      </c>
      <c r="T74" s="501">
        <f t="shared" ref="T74" si="104">SUM(T75:T77)</f>
        <v>0</v>
      </c>
      <c r="U74" s="501">
        <f t="shared" ref="U74" si="105">SUM(U75:U77)</f>
        <v>0</v>
      </c>
      <c r="V74" s="504">
        <f t="shared" ref="V74" si="106">SUM(V75:V77)</f>
        <v>0</v>
      </c>
      <c r="W74" s="505">
        <f t="shared" si="86"/>
        <v>0</v>
      </c>
      <c r="X74" s="506">
        <f t="shared" si="87"/>
        <v>0</v>
      </c>
      <c r="Y74" s="506">
        <f t="shared" si="88"/>
        <v>0</v>
      </c>
      <c r="Z74" s="507" t="e">
        <f t="shared" si="89"/>
        <v>#DIV/0!</v>
      </c>
      <c r="AA74" s="231"/>
    </row>
    <row r="75" spans="1:27" ht="30" customHeight="1" x14ac:dyDescent="0.2">
      <c r="A75" s="59" t="s">
        <v>17</v>
      </c>
      <c r="B75" s="60" t="s">
        <v>102</v>
      </c>
      <c r="C75" s="74" t="s">
        <v>97</v>
      </c>
      <c r="D75" s="77" t="s">
        <v>46</v>
      </c>
      <c r="E75" s="235"/>
      <c r="F75" s="108"/>
      <c r="G75" s="243">
        <f t="shared" ref="G75:G77" si="107">E75*F75</f>
        <v>0</v>
      </c>
      <c r="H75" s="327"/>
      <c r="I75" s="108"/>
      <c r="J75" s="243">
        <f t="shared" ref="J75" si="108">H75*I75</f>
        <v>0</v>
      </c>
      <c r="K75" s="262"/>
      <c r="L75" s="99"/>
      <c r="M75" s="244"/>
      <c r="N75" s="137"/>
      <c r="O75" s="104"/>
      <c r="P75" s="261"/>
      <c r="Q75" s="224"/>
      <c r="R75" s="22"/>
      <c r="S75" s="22"/>
      <c r="T75" s="22"/>
      <c r="U75" s="22"/>
      <c r="V75" s="278"/>
      <c r="W75" s="265">
        <f t="shared" si="86"/>
        <v>0</v>
      </c>
      <c r="X75" s="56">
        <f t="shared" si="87"/>
        <v>0</v>
      </c>
      <c r="Y75" s="56">
        <f t="shared" si="88"/>
        <v>0</v>
      </c>
      <c r="Z75" s="284" t="e">
        <f t="shared" si="89"/>
        <v>#DIV/0!</v>
      </c>
      <c r="AA75" s="231"/>
    </row>
    <row r="76" spans="1:27" ht="30" customHeight="1" x14ac:dyDescent="0.2">
      <c r="A76" s="59" t="s">
        <v>17</v>
      </c>
      <c r="B76" s="60" t="s">
        <v>103</v>
      </c>
      <c r="C76" s="74" t="s">
        <v>97</v>
      </c>
      <c r="D76" s="77" t="s">
        <v>46</v>
      </c>
      <c r="E76" s="235"/>
      <c r="F76" s="108"/>
      <c r="G76" s="243">
        <f t="shared" si="107"/>
        <v>0</v>
      </c>
      <c r="H76" s="226"/>
      <c r="I76" s="100"/>
      <c r="J76" s="245"/>
      <c r="K76" s="264"/>
      <c r="L76" s="100"/>
      <c r="M76" s="245"/>
      <c r="N76" s="137"/>
      <c r="O76" s="57"/>
      <c r="P76" s="261"/>
      <c r="Q76" s="224"/>
      <c r="R76" s="22"/>
      <c r="S76" s="22"/>
      <c r="T76" s="22"/>
      <c r="U76" s="22"/>
      <c r="V76" s="278"/>
      <c r="W76" s="265">
        <f t="shared" si="86"/>
        <v>0</v>
      </c>
      <c r="X76" s="56">
        <f t="shared" si="87"/>
        <v>0</v>
      </c>
      <c r="Y76" s="56">
        <f t="shared" si="88"/>
        <v>0</v>
      </c>
      <c r="Z76" s="286" t="e">
        <f t="shared" si="89"/>
        <v>#DIV/0!</v>
      </c>
      <c r="AA76" s="231"/>
    </row>
    <row r="77" spans="1:27" ht="30" customHeight="1" thickBot="1" x14ac:dyDescent="0.25">
      <c r="A77" s="63" t="s">
        <v>17</v>
      </c>
      <c r="B77" s="64" t="s">
        <v>104</v>
      </c>
      <c r="C77" s="75" t="s">
        <v>97</v>
      </c>
      <c r="D77" s="78" t="s">
        <v>46</v>
      </c>
      <c r="E77" s="362"/>
      <c r="F77" s="138"/>
      <c r="G77" s="252">
        <f t="shared" si="107"/>
        <v>0</v>
      </c>
      <c r="H77" s="530"/>
      <c r="I77" s="368"/>
      <c r="J77" s="531"/>
      <c r="K77" s="367"/>
      <c r="L77" s="368"/>
      <c r="M77" s="531"/>
      <c r="N77" s="363"/>
      <c r="O77" s="532"/>
      <c r="P77" s="365"/>
      <c r="Q77" s="228"/>
      <c r="R77" s="139"/>
      <c r="S77" s="139"/>
      <c r="T77" s="139"/>
      <c r="U77" s="139"/>
      <c r="V77" s="366"/>
      <c r="W77" s="367">
        <f t="shared" si="86"/>
        <v>0</v>
      </c>
      <c r="X77" s="368">
        <f t="shared" si="87"/>
        <v>0</v>
      </c>
      <c r="Y77" s="368">
        <f t="shared" si="88"/>
        <v>0</v>
      </c>
      <c r="Z77" s="533" t="e">
        <f t="shared" si="89"/>
        <v>#DIV/0!</v>
      </c>
      <c r="AA77" s="231"/>
    </row>
    <row r="78" spans="1:27" s="422" customFormat="1" ht="30" customHeight="1" thickBot="1" x14ac:dyDescent="0.25">
      <c r="A78" s="508" t="s">
        <v>285</v>
      </c>
      <c r="B78" s="509"/>
      <c r="C78" s="510"/>
      <c r="D78" s="511"/>
      <c r="E78" s="512">
        <f>E74+E70+E66+E61+E57</f>
        <v>500</v>
      </c>
      <c r="F78" s="513"/>
      <c r="G78" s="514">
        <f>G74+G70+G66+G61+G57</f>
        <v>10000</v>
      </c>
      <c r="H78" s="515">
        <f>H74+H70+H66+H61+H57</f>
        <v>500</v>
      </c>
      <c r="I78" s="513"/>
      <c r="J78" s="514">
        <f t="shared" ref="J78:V78" si="109">J74+J70+J66+J61+J57</f>
        <v>10000</v>
      </c>
      <c r="K78" s="512">
        <f t="shared" si="109"/>
        <v>0</v>
      </c>
      <c r="L78" s="513">
        <f t="shared" si="109"/>
        <v>0</v>
      </c>
      <c r="M78" s="514">
        <f t="shared" si="109"/>
        <v>0</v>
      </c>
      <c r="N78" s="515">
        <f t="shared" si="109"/>
        <v>0</v>
      </c>
      <c r="O78" s="513">
        <f t="shared" si="109"/>
        <v>0</v>
      </c>
      <c r="P78" s="514">
        <f t="shared" si="109"/>
        <v>0</v>
      </c>
      <c r="Q78" s="515">
        <f t="shared" si="109"/>
        <v>0</v>
      </c>
      <c r="R78" s="513">
        <f t="shared" si="109"/>
        <v>0</v>
      </c>
      <c r="S78" s="513">
        <f t="shared" si="109"/>
        <v>0</v>
      </c>
      <c r="T78" s="513">
        <f t="shared" si="109"/>
        <v>0</v>
      </c>
      <c r="U78" s="513">
        <f t="shared" si="109"/>
        <v>0</v>
      </c>
      <c r="V78" s="516">
        <f t="shared" si="109"/>
        <v>0</v>
      </c>
      <c r="W78" s="517">
        <f t="shared" si="86"/>
        <v>10000</v>
      </c>
      <c r="X78" s="518">
        <f t="shared" si="87"/>
        <v>10000</v>
      </c>
      <c r="Y78" s="518">
        <f t="shared" si="88"/>
        <v>0</v>
      </c>
      <c r="Z78" s="519">
        <f t="shared" si="89"/>
        <v>0</v>
      </c>
      <c r="AA78" s="421"/>
    </row>
    <row r="79" spans="1:27" ht="30" customHeight="1" thickBot="1" x14ac:dyDescent="0.25">
      <c r="A79" s="396" t="s">
        <v>13</v>
      </c>
      <c r="B79" s="397">
        <v>5</v>
      </c>
      <c r="C79" s="391" t="s">
        <v>286</v>
      </c>
      <c r="D79" s="392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4"/>
      <c r="X79" s="394"/>
      <c r="Y79" s="394"/>
      <c r="Z79" s="395"/>
      <c r="AA79" s="231"/>
    </row>
    <row r="80" spans="1:27" ht="30" customHeight="1" x14ac:dyDescent="0.2">
      <c r="A80" s="496" t="s">
        <v>14</v>
      </c>
      <c r="B80" s="497" t="s">
        <v>105</v>
      </c>
      <c r="C80" s="498" t="s">
        <v>106</v>
      </c>
      <c r="D80" s="499"/>
      <c r="E80" s="500">
        <f>SUM(E81:E83)</f>
        <v>140</v>
      </c>
      <c r="F80" s="501"/>
      <c r="G80" s="502">
        <f t="shared" ref="G80:V80" si="110">SUM(G81:G83)</f>
        <v>42000</v>
      </c>
      <c r="H80" s="503">
        <f t="shared" si="110"/>
        <v>140</v>
      </c>
      <c r="I80" s="501"/>
      <c r="J80" s="502">
        <f t="shared" si="110"/>
        <v>42000</v>
      </c>
      <c r="K80" s="500">
        <f t="shared" si="110"/>
        <v>0</v>
      </c>
      <c r="L80" s="501">
        <f t="shared" si="110"/>
        <v>0</v>
      </c>
      <c r="M80" s="502">
        <f t="shared" si="110"/>
        <v>0</v>
      </c>
      <c r="N80" s="503">
        <f t="shared" si="110"/>
        <v>0</v>
      </c>
      <c r="O80" s="501">
        <f t="shared" si="110"/>
        <v>0</v>
      </c>
      <c r="P80" s="502">
        <f t="shared" si="110"/>
        <v>0</v>
      </c>
      <c r="Q80" s="503">
        <f t="shared" si="110"/>
        <v>0</v>
      </c>
      <c r="R80" s="501">
        <f t="shared" si="110"/>
        <v>0</v>
      </c>
      <c r="S80" s="501">
        <f t="shared" si="110"/>
        <v>0</v>
      </c>
      <c r="T80" s="501">
        <f t="shared" si="110"/>
        <v>0</v>
      </c>
      <c r="U80" s="501">
        <f t="shared" si="110"/>
        <v>0</v>
      </c>
      <c r="V80" s="504">
        <f t="shared" si="110"/>
        <v>0</v>
      </c>
      <c r="W80" s="505">
        <f t="shared" si="86"/>
        <v>42000</v>
      </c>
      <c r="X80" s="506">
        <f t="shared" si="87"/>
        <v>42000</v>
      </c>
      <c r="Y80" s="506">
        <f t="shared" si="88"/>
        <v>0</v>
      </c>
      <c r="Z80" s="507">
        <f t="shared" si="89"/>
        <v>0</v>
      </c>
      <c r="AA80" s="231"/>
    </row>
    <row r="81" spans="1:27" ht="30" customHeight="1" x14ac:dyDescent="0.2">
      <c r="A81" s="59" t="s">
        <v>17</v>
      </c>
      <c r="B81" s="116" t="s">
        <v>107</v>
      </c>
      <c r="C81" s="129" t="s">
        <v>367</v>
      </c>
      <c r="D81" s="127" t="s">
        <v>108</v>
      </c>
      <c r="E81" s="237">
        <v>140</v>
      </c>
      <c r="F81" s="119">
        <v>300</v>
      </c>
      <c r="G81" s="238">
        <f t="shared" ref="G81" si="111">E81*F81</f>
        <v>42000</v>
      </c>
      <c r="H81" s="229">
        <v>140</v>
      </c>
      <c r="I81" s="119">
        <v>300</v>
      </c>
      <c r="J81" s="238">
        <f t="shared" ref="J81" si="112">H81*I81</f>
        <v>42000</v>
      </c>
      <c r="K81" s="265"/>
      <c r="L81" s="56"/>
      <c r="M81" s="242"/>
      <c r="N81" s="339"/>
      <c r="O81" s="103"/>
      <c r="P81" s="260"/>
      <c r="Q81" s="224"/>
      <c r="R81" s="22"/>
      <c r="S81" s="22"/>
      <c r="T81" s="22"/>
      <c r="U81" s="22"/>
      <c r="V81" s="278"/>
      <c r="W81" s="265">
        <f t="shared" si="86"/>
        <v>42000</v>
      </c>
      <c r="X81" s="56">
        <f t="shared" si="87"/>
        <v>42000</v>
      </c>
      <c r="Y81" s="56">
        <f t="shared" si="88"/>
        <v>0</v>
      </c>
      <c r="Z81" s="285">
        <f t="shared" si="89"/>
        <v>0</v>
      </c>
      <c r="AA81" s="231"/>
    </row>
    <row r="82" spans="1:27" ht="30" customHeight="1" x14ac:dyDescent="0.2">
      <c r="A82" s="59" t="s">
        <v>17</v>
      </c>
      <c r="B82" s="60" t="s">
        <v>109</v>
      </c>
      <c r="C82" s="79" t="s">
        <v>111</v>
      </c>
      <c r="D82" s="77" t="s">
        <v>108</v>
      </c>
      <c r="E82" s="235"/>
      <c r="F82" s="108"/>
      <c r="G82" s="243">
        <f t="shared" ref="G82:G83" si="113">E82*F82</f>
        <v>0</v>
      </c>
      <c r="H82" s="224"/>
      <c r="I82" s="22"/>
      <c r="J82" s="236">
        <f t="shared" ref="J82:J83" si="114">H82*I82</f>
        <v>0</v>
      </c>
      <c r="K82" s="258"/>
      <c r="L82" s="22"/>
      <c r="M82" s="236"/>
      <c r="N82" s="339"/>
      <c r="O82" s="23"/>
      <c r="P82" s="260"/>
      <c r="Q82" s="224"/>
      <c r="R82" s="22"/>
      <c r="S82" s="22"/>
      <c r="T82" s="22"/>
      <c r="U82" s="22"/>
      <c r="V82" s="278"/>
      <c r="W82" s="265">
        <f t="shared" si="86"/>
        <v>0</v>
      </c>
      <c r="X82" s="56">
        <f t="shared" si="87"/>
        <v>0</v>
      </c>
      <c r="Y82" s="56">
        <f t="shared" si="88"/>
        <v>0</v>
      </c>
      <c r="Z82" s="285" t="e">
        <f t="shared" si="89"/>
        <v>#DIV/0!</v>
      </c>
      <c r="AA82" s="231"/>
    </row>
    <row r="83" spans="1:27" ht="30" customHeight="1" thickBot="1" x14ac:dyDescent="0.25">
      <c r="A83" s="63" t="s">
        <v>17</v>
      </c>
      <c r="B83" s="64" t="s">
        <v>110</v>
      </c>
      <c r="C83" s="79" t="s">
        <v>111</v>
      </c>
      <c r="D83" s="78" t="s">
        <v>108</v>
      </c>
      <c r="E83" s="235"/>
      <c r="F83" s="108"/>
      <c r="G83" s="243">
        <f t="shared" si="113"/>
        <v>0</v>
      </c>
      <c r="H83" s="224"/>
      <c r="I83" s="22"/>
      <c r="J83" s="236">
        <f t="shared" si="114"/>
        <v>0</v>
      </c>
      <c r="K83" s="258"/>
      <c r="L83" s="22"/>
      <c r="M83" s="236"/>
      <c r="N83" s="339"/>
      <c r="O83" s="23"/>
      <c r="P83" s="260"/>
      <c r="Q83" s="224"/>
      <c r="R83" s="22"/>
      <c r="S83" s="22"/>
      <c r="T83" s="22"/>
      <c r="U83" s="22"/>
      <c r="V83" s="278"/>
      <c r="W83" s="265">
        <f t="shared" si="86"/>
        <v>0</v>
      </c>
      <c r="X83" s="56">
        <f t="shared" si="87"/>
        <v>0</v>
      </c>
      <c r="Y83" s="56">
        <f t="shared" si="88"/>
        <v>0</v>
      </c>
      <c r="Z83" s="285" t="e">
        <f t="shared" si="89"/>
        <v>#DIV/0!</v>
      </c>
      <c r="AA83" s="231"/>
    </row>
    <row r="84" spans="1:27" ht="30" customHeight="1" x14ac:dyDescent="0.2">
      <c r="A84" s="496" t="s">
        <v>14</v>
      </c>
      <c r="B84" s="497" t="s">
        <v>112</v>
      </c>
      <c r="C84" s="498" t="s">
        <v>113</v>
      </c>
      <c r="D84" s="499"/>
      <c r="E84" s="500">
        <f>SUM(E85:E87)</f>
        <v>0</v>
      </c>
      <c r="F84" s="501"/>
      <c r="G84" s="502">
        <f t="shared" ref="G84:V84" si="115">SUM(G85:G87)</f>
        <v>0</v>
      </c>
      <c r="H84" s="503">
        <f t="shared" si="115"/>
        <v>0</v>
      </c>
      <c r="I84" s="501">
        <f t="shared" si="115"/>
        <v>0</v>
      </c>
      <c r="J84" s="502">
        <f t="shared" si="115"/>
        <v>0</v>
      </c>
      <c r="K84" s="500">
        <f t="shared" si="115"/>
        <v>0</v>
      </c>
      <c r="L84" s="501">
        <f t="shared" si="115"/>
        <v>0</v>
      </c>
      <c r="M84" s="502">
        <f t="shared" si="115"/>
        <v>0</v>
      </c>
      <c r="N84" s="503">
        <f t="shared" si="115"/>
        <v>0</v>
      </c>
      <c r="O84" s="501">
        <f t="shared" si="115"/>
        <v>0</v>
      </c>
      <c r="P84" s="502">
        <f t="shared" si="115"/>
        <v>0</v>
      </c>
      <c r="Q84" s="503">
        <f t="shared" si="115"/>
        <v>0</v>
      </c>
      <c r="R84" s="501">
        <f t="shared" si="115"/>
        <v>0</v>
      </c>
      <c r="S84" s="501">
        <f t="shared" si="115"/>
        <v>0</v>
      </c>
      <c r="T84" s="501">
        <f t="shared" si="115"/>
        <v>0</v>
      </c>
      <c r="U84" s="501">
        <f t="shared" si="115"/>
        <v>0</v>
      </c>
      <c r="V84" s="504">
        <f t="shared" si="115"/>
        <v>0</v>
      </c>
      <c r="W84" s="505">
        <f t="shared" si="86"/>
        <v>0</v>
      </c>
      <c r="X84" s="506">
        <f t="shared" si="87"/>
        <v>0</v>
      </c>
      <c r="Y84" s="506">
        <f t="shared" si="88"/>
        <v>0</v>
      </c>
      <c r="Z84" s="507" t="e">
        <f t="shared" si="89"/>
        <v>#DIV/0!</v>
      </c>
      <c r="AA84" s="231"/>
    </row>
    <row r="85" spans="1:27" ht="30" customHeight="1" x14ac:dyDescent="0.2">
      <c r="A85" s="59" t="s">
        <v>17</v>
      </c>
      <c r="B85" s="60" t="s">
        <v>114</v>
      </c>
      <c r="C85" s="79" t="s">
        <v>115</v>
      </c>
      <c r="D85" s="80" t="s">
        <v>46</v>
      </c>
      <c r="E85" s="235"/>
      <c r="F85" s="108"/>
      <c r="G85" s="243">
        <f t="shared" ref="G85:G87" si="116">E85*F85</f>
        <v>0</v>
      </c>
      <c r="H85" s="227"/>
      <c r="I85" s="56"/>
      <c r="J85" s="242"/>
      <c r="K85" s="265"/>
      <c r="L85" s="56"/>
      <c r="M85" s="242"/>
      <c r="N85" s="339"/>
      <c r="O85" s="103"/>
      <c r="P85" s="260"/>
      <c r="Q85" s="224"/>
      <c r="R85" s="22"/>
      <c r="S85" s="22"/>
      <c r="T85" s="22"/>
      <c r="U85" s="22"/>
      <c r="V85" s="278"/>
      <c r="W85" s="265">
        <f t="shared" si="86"/>
        <v>0</v>
      </c>
      <c r="X85" s="56">
        <f t="shared" si="87"/>
        <v>0</v>
      </c>
      <c r="Y85" s="56">
        <f t="shared" si="88"/>
        <v>0</v>
      </c>
      <c r="Z85" s="285" t="e">
        <f t="shared" si="89"/>
        <v>#DIV/0!</v>
      </c>
      <c r="AA85" s="231"/>
    </row>
    <row r="86" spans="1:27" ht="30" customHeight="1" x14ac:dyDescent="0.2">
      <c r="A86" s="59" t="s">
        <v>17</v>
      </c>
      <c r="B86" s="60" t="s">
        <v>116</v>
      </c>
      <c r="C86" s="74" t="s">
        <v>115</v>
      </c>
      <c r="D86" s="77" t="s">
        <v>46</v>
      </c>
      <c r="E86" s="235"/>
      <c r="F86" s="108"/>
      <c r="G86" s="243">
        <f t="shared" si="116"/>
        <v>0</v>
      </c>
      <c r="H86" s="224"/>
      <c r="I86" s="22"/>
      <c r="J86" s="236"/>
      <c r="K86" s="258"/>
      <c r="L86" s="22"/>
      <c r="M86" s="236"/>
      <c r="N86" s="339"/>
      <c r="O86" s="23"/>
      <c r="P86" s="259"/>
      <c r="Q86" s="224"/>
      <c r="R86" s="22"/>
      <c r="S86" s="22"/>
      <c r="T86" s="22"/>
      <c r="U86" s="22"/>
      <c r="V86" s="278"/>
      <c r="W86" s="265">
        <f t="shared" si="86"/>
        <v>0</v>
      </c>
      <c r="X86" s="56">
        <f t="shared" si="87"/>
        <v>0</v>
      </c>
      <c r="Y86" s="56">
        <f t="shared" si="88"/>
        <v>0</v>
      </c>
      <c r="Z86" s="285" t="e">
        <f t="shared" si="89"/>
        <v>#DIV/0!</v>
      </c>
      <c r="AA86" s="231"/>
    </row>
    <row r="87" spans="1:27" ht="30" customHeight="1" thickBot="1" x14ac:dyDescent="0.25">
      <c r="A87" s="63" t="s">
        <v>17</v>
      </c>
      <c r="B87" s="64" t="s">
        <v>117</v>
      </c>
      <c r="C87" s="75" t="s">
        <v>115</v>
      </c>
      <c r="D87" s="78" t="s">
        <v>46</v>
      </c>
      <c r="E87" s="235"/>
      <c r="F87" s="108"/>
      <c r="G87" s="243">
        <f t="shared" si="116"/>
        <v>0</v>
      </c>
      <c r="H87" s="224"/>
      <c r="I87" s="22"/>
      <c r="J87" s="236"/>
      <c r="K87" s="258"/>
      <c r="L87" s="22"/>
      <c r="M87" s="236"/>
      <c r="N87" s="339"/>
      <c r="O87" s="23"/>
      <c r="P87" s="260"/>
      <c r="Q87" s="224"/>
      <c r="R87" s="22"/>
      <c r="S87" s="22"/>
      <c r="T87" s="22"/>
      <c r="U87" s="22"/>
      <c r="V87" s="278"/>
      <c r="W87" s="265">
        <f t="shared" si="86"/>
        <v>0</v>
      </c>
      <c r="X87" s="56">
        <f t="shared" si="87"/>
        <v>0</v>
      </c>
      <c r="Y87" s="56">
        <f t="shared" si="88"/>
        <v>0</v>
      </c>
      <c r="Z87" s="285" t="e">
        <f t="shared" si="89"/>
        <v>#DIV/0!</v>
      </c>
      <c r="AA87" s="231"/>
    </row>
    <row r="88" spans="1:27" ht="30" customHeight="1" x14ac:dyDescent="0.2">
      <c r="A88" s="496" t="s">
        <v>14</v>
      </c>
      <c r="B88" s="497" t="s">
        <v>118</v>
      </c>
      <c r="C88" s="498" t="s">
        <v>119</v>
      </c>
      <c r="D88" s="499"/>
      <c r="E88" s="500">
        <f>SUM(E89:E91)</f>
        <v>0</v>
      </c>
      <c r="F88" s="501"/>
      <c r="G88" s="502">
        <f t="shared" ref="G88:V88" si="117">SUM(G89:G91)</f>
        <v>0</v>
      </c>
      <c r="H88" s="503">
        <f t="shared" si="117"/>
        <v>0</v>
      </c>
      <c r="I88" s="501">
        <f t="shared" si="117"/>
        <v>0</v>
      </c>
      <c r="J88" s="502">
        <f t="shared" si="117"/>
        <v>0</v>
      </c>
      <c r="K88" s="500">
        <f t="shared" si="117"/>
        <v>0</v>
      </c>
      <c r="L88" s="501">
        <f t="shared" si="117"/>
        <v>0</v>
      </c>
      <c r="M88" s="502">
        <f t="shared" si="117"/>
        <v>0</v>
      </c>
      <c r="N88" s="503">
        <f t="shared" si="117"/>
        <v>0</v>
      </c>
      <c r="O88" s="501">
        <f t="shared" si="117"/>
        <v>0</v>
      </c>
      <c r="P88" s="502">
        <f t="shared" si="117"/>
        <v>0</v>
      </c>
      <c r="Q88" s="503">
        <f t="shared" si="117"/>
        <v>0</v>
      </c>
      <c r="R88" s="501">
        <f t="shared" si="117"/>
        <v>0</v>
      </c>
      <c r="S88" s="501">
        <f t="shared" si="117"/>
        <v>0</v>
      </c>
      <c r="T88" s="501">
        <f t="shared" si="117"/>
        <v>0</v>
      </c>
      <c r="U88" s="501">
        <f t="shared" si="117"/>
        <v>0</v>
      </c>
      <c r="V88" s="504">
        <f t="shared" si="117"/>
        <v>0</v>
      </c>
      <c r="W88" s="505">
        <f t="shared" si="86"/>
        <v>0</v>
      </c>
      <c r="X88" s="506">
        <f t="shared" si="87"/>
        <v>0</v>
      </c>
      <c r="Y88" s="506">
        <f t="shared" si="88"/>
        <v>0</v>
      </c>
      <c r="Z88" s="507" t="e">
        <f t="shared" si="89"/>
        <v>#DIV/0!</v>
      </c>
      <c r="AA88" s="231"/>
    </row>
    <row r="89" spans="1:27" ht="30" customHeight="1" x14ac:dyDescent="0.2">
      <c r="A89" s="59" t="s">
        <v>17</v>
      </c>
      <c r="B89" s="60" t="s">
        <v>120</v>
      </c>
      <c r="C89" s="81" t="s">
        <v>287</v>
      </c>
      <c r="D89" s="82" t="s">
        <v>53</v>
      </c>
      <c r="E89" s="235"/>
      <c r="F89" s="108"/>
      <c r="G89" s="243">
        <f t="shared" ref="G89:G91" si="118">E89*F89</f>
        <v>0</v>
      </c>
      <c r="H89" s="225"/>
      <c r="I89" s="99"/>
      <c r="J89" s="244"/>
      <c r="K89" s="262"/>
      <c r="L89" s="99"/>
      <c r="M89" s="244"/>
      <c r="N89" s="137"/>
      <c r="O89" s="104"/>
      <c r="P89" s="261"/>
      <c r="Q89" s="224"/>
      <c r="R89" s="22"/>
      <c r="S89" s="22"/>
      <c r="T89" s="22"/>
      <c r="U89" s="22"/>
      <c r="V89" s="278"/>
      <c r="W89" s="265">
        <f t="shared" si="86"/>
        <v>0</v>
      </c>
      <c r="X89" s="56">
        <f t="shared" si="87"/>
        <v>0</v>
      </c>
      <c r="Y89" s="56">
        <f t="shared" si="88"/>
        <v>0</v>
      </c>
      <c r="Z89" s="284" t="e">
        <f t="shared" si="89"/>
        <v>#DIV/0!</v>
      </c>
      <c r="AA89" s="231"/>
    </row>
    <row r="90" spans="1:27" ht="30" customHeight="1" x14ac:dyDescent="0.2">
      <c r="A90" s="59" t="s">
        <v>17</v>
      </c>
      <c r="B90" s="60" t="s">
        <v>121</v>
      </c>
      <c r="C90" s="81" t="s">
        <v>288</v>
      </c>
      <c r="D90" s="82" t="s">
        <v>53</v>
      </c>
      <c r="E90" s="235"/>
      <c r="F90" s="108"/>
      <c r="G90" s="243">
        <f t="shared" si="118"/>
        <v>0</v>
      </c>
      <c r="H90" s="226"/>
      <c r="I90" s="100"/>
      <c r="J90" s="245"/>
      <c r="K90" s="264"/>
      <c r="L90" s="100"/>
      <c r="M90" s="245"/>
      <c r="N90" s="137"/>
      <c r="O90" s="57"/>
      <c r="P90" s="261"/>
      <c r="Q90" s="224"/>
      <c r="R90" s="22"/>
      <c r="S90" s="22"/>
      <c r="T90" s="22"/>
      <c r="U90" s="22"/>
      <c r="V90" s="278"/>
      <c r="W90" s="265">
        <f t="shared" si="86"/>
        <v>0</v>
      </c>
      <c r="X90" s="56">
        <f t="shared" si="87"/>
        <v>0</v>
      </c>
      <c r="Y90" s="56">
        <f t="shared" si="88"/>
        <v>0</v>
      </c>
      <c r="Z90" s="285" t="e">
        <f t="shared" si="89"/>
        <v>#DIV/0!</v>
      </c>
      <c r="AA90" s="231"/>
    </row>
    <row r="91" spans="1:27" ht="30" customHeight="1" thickBot="1" x14ac:dyDescent="0.25">
      <c r="A91" s="63" t="s">
        <v>17</v>
      </c>
      <c r="B91" s="64" t="s">
        <v>122</v>
      </c>
      <c r="C91" s="83" t="s">
        <v>289</v>
      </c>
      <c r="D91" s="82" t="s">
        <v>53</v>
      </c>
      <c r="E91" s="235"/>
      <c r="F91" s="108"/>
      <c r="G91" s="243">
        <f t="shared" si="118"/>
        <v>0</v>
      </c>
      <c r="H91" s="227"/>
      <c r="I91" s="56"/>
      <c r="J91" s="242"/>
      <c r="K91" s="265"/>
      <c r="L91" s="56"/>
      <c r="M91" s="242"/>
      <c r="N91" s="339"/>
      <c r="O91" s="103"/>
      <c r="P91" s="266"/>
      <c r="Q91" s="224"/>
      <c r="R91" s="22"/>
      <c r="S91" s="22"/>
      <c r="T91" s="22"/>
      <c r="U91" s="22"/>
      <c r="V91" s="278"/>
      <c r="W91" s="265">
        <f t="shared" si="86"/>
        <v>0</v>
      </c>
      <c r="X91" s="56">
        <f t="shared" si="87"/>
        <v>0</v>
      </c>
      <c r="Y91" s="56">
        <f t="shared" si="88"/>
        <v>0</v>
      </c>
      <c r="Z91" s="285" t="e">
        <f t="shared" si="89"/>
        <v>#DIV/0!</v>
      </c>
      <c r="AA91" s="231"/>
    </row>
    <row r="92" spans="1:27" s="422" customFormat="1" ht="30" customHeight="1" thickBot="1" x14ac:dyDescent="0.25">
      <c r="A92" s="526" t="s">
        <v>290</v>
      </c>
      <c r="B92" s="527"/>
      <c r="C92" s="527"/>
      <c r="D92" s="527"/>
      <c r="E92" s="527"/>
      <c r="F92" s="529"/>
      <c r="G92" s="514">
        <f>G80+G84+G88</f>
        <v>42000</v>
      </c>
      <c r="H92" s="515">
        <f t="shared" ref="H92:V92" si="119">H80+H84+H88</f>
        <v>140</v>
      </c>
      <c r="I92" s="513">
        <f t="shared" si="119"/>
        <v>0</v>
      </c>
      <c r="J92" s="514">
        <f t="shared" si="119"/>
        <v>42000</v>
      </c>
      <c r="K92" s="512">
        <f t="shared" si="119"/>
        <v>0</v>
      </c>
      <c r="L92" s="513">
        <f t="shared" si="119"/>
        <v>0</v>
      </c>
      <c r="M92" s="514">
        <f t="shared" si="119"/>
        <v>0</v>
      </c>
      <c r="N92" s="515">
        <f t="shared" si="119"/>
        <v>0</v>
      </c>
      <c r="O92" s="513">
        <f t="shared" si="119"/>
        <v>0</v>
      </c>
      <c r="P92" s="514">
        <f t="shared" si="119"/>
        <v>0</v>
      </c>
      <c r="Q92" s="515">
        <f t="shared" si="119"/>
        <v>0</v>
      </c>
      <c r="R92" s="513">
        <f t="shared" si="119"/>
        <v>0</v>
      </c>
      <c r="S92" s="513">
        <f t="shared" si="119"/>
        <v>0</v>
      </c>
      <c r="T92" s="513">
        <f t="shared" si="119"/>
        <v>0</v>
      </c>
      <c r="U92" s="513">
        <f t="shared" si="119"/>
        <v>0</v>
      </c>
      <c r="V92" s="516">
        <f t="shared" si="119"/>
        <v>0</v>
      </c>
      <c r="W92" s="517">
        <f t="shared" si="86"/>
        <v>42000</v>
      </c>
      <c r="X92" s="518">
        <f t="shared" si="87"/>
        <v>42000</v>
      </c>
      <c r="Y92" s="518">
        <f t="shared" si="88"/>
        <v>0</v>
      </c>
      <c r="Z92" s="519">
        <f t="shared" si="89"/>
        <v>0</v>
      </c>
      <c r="AA92" s="421"/>
    </row>
    <row r="93" spans="1:27" ht="30" customHeight="1" thickBot="1" x14ac:dyDescent="0.25">
      <c r="A93" s="396" t="s">
        <v>13</v>
      </c>
      <c r="B93" s="397">
        <v>6</v>
      </c>
      <c r="C93" s="391" t="s">
        <v>123</v>
      </c>
      <c r="D93" s="392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4"/>
      <c r="X93" s="394"/>
      <c r="Y93" s="394"/>
      <c r="Z93" s="395"/>
      <c r="AA93" s="231"/>
    </row>
    <row r="94" spans="1:27" ht="30" customHeight="1" x14ac:dyDescent="0.2">
      <c r="A94" s="496" t="s">
        <v>14</v>
      </c>
      <c r="B94" s="497" t="s">
        <v>124</v>
      </c>
      <c r="C94" s="498" t="s">
        <v>125</v>
      </c>
      <c r="D94" s="499"/>
      <c r="E94" s="500">
        <f>SUM(E95:E104)</f>
        <v>127</v>
      </c>
      <c r="F94" s="501"/>
      <c r="G94" s="502">
        <f>SUM(G95:G103)</f>
        <v>25880</v>
      </c>
      <c r="H94" s="503">
        <f>SUM(H95:H103)</f>
        <v>199</v>
      </c>
      <c r="I94" s="501">
        <f>SUM(I95:I103)</f>
        <v>7862.4561403508769</v>
      </c>
      <c r="J94" s="502">
        <f>SUM(J95:J103)</f>
        <v>29001</v>
      </c>
      <c r="K94" s="500">
        <f>SUM(K95:K104)</f>
        <v>20</v>
      </c>
      <c r="L94" s="501"/>
      <c r="M94" s="502">
        <f t="shared" ref="M94:V94" si="120">SUM(M95:M104)</f>
        <v>4000</v>
      </c>
      <c r="N94" s="503">
        <f t="shared" si="120"/>
        <v>20</v>
      </c>
      <c r="O94" s="501">
        <f t="shared" si="120"/>
        <v>200</v>
      </c>
      <c r="P94" s="502">
        <f t="shared" si="120"/>
        <v>4000</v>
      </c>
      <c r="Q94" s="503">
        <f t="shared" si="120"/>
        <v>0</v>
      </c>
      <c r="R94" s="501">
        <f t="shared" si="120"/>
        <v>0</v>
      </c>
      <c r="S94" s="501">
        <f t="shared" si="120"/>
        <v>0</v>
      </c>
      <c r="T94" s="501">
        <f t="shared" si="120"/>
        <v>0</v>
      </c>
      <c r="U94" s="501">
        <f t="shared" si="120"/>
        <v>0</v>
      </c>
      <c r="V94" s="504">
        <f t="shared" si="120"/>
        <v>0</v>
      </c>
      <c r="W94" s="505">
        <f t="shared" si="86"/>
        <v>29880</v>
      </c>
      <c r="X94" s="506">
        <f t="shared" si="87"/>
        <v>33001</v>
      </c>
      <c r="Y94" s="506">
        <f t="shared" si="88"/>
        <v>-3121</v>
      </c>
      <c r="Z94" s="507">
        <f t="shared" si="89"/>
        <v>-0.10445113788487283</v>
      </c>
      <c r="AA94" s="231"/>
    </row>
    <row r="95" spans="1:27" ht="30" customHeight="1" x14ac:dyDescent="0.2">
      <c r="A95" s="59" t="s">
        <v>17</v>
      </c>
      <c r="B95" s="116" t="s">
        <v>126</v>
      </c>
      <c r="C95" s="130" t="s">
        <v>368</v>
      </c>
      <c r="D95" s="118" t="s">
        <v>46</v>
      </c>
      <c r="E95" s="237">
        <v>50</v>
      </c>
      <c r="F95" s="119">
        <v>200</v>
      </c>
      <c r="G95" s="238">
        <f t="shared" ref="G95:G103" si="121">E95*F95</f>
        <v>10000</v>
      </c>
      <c r="H95" s="327">
        <v>57</v>
      </c>
      <c r="I95" s="108">
        <f>J95/H95</f>
        <v>175.45614035087721</v>
      </c>
      <c r="J95" s="243">
        <v>10001</v>
      </c>
      <c r="K95" s="265"/>
      <c r="L95" s="56"/>
      <c r="M95" s="242"/>
      <c r="N95" s="339"/>
      <c r="O95" s="103"/>
      <c r="P95" s="266"/>
      <c r="Q95" s="224"/>
      <c r="R95" s="22"/>
      <c r="S95" s="22"/>
      <c r="T95" s="22"/>
      <c r="U95" s="22"/>
      <c r="V95" s="278"/>
      <c r="W95" s="265">
        <f t="shared" si="86"/>
        <v>10000</v>
      </c>
      <c r="X95" s="56">
        <f t="shared" si="87"/>
        <v>10001</v>
      </c>
      <c r="Y95" s="56">
        <f t="shared" si="88"/>
        <v>-1</v>
      </c>
      <c r="Z95" s="285">
        <f t="shared" si="89"/>
        <v>-1E-4</v>
      </c>
      <c r="AA95" s="231"/>
    </row>
    <row r="96" spans="1:27" ht="30" customHeight="1" x14ac:dyDescent="0.2">
      <c r="A96" s="59" t="s">
        <v>17</v>
      </c>
      <c r="B96" s="116" t="s">
        <v>128</v>
      </c>
      <c r="C96" s="130" t="s">
        <v>369</v>
      </c>
      <c r="D96" s="118" t="s">
        <v>46</v>
      </c>
      <c r="E96" s="237">
        <v>20</v>
      </c>
      <c r="F96" s="119">
        <v>100</v>
      </c>
      <c r="G96" s="238">
        <f t="shared" si="121"/>
        <v>2000</v>
      </c>
      <c r="H96" s="330">
        <v>5</v>
      </c>
      <c r="I96" s="142">
        <v>550</v>
      </c>
      <c r="J96" s="251">
        <f t="shared" ref="J96:J101" si="122">H96*I96</f>
        <v>2750</v>
      </c>
      <c r="K96" s="267"/>
      <c r="L96" s="22"/>
      <c r="M96" s="236"/>
      <c r="N96" s="339"/>
      <c r="O96" s="23"/>
      <c r="P96" s="260"/>
      <c r="Q96" s="224"/>
      <c r="R96" s="22"/>
      <c r="S96" s="22"/>
      <c r="T96" s="22"/>
      <c r="U96" s="22"/>
      <c r="V96" s="278"/>
      <c r="W96" s="265">
        <f t="shared" si="86"/>
        <v>2000</v>
      </c>
      <c r="X96" s="56">
        <f t="shared" si="87"/>
        <v>2750</v>
      </c>
      <c r="Y96" s="56">
        <f t="shared" si="88"/>
        <v>-750</v>
      </c>
      <c r="Z96" s="285">
        <f t="shared" si="89"/>
        <v>-0.375</v>
      </c>
      <c r="AA96" s="231"/>
    </row>
    <row r="97" spans="1:27" ht="30" customHeight="1" x14ac:dyDescent="0.2">
      <c r="A97" s="59" t="s">
        <v>17</v>
      </c>
      <c r="B97" s="116" t="s">
        <v>129</v>
      </c>
      <c r="C97" s="125" t="s">
        <v>370</v>
      </c>
      <c r="D97" s="118" t="s">
        <v>46</v>
      </c>
      <c r="E97" s="239">
        <v>30</v>
      </c>
      <c r="F97" s="121">
        <v>200</v>
      </c>
      <c r="G97" s="238">
        <f t="shared" si="121"/>
        <v>6000</v>
      </c>
      <c r="H97" s="226">
        <v>110</v>
      </c>
      <c r="I97" s="100">
        <v>57</v>
      </c>
      <c r="J97" s="245">
        <f t="shared" si="122"/>
        <v>6270</v>
      </c>
      <c r="K97" s="267"/>
      <c r="L97" s="22"/>
      <c r="M97" s="236"/>
      <c r="N97" s="339"/>
      <c r="O97" s="23"/>
      <c r="P97" s="260"/>
      <c r="Q97" s="224"/>
      <c r="R97" s="22"/>
      <c r="S97" s="22"/>
      <c r="T97" s="22"/>
      <c r="U97" s="22"/>
      <c r="V97" s="278"/>
      <c r="W97" s="265">
        <f t="shared" si="86"/>
        <v>6000</v>
      </c>
      <c r="X97" s="56">
        <f t="shared" si="87"/>
        <v>6270</v>
      </c>
      <c r="Y97" s="56">
        <f t="shared" si="88"/>
        <v>-270</v>
      </c>
      <c r="Z97" s="285">
        <f t="shared" si="89"/>
        <v>-4.4999999999999998E-2</v>
      </c>
      <c r="AA97" s="231"/>
    </row>
    <row r="98" spans="1:27" ht="30" customHeight="1" x14ac:dyDescent="0.2">
      <c r="A98" s="59" t="s">
        <v>17</v>
      </c>
      <c r="B98" s="116" t="s">
        <v>291</v>
      </c>
      <c r="C98" s="125" t="s">
        <v>371</v>
      </c>
      <c r="D98" s="118" t="s">
        <v>46</v>
      </c>
      <c r="E98" s="239">
        <v>2</v>
      </c>
      <c r="F98" s="121">
        <v>600</v>
      </c>
      <c r="G98" s="238">
        <f t="shared" si="121"/>
        <v>1200</v>
      </c>
      <c r="H98" s="331">
        <v>2</v>
      </c>
      <c r="I98" s="159">
        <v>1500</v>
      </c>
      <c r="J98" s="245">
        <f t="shared" si="122"/>
        <v>3000</v>
      </c>
      <c r="K98" s="267"/>
      <c r="L98" s="22"/>
      <c r="M98" s="236"/>
      <c r="N98" s="339"/>
      <c r="O98" s="23"/>
      <c r="P98" s="260"/>
      <c r="Q98" s="224"/>
      <c r="R98" s="22"/>
      <c r="S98" s="22"/>
      <c r="T98" s="22"/>
      <c r="U98" s="22"/>
      <c r="V98" s="278"/>
      <c r="W98" s="265">
        <f t="shared" si="86"/>
        <v>1200</v>
      </c>
      <c r="X98" s="56">
        <f t="shared" si="87"/>
        <v>3000</v>
      </c>
      <c r="Y98" s="56">
        <f t="shared" si="88"/>
        <v>-1800</v>
      </c>
      <c r="Z98" s="285">
        <f t="shared" si="89"/>
        <v>-1.5</v>
      </c>
      <c r="AA98" s="231"/>
    </row>
    <row r="99" spans="1:27" ht="30" customHeight="1" x14ac:dyDescent="0.2">
      <c r="A99" s="59" t="s">
        <v>17</v>
      </c>
      <c r="B99" s="116" t="s">
        <v>292</v>
      </c>
      <c r="C99" s="125" t="s">
        <v>298</v>
      </c>
      <c r="D99" s="118" t="s">
        <v>46</v>
      </c>
      <c r="E99" s="239">
        <v>6</v>
      </c>
      <c r="F99" s="121">
        <v>90</v>
      </c>
      <c r="G99" s="240">
        <f t="shared" si="121"/>
        <v>540</v>
      </c>
      <c r="H99" s="226">
        <v>6</v>
      </c>
      <c r="I99" s="100">
        <v>87</v>
      </c>
      <c r="J99" s="245">
        <f>H99*I99</f>
        <v>522</v>
      </c>
      <c r="K99" s="268"/>
      <c r="L99" s="56"/>
      <c r="M99" s="242"/>
      <c r="N99" s="339"/>
      <c r="O99" s="103"/>
      <c r="P99" s="266"/>
      <c r="Q99" s="224"/>
      <c r="R99" s="22"/>
      <c r="S99" s="22"/>
      <c r="T99" s="22"/>
      <c r="U99" s="22"/>
      <c r="V99" s="278"/>
      <c r="W99" s="265">
        <f t="shared" si="86"/>
        <v>540</v>
      </c>
      <c r="X99" s="56">
        <f t="shared" si="87"/>
        <v>522</v>
      </c>
      <c r="Y99" s="56">
        <f t="shared" si="88"/>
        <v>18</v>
      </c>
      <c r="Z99" s="285">
        <f t="shared" si="89"/>
        <v>3.3333333333333333E-2</v>
      </c>
      <c r="AA99" s="231"/>
    </row>
    <row r="100" spans="1:27" ht="30" customHeight="1" x14ac:dyDescent="0.2">
      <c r="A100" s="59" t="s">
        <v>17</v>
      </c>
      <c r="B100" s="116" t="s">
        <v>293</v>
      </c>
      <c r="C100" s="125" t="s">
        <v>372</v>
      </c>
      <c r="D100" s="118" t="s">
        <v>46</v>
      </c>
      <c r="E100" s="239">
        <v>6</v>
      </c>
      <c r="F100" s="121">
        <v>60</v>
      </c>
      <c r="G100" s="240">
        <f t="shared" si="121"/>
        <v>360</v>
      </c>
      <c r="H100" s="224">
        <v>6</v>
      </c>
      <c r="I100" s="22">
        <v>63</v>
      </c>
      <c r="J100" s="236">
        <f t="shared" si="122"/>
        <v>378</v>
      </c>
      <c r="K100" s="258"/>
      <c r="L100" s="22"/>
      <c r="M100" s="236"/>
      <c r="N100" s="339"/>
      <c r="O100" s="23"/>
      <c r="P100" s="260"/>
      <c r="Q100" s="224"/>
      <c r="R100" s="22"/>
      <c r="S100" s="22"/>
      <c r="T100" s="22"/>
      <c r="U100" s="22"/>
      <c r="V100" s="278"/>
      <c r="W100" s="265">
        <f t="shared" si="86"/>
        <v>360</v>
      </c>
      <c r="X100" s="56">
        <f t="shared" si="87"/>
        <v>378</v>
      </c>
      <c r="Y100" s="56">
        <f t="shared" si="88"/>
        <v>-18</v>
      </c>
      <c r="Z100" s="285">
        <f t="shared" si="89"/>
        <v>-0.05</v>
      </c>
      <c r="AA100" s="231"/>
    </row>
    <row r="101" spans="1:27" ht="30" customHeight="1" x14ac:dyDescent="0.2">
      <c r="A101" s="59" t="s">
        <v>17</v>
      </c>
      <c r="B101" s="116" t="s">
        <v>294</v>
      </c>
      <c r="C101" s="125" t="s">
        <v>373</v>
      </c>
      <c r="D101" s="118" t="s">
        <v>46</v>
      </c>
      <c r="E101" s="239">
        <v>6</v>
      </c>
      <c r="F101" s="121">
        <v>70</v>
      </c>
      <c r="G101" s="240">
        <f t="shared" si="121"/>
        <v>420</v>
      </c>
      <c r="H101" s="224">
        <v>6</v>
      </c>
      <c r="I101" s="22">
        <v>68</v>
      </c>
      <c r="J101" s="236">
        <f t="shared" si="122"/>
        <v>408</v>
      </c>
      <c r="K101" s="258"/>
      <c r="L101" s="22"/>
      <c r="M101" s="236"/>
      <c r="N101" s="339"/>
      <c r="O101" s="23"/>
      <c r="P101" s="260"/>
      <c r="Q101" s="224"/>
      <c r="R101" s="22"/>
      <c r="S101" s="22"/>
      <c r="T101" s="22"/>
      <c r="U101" s="22"/>
      <c r="V101" s="278"/>
      <c r="W101" s="265">
        <f t="shared" si="86"/>
        <v>420</v>
      </c>
      <c r="X101" s="56">
        <f t="shared" si="87"/>
        <v>408</v>
      </c>
      <c r="Y101" s="56">
        <f t="shared" si="88"/>
        <v>12</v>
      </c>
      <c r="Z101" s="285">
        <f t="shared" si="89"/>
        <v>2.8571428571428571E-2</v>
      </c>
      <c r="AA101" s="231"/>
    </row>
    <row r="102" spans="1:27" ht="30" customHeight="1" x14ac:dyDescent="0.2">
      <c r="A102" s="59" t="s">
        <v>17</v>
      </c>
      <c r="B102" s="116" t="s">
        <v>295</v>
      </c>
      <c r="C102" s="125" t="s">
        <v>374</v>
      </c>
      <c r="D102" s="120" t="s">
        <v>46</v>
      </c>
      <c r="E102" s="239">
        <v>6</v>
      </c>
      <c r="F102" s="121">
        <v>60</v>
      </c>
      <c r="G102" s="240">
        <f t="shared" si="121"/>
        <v>360</v>
      </c>
      <c r="H102" s="332">
        <v>6</v>
      </c>
      <c r="I102" s="138">
        <v>62</v>
      </c>
      <c r="J102" s="252">
        <f>H102*I102</f>
        <v>372</v>
      </c>
      <c r="K102" s="269"/>
      <c r="L102" s="139"/>
      <c r="M102" s="343"/>
      <c r="N102" s="339"/>
      <c r="O102" s="23"/>
      <c r="P102" s="260"/>
      <c r="Q102" s="224"/>
      <c r="R102" s="22"/>
      <c r="S102" s="22"/>
      <c r="T102" s="22"/>
      <c r="U102" s="22"/>
      <c r="V102" s="278"/>
      <c r="W102" s="265">
        <f>G102+M102+S102</f>
        <v>360</v>
      </c>
      <c r="X102" s="56">
        <f>J102+P102+V102</f>
        <v>372</v>
      </c>
      <c r="Y102" s="56">
        <f t="shared" si="88"/>
        <v>-12</v>
      </c>
      <c r="Z102" s="285">
        <f t="shared" si="89"/>
        <v>-3.3333333333333333E-2</v>
      </c>
      <c r="AA102" s="231"/>
    </row>
    <row r="103" spans="1:27" ht="30" customHeight="1" x14ac:dyDescent="0.2">
      <c r="A103" s="59" t="s">
        <v>17</v>
      </c>
      <c r="B103" s="136" t="s">
        <v>296</v>
      </c>
      <c r="C103" s="140" t="s">
        <v>375</v>
      </c>
      <c r="D103" s="220" t="s">
        <v>46</v>
      </c>
      <c r="E103" s="253">
        <v>1</v>
      </c>
      <c r="F103" s="141">
        <v>5000</v>
      </c>
      <c r="G103" s="336">
        <f t="shared" si="121"/>
        <v>5000</v>
      </c>
      <c r="H103" s="330">
        <v>1</v>
      </c>
      <c r="I103" s="142">
        <v>5300</v>
      </c>
      <c r="J103" s="236">
        <f t="shared" ref="J103" si="123">H103*I103</f>
        <v>5300</v>
      </c>
      <c r="K103" s="262"/>
      <c r="L103" s="99"/>
      <c r="M103" s="244"/>
      <c r="N103" s="137"/>
      <c r="O103" s="104"/>
      <c r="P103" s="261"/>
      <c r="Q103" s="224"/>
      <c r="R103" s="22"/>
      <c r="S103" s="22"/>
      <c r="T103" s="22"/>
      <c r="U103" s="22"/>
      <c r="V103" s="278"/>
      <c r="W103" s="265">
        <f t="shared" si="86"/>
        <v>5000</v>
      </c>
      <c r="X103" s="56">
        <f t="shared" si="87"/>
        <v>5300</v>
      </c>
      <c r="Y103" s="56">
        <f t="shared" si="88"/>
        <v>-300</v>
      </c>
      <c r="Z103" s="285">
        <f t="shared" si="89"/>
        <v>-0.06</v>
      </c>
      <c r="AA103" s="231"/>
    </row>
    <row r="104" spans="1:27" ht="30" customHeight="1" thickBot="1" x14ac:dyDescent="0.25">
      <c r="A104" s="135" t="s">
        <v>17</v>
      </c>
      <c r="B104" s="136" t="s">
        <v>297</v>
      </c>
      <c r="C104" s="140" t="s">
        <v>376</v>
      </c>
      <c r="D104" s="220" t="s">
        <v>46</v>
      </c>
      <c r="E104" s="253"/>
      <c r="F104" s="141"/>
      <c r="G104" s="336"/>
      <c r="H104" s="225"/>
      <c r="I104" s="99"/>
      <c r="J104" s="236"/>
      <c r="K104" s="253">
        <v>20</v>
      </c>
      <c r="L104" s="141">
        <v>200</v>
      </c>
      <c r="M104" s="336">
        <f t="shared" ref="M104" si="124">K104*L104</f>
        <v>4000</v>
      </c>
      <c r="N104" s="535">
        <v>20</v>
      </c>
      <c r="O104" s="103">
        <v>200</v>
      </c>
      <c r="P104" s="536">
        <f>N104*O104</f>
        <v>4000</v>
      </c>
      <c r="Q104" s="224"/>
      <c r="R104" s="22"/>
      <c r="S104" s="22"/>
      <c r="T104" s="22"/>
      <c r="U104" s="22"/>
      <c r="V104" s="278"/>
      <c r="W104" s="265">
        <f t="shared" si="86"/>
        <v>4000</v>
      </c>
      <c r="X104" s="56">
        <f t="shared" si="87"/>
        <v>4000</v>
      </c>
      <c r="Y104" s="56">
        <f t="shared" si="88"/>
        <v>0</v>
      </c>
      <c r="Z104" s="285">
        <f t="shared" si="89"/>
        <v>0</v>
      </c>
      <c r="AA104" s="231"/>
    </row>
    <row r="105" spans="1:27" ht="30" customHeight="1" x14ac:dyDescent="0.2">
      <c r="A105" s="496" t="s">
        <v>13</v>
      </c>
      <c r="B105" s="497" t="s">
        <v>130</v>
      </c>
      <c r="C105" s="498" t="s">
        <v>131</v>
      </c>
      <c r="D105" s="499"/>
      <c r="E105" s="500">
        <f>SUM(E106:E108)</f>
        <v>0</v>
      </c>
      <c r="F105" s="501"/>
      <c r="G105" s="502">
        <f t="shared" ref="G105:V105" si="125">SUM(G106:G108)</f>
        <v>0</v>
      </c>
      <c r="H105" s="503">
        <f t="shared" si="125"/>
        <v>0</v>
      </c>
      <c r="I105" s="501"/>
      <c r="J105" s="502">
        <f t="shared" si="125"/>
        <v>0</v>
      </c>
      <c r="K105" s="500">
        <f t="shared" si="125"/>
        <v>0</v>
      </c>
      <c r="L105" s="501">
        <f t="shared" si="125"/>
        <v>0</v>
      </c>
      <c r="M105" s="502">
        <f t="shared" si="125"/>
        <v>0</v>
      </c>
      <c r="N105" s="503">
        <f t="shared" si="125"/>
        <v>0</v>
      </c>
      <c r="O105" s="501">
        <f t="shared" si="125"/>
        <v>0</v>
      </c>
      <c r="P105" s="502">
        <f t="shared" si="125"/>
        <v>0</v>
      </c>
      <c r="Q105" s="503">
        <f t="shared" si="125"/>
        <v>0</v>
      </c>
      <c r="R105" s="501">
        <f t="shared" si="125"/>
        <v>0</v>
      </c>
      <c r="S105" s="501">
        <f t="shared" si="125"/>
        <v>0</v>
      </c>
      <c r="T105" s="501">
        <f t="shared" si="125"/>
        <v>0</v>
      </c>
      <c r="U105" s="501">
        <f t="shared" si="125"/>
        <v>0</v>
      </c>
      <c r="V105" s="504">
        <f t="shared" si="125"/>
        <v>0</v>
      </c>
      <c r="W105" s="505">
        <f t="shared" si="86"/>
        <v>0</v>
      </c>
      <c r="X105" s="506">
        <f t="shared" si="87"/>
        <v>0</v>
      </c>
      <c r="Y105" s="506">
        <f t="shared" si="88"/>
        <v>0</v>
      </c>
      <c r="Z105" s="507" t="e">
        <f t="shared" si="89"/>
        <v>#DIV/0!</v>
      </c>
      <c r="AA105" s="231"/>
    </row>
    <row r="106" spans="1:27" ht="30" customHeight="1" x14ac:dyDescent="0.2">
      <c r="A106" s="59" t="s">
        <v>17</v>
      </c>
      <c r="B106" s="60" t="s">
        <v>132</v>
      </c>
      <c r="C106" s="74" t="s">
        <v>127</v>
      </c>
      <c r="D106" s="62" t="s">
        <v>46</v>
      </c>
      <c r="E106" s="235"/>
      <c r="F106" s="108"/>
      <c r="G106" s="243">
        <f t="shared" ref="G106:G108" si="126">E106*F106</f>
        <v>0</v>
      </c>
      <c r="H106" s="224"/>
      <c r="I106" s="22"/>
      <c r="J106" s="236"/>
      <c r="K106" s="258"/>
      <c r="L106" s="22"/>
      <c r="M106" s="236"/>
      <c r="N106" s="339"/>
      <c r="O106" s="23"/>
      <c r="P106" s="260"/>
      <c r="Q106" s="224"/>
      <c r="R106" s="22"/>
      <c r="S106" s="22"/>
      <c r="T106" s="22"/>
      <c r="U106" s="22"/>
      <c r="V106" s="278"/>
      <c r="W106" s="265">
        <f t="shared" si="86"/>
        <v>0</v>
      </c>
      <c r="X106" s="56">
        <f t="shared" si="87"/>
        <v>0</v>
      </c>
      <c r="Y106" s="56">
        <f t="shared" si="88"/>
        <v>0</v>
      </c>
      <c r="Z106" s="285" t="e">
        <f t="shared" si="89"/>
        <v>#DIV/0!</v>
      </c>
      <c r="AA106" s="231"/>
    </row>
    <row r="107" spans="1:27" ht="30" customHeight="1" x14ac:dyDescent="0.2">
      <c r="A107" s="59" t="s">
        <v>17</v>
      </c>
      <c r="B107" s="60" t="s">
        <v>133</v>
      </c>
      <c r="C107" s="74" t="s">
        <v>127</v>
      </c>
      <c r="D107" s="62" t="s">
        <v>46</v>
      </c>
      <c r="E107" s="235"/>
      <c r="F107" s="108"/>
      <c r="G107" s="243">
        <f t="shared" si="126"/>
        <v>0</v>
      </c>
      <c r="H107" s="224"/>
      <c r="I107" s="22"/>
      <c r="J107" s="236"/>
      <c r="K107" s="258"/>
      <c r="L107" s="22"/>
      <c r="M107" s="236"/>
      <c r="N107" s="339"/>
      <c r="O107" s="23"/>
      <c r="P107" s="260"/>
      <c r="Q107" s="224"/>
      <c r="R107" s="22"/>
      <c r="S107" s="22"/>
      <c r="T107" s="22"/>
      <c r="U107" s="22"/>
      <c r="V107" s="278"/>
      <c r="W107" s="265">
        <f t="shared" si="86"/>
        <v>0</v>
      </c>
      <c r="X107" s="56">
        <f t="shared" si="87"/>
        <v>0</v>
      </c>
      <c r="Y107" s="56">
        <f t="shared" si="88"/>
        <v>0</v>
      </c>
      <c r="Z107" s="285" t="e">
        <f t="shared" si="89"/>
        <v>#DIV/0!</v>
      </c>
      <c r="AA107" s="231"/>
    </row>
    <row r="108" spans="1:27" ht="30" customHeight="1" thickBot="1" x14ac:dyDescent="0.25">
      <c r="A108" s="63" t="s">
        <v>17</v>
      </c>
      <c r="B108" s="64" t="s">
        <v>134</v>
      </c>
      <c r="C108" s="75" t="s">
        <v>127</v>
      </c>
      <c r="D108" s="65" t="s">
        <v>46</v>
      </c>
      <c r="E108" s="235"/>
      <c r="F108" s="108"/>
      <c r="G108" s="243">
        <f t="shared" si="126"/>
        <v>0</v>
      </c>
      <c r="H108" s="224"/>
      <c r="I108" s="22"/>
      <c r="J108" s="236"/>
      <c r="K108" s="258"/>
      <c r="L108" s="22"/>
      <c r="M108" s="236"/>
      <c r="N108" s="339"/>
      <c r="O108" s="23"/>
      <c r="P108" s="260"/>
      <c r="Q108" s="224"/>
      <c r="R108" s="22"/>
      <c r="S108" s="22"/>
      <c r="T108" s="22"/>
      <c r="U108" s="22"/>
      <c r="V108" s="278"/>
      <c r="W108" s="265">
        <f t="shared" si="86"/>
        <v>0</v>
      </c>
      <c r="X108" s="56">
        <f t="shared" si="87"/>
        <v>0</v>
      </c>
      <c r="Y108" s="56">
        <f t="shared" si="88"/>
        <v>0</v>
      </c>
      <c r="Z108" s="285" t="e">
        <f t="shared" si="89"/>
        <v>#DIV/0!</v>
      </c>
      <c r="AA108" s="231"/>
    </row>
    <row r="109" spans="1:27" ht="30" customHeight="1" x14ac:dyDescent="0.2">
      <c r="A109" s="496" t="s">
        <v>13</v>
      </c>
      <c r="B109" s="497" t="s">
        <v>135</v>
      </c>
      <c r="C109" s="498" t="s">
        <v>136</v>
      </c>
      <c r="D109" s="499"/>
      <c r="E109" s="500">
        <f>SUM(E110:E112)</f>
        <v>0</v>
      </c>
      <c r="F109" s="501"/>
      <c r="G109" s="502">
        <f t="shared" ref="G109:V109" si="127">SUM(G110:G112)</f>
        <v>0</v>
      </c>
      <c r="H109" s="503">
        <f t="shared" si="127"/>
        <v>0</v>
      </c>
      <c r="I109" s="501"/>
      <c r="J109" s="502">
        <f t="shared" si="127"/>
        <v>0</v>
      </c>
      <c r="K109" s="500">
        <f t="shared" si="127"/>
        <v>0</v>
      </c>
      <c r="L109" s="501">
        <f t="shared" si="127"/>
        <v>0</v>
      </c>
      <c r="M109" s="502">
        <f t="shared" si="127"/>
        <v>0</v>
      </c>
      <c r="N109" s="503">
        <f t="shared" si="127"/>
        <v>0</v>
      </c>
      <c r="O109" s="501">
        <f t="shared" si="127"/>
        <v>0</v>
      </c>
      <c r="P109" s="502">
        <f t="shared" si="127"/>
        <v>0</v>
      </c>
      <c r="Q109" s="503">
        <f t="shared" si="127"/>
        <v>0</v>
      </c>
      <c r="R109" s="501">
        <f t="shared" si="127"/>
        <v>0</v>
      </c>
      <c r="S109" s="501">
        <f t="shared" si="127"/>
        <v>0</v>
      </c>
      <c r="T109" s="501">
        <f t="shared" si="127"/>
        <v>0</v>
      </c>
      <c r="U109" s="501">
        <f t="shared" si="127"/>
        <v>0</v>
      </c>
      <c r="V109" s="504">
        <f t="shared" si="127"/>
        <v>0</v>
      </c>
      <c r="W109" s="505">
        <f t="shared" si="86"/>
        <v>0</v>
      </c>
      <c r="X109" s="506">
        <f t="shared" si="87"/>
        <v>0</v>
      </c>
      <c r="Y109" s="506">
        <f t="shared" si="88"/>
        <v>0</v>
      </c>
      <c r="Z109" s="507" t="e">
        <f t="shared" si="89"/>
        <v>#DIV/0!</v>
      </c>
      <c r="AA109" s="231"/>
    </row>
    <row r="110" spans="1:27" ht="30" customHeight="1" x14ac:dyDescent="0.2">
      <c r="A110" s="59" t="s">
        <v>17</v>
      </c>
      <c r="B110" s="60" t="s">
        <v>137</v>
      </c>
      <c r="C110" s="74" t="s">
        <v>127</v>
      </c>
      <c r="D110" s="62" t="s">
        <v>46</v>
      </c>
      <c r="E110" s="235"/>
      <c r="F110" s="108"/>
      <c r="G110" s="243">
        <f t="shared" ref="G110:G112" si="128">E110*F110</f>
        <v>0</v>
      </c>
      <c r="H110" s="224"/>
      <c r="I110" s="22"/>
      <c r="J110" s="236"/>
      <c r="K110" s="258"/>
      <c r="L110" s="22"/>
      <c r="M110" s="236"/>
      <c r="N110" s="339"/>
      <c r="O110" s="23"/>
      <c r="P110" s="260"/>
      <c r="Q110" s="224"/>
      <c r="R110" s="22"/>
      <c r="S110" s="22"/>
      <c r="T110" s="22"/>
      <c r="U110" s="22"/>
      <c r="V110" s="278"/>
      <c r="W110" s="265">
        <f t="shared" si="86"/>
        <v>0</v>
      </c>
      <c r="X110" s="56">
        <f t="shared" si="87"/>
        <v>0</v>
      </c>
      <c r="Y110" s="56">
        <f t="shared" si="88"/>
        <v>0</v>
      </c>
      <c r="Z110" s="285" t="e">
        <f t="shared" si="89"/>
        <v>#DIV/0!</v>
      </c>
      <c r="AA110" s="231"/>
    </row>
    <row r="111" spans="1:27" ht="30" customHeight="1" x14ac:dyDescent="0.2">
      <c r="A111" s="59" t="s">
        <v>17</v>
      </c>
      <c r="B111" s="60" t="s">
        <v>138</v>
      </c>
      <c r="C111" s="74" t="s">
        <v>127</v>
      </c>
      <c r="D111" s="62" t="s">
        <v>46</v>
      </c>
      <c r="E111" s="235"/>
      <c r="F111" s="108"/>
      <c r="G111" s="243">
        <f t="shared" si="128"/>
        <v>0</v>
      </c>
      <c r="H111" s="224"/>
      <c r="I111" s="22"/>
      <c r="J111" s="236"/>
      <c r="K111" s="258"/>
      <c r="L111" s="22"/>
      <c r="M111" s="236"/>
      <c r="N111" s="339"/>
      <c r="O111" s="23"/>
      <c r="P111" s="260"/>
      <c r="Q111" s="224"/>
      <c r="R111" s="22"/>
      <c r="S111" s="22"/>
      <c r="T111" s="22"/>
      <c r="U111" s="22"/>
      <c r="V111" s="278"/>
      <c r="W111" s="265">
        <f t="shared" si="86"/>
        <v>0</v>
      </c>
      <c r="X111" s="56">
        <f t="shared" si="87"/>
        <v>0</v>
      </c>
      <c r="Y111" s="56">
        <f t="shared" si="88"/>
        <v>0</v>
      </c>
      <c r="Z111" s="285" t="e">
        <f t="shared" si="89"/>
        <v>#DIV/0!</v>
      </c>
      <c r="AA111" s="231"/>
    </row>
    <row r="112" spans="1:27" ht="30" customHeight="1" thickBot="1" x14ac:dyDescent="0.25">
      <c r="A112" s="63" t="s">
        <v>17</v>
      </c>
      <c r="B112" s="64" t="s">
        <v>139</v>
      </c>
      <c r="C112" s="75" t="s">
        <v>127</v>
      </c>
      <c r="D112" s="65" t="s">
        <v>46</v>
      </c>
      <c r="E112" s="235"/>
      <c r="F112" s="108"/>
      <c r="G112" s="243">
        <f t="shared" si="128"/>
        <v>0</v>
      </c>
      <c r="H112" s="224"/>
      <c r="I112" s="22"/>
      <c r="J112" s="236"/>
      <c r="K112" s="258"/>
      <c r="L112" s="22"/>
      <c r="M112" s="236"/>
      <c r="N112" s="339"/>
      <c r="O112" s="23"/>
      <c r="P112" s="260"/>
      <c r="Q112" s="224"/>
      <c r="R112" s="22"/>
      <c r="S112" s="22"/>
      <c r="T112" s="22"/>
      <c r="U112" s="22"/>
      <c r="V112" s="278"/>
      <c r="W112" s="265">
        <f t="shared" si="86"/>
        <v>0</v>
      </c>
      <c r="X112" s="56">
        <f t="shared" si="87"/>
        <v>0</v>
      </c>
      <c r="Y112" s="56">
        <f t="shared" si="88"/>
        <v>0</v>
      </c>
      <c r="Z112" s="285" t="e">
        <f t="shared" si="89"/>
        <v>#DIV/0!</v>
      </c>
      <c r="AA112" s="231"/>
    </row>
    <row r="113" spans="1:27" s="422" customFormat="1" ht="30" customHeight="1" thickBot="1" x14ac:dyDescent="0.25">
      <c r="A113" s="508" t="s">
        <v>299</v>
      </c>
      <c r="B113" s="509"/>
      <c r="C113" s="510"/>
      <c r="D113" s="511"/>
      <c r="E113" s="512">
        <f>E109+E105+E94</f>
        <v>127</v>
      </c>
      <c r="F113" s="513"/>
      <c r="G113" s="514">
        <f t="shared" ref="G113:V113" si="129">G109+G105+G94</f>
        <v>25880</v>
      </c>
      <c r="H113" s="515">
        <f t="shared" si="129"/>
        <v>199</v>
      </c>
      <c r="I113" s="513">
        <f t="shared" si="129"/>
        <v>7862.4561403508769</v>
      </c>
      <c r="J113" s="514">
        <f t="shared" si="129"/>
        <v>29001</v>
      </c>
      <c r="K113" s="512">
        <f t="shared" si="129"/>
        <v>20</v>
      </c>
      <c r="L113" s="513">
        <f t="shared" si="129"/>
        <v>0</v>
      </c>
      <c r="M113" s="514">
        <f t="shared" si="129"/>
        <v>4000</v>
      </c>
      <c r="N113" s="515">
        <f t="shared" si="129"/>
        <v>20</v>
      </c>
      <c r="O113" s="513">
        <f t="shared" si="129"/>
        <v>200</v>
      </c>
      <c r="P113" s="514">
        <f t="shared" si="129"/>
        <v>4000</v>
      </c>
      <c r="Q113" s="515">
        <f t="shared" si="129"/>
        <v>0</v>
      </c>
      <c r="R113" s="513">
        <f t="shared" si="129"/>
        <v>0</v>
      </c>
      <c r="S113" s="513">
        <f t="shared" si="129"/>
        <v>0</v>
      </c>
      <c r="T113" s="513">
        <f t="shared" si="129"/>
        <v>0</v>
      </c>
      <c r="U113" s="513">
        <f t="shared" si="129"/>
        <v>0</v>
      </c>
      <c r="V113" s="516">
        <f t="shared" si="129"/>
        <v>0</v>
      </c>
      <c r="W113" s="517">
        <f t="shared" si="86"/>
        <v>29880</v>
      </c>
      <c r="X113" s="518">
        <f t="shared" si="87"/>
        <v>33001</v>
      </c>
      <c r="Y113" s="518">
        <f t="shared" si="88"/>
        <v>-3121</v>
      </c>
      <c r="Z113" s="519">
        <f t="shared" si="89"/>
        <v>-0.10445113788487283</v>
      </c>
      <c r="AA113" s="421"/>
    </row>
    <row r="114" spans="1:27" ht="30" customHeight="1" thickBot="1" x14ac:dyDescent="0.25">
      <c r="A114" s="396" t="s">
        <v>13</v>
      </c>
      <c r="B114" s="397">
        <v>7</v>
      </c>
      <c r="C114" s="391" t="s">
        <v>140</v>
      </c>
      <c r="D114" s="392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4"/>
      <c r="X114" s="394"/>
      <c r="Y114" s="394"/>
      <c r="Z114" s="395"/>
      <c r="AA114" s="231"/>
    </row>
    <row r="115" spans="1:27" ht="30" customHeight="1" x14ac:dyDescent="0.2">
      <c r="A115" s="59" t="s">
        <v>17</v>
      </c>
      <c r="B115" s="116" t="s">
        <v>141</v>
      </c>
      <c r="C115" s="130" t="s">
        <v>377</v>
      </c>
      <c r="D115" s="118" t="s">
        <v>46</v>
      </c>
      <c r="E115" s="237">
        <v>2500</v>
      </c>
      <c r="F115" s="119">
        <v>10</v>
      </c>
      <c r="G115" s="238">
        <f t="shared" ref="G115" si="130">E115*F115</f>
        <v>25000</v>
      </c>
      <c r="H115" s="229">
        <v>2500</v>
      </c>
      <c r="I115" s="119">
        <v>10</v>
      </c>
      <c r="J115" s="238">
        <f t="shared" ref="J115" si="131">H115*I115</f>
        <v>25000</v>
      </c>
      <c r="K115" s="264"/>
      <c r="L115" s="100"/>
      <c r="M115" s="245"/>
      <c r="N115" s="137"/>
      <c r="O115" s="57"/>
      <c r="P115" s="266"/>
      <c r="Q115" s="224"/>
      <c r="R115" s="22"/>
      <c r="S115" s="22"/>
      <c r="T115" s="22"/>
      <c r="U115" s="22"/>
      <c r="V115" s="278"/>
      <c r="W115" s="265">
        <f t="shared" si="86"/>
        <v>25000</v>
      </c>
      <c r="X115" s="56">
        <f t="shared" si="87"/>
        <v>25000</v>
      </c>
      <c r="Y115" s="56">
        <f t="shared" si="88"/>
        <v>0</v>
      </c>
      <c r="Z115" s="285">
        <f t="shared" si="89"/>
        <v>0</v>
      </c>
      <c r="AA115" s="231"/>
    </row>
    <row r="116" spans="1:27" ht="30" customHeight="1" x14ac:dyDescent="0.2">
      <c r="A116" s="59" t="s">
        <v>17</v>
      </c>
      <c r="B116" s="60" t="s">
        <v>142</v>
      </c>
      <c r="C116" s="74" t="s">
        <v>300</v>
      </c>
      <c r="D116" s="62" t="s">
        <v>46</v>
      </c>
      <c r="E116" s="235"/>
      <c r="F116" s="108"/>
      <c r="G116" s="243">
        <f t="shared" ref="G116:G128" si="132">E116*F116</f>
        <v>0</v>
      </c>
      <c r="H116" s="224"/>
      <c r="I116" s="22"/>
      <c r="J116" s="236"/>
      <c r="K116" s="258"/>
      <c r="L116" s="22"/>
      <c r="M116" s="236"/>
      <c r="N116" s="339"/>
      <c r="O116" s="23"/>
      <c r="P116" s="260"/>
      <c r="Q116" s="224"/>
      <c r="R116" s="22"/>
      <c r="S116" s="22"/>
      <c r="T116" s="22"/>
      <c r="U116" s="22"/>
      <c r="V116" s="278"/>
      <c r="W116" s="265">
        <f t="shared" si="86"/>
        <v>0</v>
      </c>
      <c r="X116" s="56">
        <f t="shared" si="87"/>
        <v>0</v>
      </c>
      <c r="Y116" s="56">
        <f t="shared" si="88"/>
        <v>0</v>
      </c>
      <c r="Z116" s="285" t="e">
        <f t="shared" si="89"/>
        <v>#DIV/0!</v>
      </c>
      <c r="AA116" s="231"/>
    </row>
    <row r="117" spans="1:27" ht="30" customHeight="1" x14ac:dyDescent="0.2">
      <c r="A117" s="59" t="s">
        <v>17</v>
      </c>
      <c r="B117" s="60" t="s">
        <v>143</v>
      </c>
      <c r="C117" s="74" t="s">
        <v>301</v>
      </c>
      <c r="D117" s="62" t="s">
        <v>46</v>
      </c>
      <c r="E117" s="235"/>
      <c r="F117" s="108"/>
      <c r="G117" s="243">
        <f t="shared" si="132"/>
        <v>0</v>
      </c>
      <c r="H117" s="327"/>
      <c r="I117" s="108"/>
      <c r="J117" s="243">
        <f t="shared" ref="J117:J120" si="133">H117*I117</f>
        <v>0</v>
      </c>
      <c r="K117" s="258"/>
      <c r="L117" s="22"/>
      <c r="M117" s="236"/>
      <c r="N117" s="339"/>
      <c r="O117" s="23"/>
      <c r="P117" s="260"/>
      <c r="Q117" s="224"/>
      <c r="R117" s="22"/>
      <c r="S117" s="22"/>
      <c r="T117" s="22"/>
      <c r="U117" s="22"/>
      <c r="V117" s="278"/>
      <c r="W117" s="265">
        <f t="shared" si="86"/>
        <v>0</v>
      </c>
      <c r="X117" s="56">
        <f t="shared" si="87"/>
        <v>0</v>
      </c>
      <c r="Y117" s="56">
        <f t="shared" si="88"/>
        <v>0</v>
      </c>
      <c r="Z117" s="285" t="e">
        <f t="shared" si="89"/>
        <v>#DIV/0!</v>
      </c>
      <c r="AA117" s="231"/>
    </row>
    <row r="118" spans="1:27" ht="30" customHeight="1" x14ac:dyDescent="0.2">
      <c r="A118" s="59" t="s">
        <v>17</v>
      </c>
      <c r="B118" s="60" t="s">
        <v>144</v>
      </c>
      <c r="C118" s="74" t="s">
        <v>302</v>
      </c>
      <c r="D118" s="62" t="s">
        <v>46</v>
      </c>
      <c r="E118" s="235"/>
      <c r="F118" s="108"/>
      <c r="G118" s="243">
        <f t="shared" si="132"/>
        <v>0</v>
      </c>
      <c r="H118" s="327"/>
      <c r="I118" s="108"/>
      <c r="J118" s="243">
        <f t="shared" si="133"/>
        <v>0</v>
      </c>
      <c r="K118" s="258"/>
      <c r="L118" s="22"/>
      <c r="M118" s="236"/>
      <c r="N118" s="339"/>
      <c r="O118" s="23"/>
      <c r="P118" s="260"/>
      <c r="Q118" s="224"/>
      <c r="R118" s="22"/>
      <c r="S118" s="22"/>
      <c r="T118" s="22"/>
      <c r="U118" s="22"/>
      <c r="V118" s="278"/>
      <c r="W118" s="265">
        <f t="shared" si="86"/>
        <v>0</v>
      </c>
      <c r="X118" s="56">
        <f t="shared" si="87"/>
        <v>0</v>
      </c>
      <c r="Y118" s="56">
        <f t="shared" si="88"/>
        <v>0</v>
      </c>
      <c r="Z118" s="285" t="e">
        <f t="shared" si="89"/>
        <v>#DIV/0!</v>
      </c>
      <c r="AA118" s="231"/>
    </row>
    <row r="119" spans="1:27" ht="30" customHeight="1" x14ac:dyDescent="0.2">
      <c r="A119" s="59" t="s">
        <v>17</v>
      </c>
      <c r="B119" s="60" t="s">
        <v>145</v>
      </c>
      <c r="C119" s="74" t="s">
        <v>303</v>
      </c>
      <c r="D119" s="62" t="s">
        <v>46</v>
      </c>
      <c r="E119" s="235"/>
      <c r="F119" s="108"/>
      <c r="G119" s="243">
        <f t="shared" si="132"/>
        <v>0</v>
      </c>
      <c r="H119" s="327"/>
      <c r="I119" s="108"/>
      <c r="J119" s="243">
        <f t="shared" si="133"/>
        <v>0</v>
      </c>
      <c r="K119" s="270"/>
      <c r="L119" s="101"/>
      <c r="M119" s="236"/>
      <c r="N119" s="339"/>
      <c r="O119" s="23"/>
      <c r="P119" s="260"/>
      <c r="Q119" s="224"/>
      <c r="R119" s="22"/>
      <c r="S119" s="22"/>
      <c r="T119" s="22"/>
      <c r="U119" s="22"/>
      <c r="V119" s="278"/>
      <c r="W119" s="265">
        <f t="shared" si="86"/>
        <v>0</v>
      </c>
      <c r="X119" s="56">
        <f t="shared" si="87"/>
        <v>0</v>
      </c>
      <c r="Y119" s="56">
        <f t="shared" si="88"/>
        <v>0</v>
      </c>
      <c r="Z119" s="285" t="e">
        <f t="shared" si="89"/>
        <v>#DIV/0!</v>
      </c>
      <c r="AA119" s="231"/>
    </row>
    <row r="120" spans="1:27" ht="30" customHeight="1" x14ac:dyDescent="0.2">
      <c r="A120" s="59" t="s">
        <v>17</v>
      </c>
      <c r="B120" s="60" t="s">
        <v>146</v>
      </c>
      <c r="C120" s="74" t="s">
        <v>304</v>
      </c>
      <c r="D120" s="62" t="s">
        <v>46</v>
      </c>
      <c r="E120" s="235"/>
      <c r="F120" s="108"/>
      <c r="G120" s="243">
        <f t="shared" si="132"/>
        <v>0</v>
      </c>
      <c r="H120" s="327"/>
      <c r="I120" s="108"/>
      <c r="J120" s="243">
        <f t="shared" si="133"/>
        <v>0</v>
      </c>
      <c r="K120" s="258"/>
      <c r="L120" s="22"/>
      <c r="M120" s="236"/>
      <c r="N120" s="339"/>
      <c r="O120" s="23"/>
      <c r="P120" s="260"/>
      <c r="Q120" s="224"/>
      <c r="R120" s="22"/>
      <c r="S120" s="22"/>
      <c r="T120" s="22"/>
      <c r="U120" s="22"/>
      <c r="V120" s="278"/>
      <c r="W120" s="265">
        <f t="shared" si="86"/>
        <v>0</v>
      </c>
      <c r="X120" s="56">
        <f t="shared" si="87"/>
        <v>0</v>
      </c>
      <c r="Y120" s="56">
        <f t="shared" si="88"/>
        <v>0</v>
      </c>
      <c r="Z120" s="285" t="e">
        <f t="shared" si="89"/>
        <v>#DIV/0!</v>
      </c>
      <c r="AA120" s="231"/>
    </row>
    <row r="121" spans="1:27" ht="30" customHeight="1" x14ac:dyDescent="0.2">
      <c r="A121" s="59" t="s">
        <v>17</v>
      </c>
      <c r="B121" s="60" t="s">
        <v>147</v>
      </c>
      <c r="C121" s="74" t="s">
        <v>305</v>
      </c>
      <c r="D121" s="62" t="s">
        <v>46</v>
      </c>
      <c r="E121" s="235"/>
      <c r="F121" s="108"/>
      <c r="G121" s="243">
        <f t="shared" si="132"/>
        <v>0</v>
      </c>
      <c r="H121" s="327"/>
      <c r="I121" s="108"/>
      <c r="J121" s="243">
        <f t="shared" ref="J121" si="134">H121*I121</f>
        <v>0</v>
      </c>
      <c r="K121" s="258"/>
      <c r="L121" s="22"/>
      <c r="M121" s="236"/>
      <c r="N121" s="339"/>
      <c r="O121" s="23"/>
      <c r="P121" s="261"/>
      <c r="Q121" s="224"/>
      <c r="R121" s="22"/>
      <c r="S121" s="22"/>
      <c r="T121" s="22"/>
      <c r="U121" s="22"/>
      <c r="V121" s="278"/>
      <c r="W121" s="265">
        <f t="shared" si="86"/>
        <v>0</v>
      </c>
      <c r="X121" s="56">
        <f t="shared" si="87"/>
        <v>0</v>
      </c>
      <c r="Y121" s="56">
        <f t="shared" si="88"/>
        <v>0</v>
      </c>
      <c r="Z121" s="285" t="e">
        <f t="shared" si="89"/>
        <v>#DIV/0!</v>
      </c>
      <c r="AA121" s="231"/>
    </row>
    <row r="122" spans="1:27" ht="30" customHeight="1" x14ac:dyDescent="0.2">
      <c r="A122" s="59" t="s">
        <v>17</v>
      </c>
      <c r="B122" s="60" t="s">
        <v>148</v>
      </c>
      <c r="C122" s="74" t="s">
        <v>306</v>
      </c>
      <c r="D122" s="62" t="s">
        <v>46</v>
      </c>
      <c r="E122" s="235"/>
      <c r="F122" s="108"/>
      <c r="G122" s="243">
        <f t="shared" si="132"/>
        <v>0</v>
      </c>
      <c r="H122" s="225"/>
      <c r="I122" s="99"/>
      <c r="J122" s="244"/>
      <c r="K122" s="262"/>
      <c r="L122" s="99"/>
      <c r="M122" s="244"/>
      <c r="N122" s="137"/>
      <c r="O122" s="104"/>
      <c r="P122" s="261"/>
      <c r="Q122" s="224"/>
      <c r="R122" s="22"/>
      <c r="S122" s="22"/>
      <c r="T122" s="22"/>
      <c r="U122" s="22"/>
      <c r="V122" s="278"/>
      <c r="W122" s="265">
        <f t="shared" si="86"/>
        <v>0</v>
      </c>
      <c r="X122" s="56">
        <f t="shared" si="87"/>
        <v>0</v>
      </c>
      <c r="Y122" s="56">
        <f t="shared" si="88"/>
        <v>0</v>
      </c>
      <c r="Z122" s="285" t="e">
        <f t="shared" si="89"/>
        <v>#DIV/0!</v>
      </c>
      <c r="AA122" s="231"/>
    </row>
    <row r="123" spans="1:27" ht="30" customHeight="1" x14ac:dyDescent="0.2">
      <c r="A123" s="63" t="s">
        <v>17</v>
      </c>
      <c r="B123" s="60" t="s">
        <v>149</v>
      </c>
      <c r="C123" s="75" t="s">
        <v>307</v>
      </c>
      <c r="D123" s="62" t="s">
        <v>46</v>
      </c>
      <c r="E123" s="235"/>
      <c r="F123" s="108"/>
      <c r="G123" s="243">
        <f t="shared" si="132"/>
        <v>0</v>
      </c>
      <c r="H123" s="226"/>
      <c r="I123" s="100"/>
      <c r="J123" s="245"/>
      <c r="K123" s="264"/>
      <c r="L123" s="100"/>
      <c r="M123" s="245"/>
      <c r="N123" s="137"/>
      <c r="O123" s="57"/>
      <c r="P123" s="261"/>
      <c r="Q123" s="224"/>
      <c r="R123" s="22"/>
      <c r="S123" s="22"/>
      <c r="T123" s="22"/>
      <c r="U123" s="22"/>
      <c r="V123" s="278"/>
      <c r="W123" s="265">
        <f t="shared" si="86"/>
        <v>0</v>
      </c>
      <c r="X123" s="56">
        <f t="shared" si="87"/>
        <v>0</v>
      </c>
      <c r="Y123" s="56">
        <f t="shared" si="88"/>
        <v>0</v>
      </c>
      <c r="Z123" s="285" t="e">
        <f t="shared" si="89"/>
        <v>#DIV/0!</v>
      </c>
      <c r="AA123" s="231"/>
    </row>
    <row r="124" spans="1:27" ht="30" customHeight="1" x14ac:dyDescent="0.2">
      <c r="A124" s="63" t="s">
        <v>17</v>
      </c>
      <c r="B124" s="60" t="s">
        <v>150</v>
      </c>
      <c r="C124" s="75" t="s">
        <v>308</v>
      </c>
      <c r="D124" s="62" t="s">
        <v>46</v>
      </c>
      <c r="E124" s="235"/>
      <c r="F124" s="108"/>
      <c r="G124" s="243">
        <f t="shared" si="132"/>
        <v>0</v>
      </c>
      <c r="H124" s="224"/>
      <c r="I124" s="22"/>
      <c r="J124" s="236"/>
      <c r="K124" s="258"/>
      <c r="L124" s="22"/>
      <c r="M124" s="236"/>
      <c r="N124" s="339"/>
      <c r="O124" s="23"/>
      <c r="P124" s="259"/>
      <c r="Q124" s="224"/>
      <c r="R124" s="22"/>
      <c r="S124" s="22"/>
      <c r="T124" s="22"/>
      <c r="U124" s="22"/>
      <c r="V124" s="278"/>
      <c r="W124" s="265">
        <f t="shared" si="86"/>
        <v>0</v>
      </c>
      <c r="X124" s="56">
        <f t="shared" si="87"/>
        <v>0</v>
      </c>
      <c r="Y124" s="56">
        <f t="shared" si="88"/>
        <v>0</v>
      </c>
      <c r="Z124" s="285" t="e">
        <f t="shared" si="89"/>
        <v>#DIV/0!</v>
      </c>
      <c r="AA124" s="231"/>
    </row>
    <row r="125" spans="1:27" ht="30" customHeight="1" x14ac:dyDescent="0.2">
      <c r="A125" s="63" t="s">
        <v>17</v>
      </c>
      <c r="B125" s="60" t="s">
        <v>151</v>
      </c>
      <c r="C125" s="75" t="s">
        <v>309</v>
      </c>
      <c r="D125" s="62" t="s">
        <v>46</v>
      </c>
      <c r="E125" s="235"/>
      <c r="F125" s="108"/>
      <c r="G125" s="243">
        <f t="shared" si="132"/>
        <v>0</v>
      </c>
      <c r="H125" s="224"/>
      <c r="I125" s="22"/>
      <c r="J125" s="236"/>
      <c r="K125" s="258"/>
      <c r="L125" s="22"/>
      <c r="M125" s="236"/>
      <c r="N125" s="339"/>
      <c r="O125" s="23"/>
      <c r="P125" s="260"/>
      <c r="Q125" s="224"/>
      <c r="R125" s="22"/>
      <c r="S125" s="22"/>
      <c r="T125" s="22"/>
      <c r="U125" s="22"/>
      <c r="V125" s="278"/>
      <c r="W125" s="265">
        <f t="shared" si="86"/>
        <v>0</v>
      </c>
      <c r="X125" s="56">
        <f t="shared" si="87"/>
        <v>0</v>
      </c>
      <c r="Y125" s="56">
        <f t="shared" si="88"/>
        <v>0</v>
      </c>
      <c r="Z125" s="285" t="e">
        <f t="shared" si="89"/>
        <v>#DIV/0!</v>
      </c>
      <c r="AA125" s="231"/>
    </row>
    <row r="126" spans="1:27" ht="30" customHeight="1" x14ac:dyDescent="0.2">
      <c r="A126" s="63" t="s">
        <v>17</v>
      </c>
      <c r="B126" s="60" t="s">
        <v>152</v>
      </c>
      <c r="C126" s="75" t="s">
        <v>310</v>
      </c>
      <c r="D126" s="62" t="s">
        <v>46</v>
      </c>
      <c r="E126" s="235"/>
      <c r="F126" s="108"/>
      <c r="G126" s="243">
        <f t="shared" si="132"/>
        <v>0</v>
      </c>
      <c r="H126" s="224"/>
      <c r="I126" s="22"/>
      <c r="J126" s="236"/>
      <c r="K126" s="258"/>
      <c r="L126" s="22"/>
      <c r="M126" s="236"/>
      <c r="N126" s="339"/>
      <c r="O126" s="23"/>
      <c r="P126" s="260"/>
      <c r="Q126" s="224"/>
      <c r="R126" s="22"/>
      <c r="S126" s="22"/>
      <c r="T126" s="22"/>
      <c r="U126" s="22"/>
      <c r="V126" s="278"/>
      <c r="W126" s="265">
        <f t="shared" si="86"/>
        <v>0</v>
      </c>
      <c r="X126" s="56">
        <f t="shared" si="87"/>
        <v>0</v>
      </c>
      <c r="Y126" s="56">
        <f t="shared" si="88"/>
        <v>0</v>
      </c>
      <c r="Z126" s="285" t="e">
        <f t="shared" si="89"/>
        <v>#DIV/0!</v>
      </c>
      <c r="AA126" s="231"/>
    </row>
    <row r="127" spans="1:27" ht="30" customHeight="1" x14ac:dyDescent="0.2">
      <c r="A127" s="63" t="s">
        <v>17</v>
      </c>
      <c r="B127" s="60" t="s">
        <v>311</v>
      </c>
      <c r="C127" s="75" t="s">
        <v>312</v>
      </c>
      <c r="D127" s="65" t="s">
        <v>46</v>
      </c>
      <c r="E127" s="235"/>
      <c r="F127" s="108"/>
      <c r="G127" s="243">
        <f t="shared" si="132"/>
        <v>0</v>
      </c>
      <c r="H127" s="224"/>
      <c r="I127" s="22"/>
      <c r="J127" s="236"/>
      <c r="K127" s="258"/>
      <c r="L127" s="22"/>
      <c r="M127" s="236"/>
      <c r="N127" s="339"/>
      <c r="O127" s="23"/>
      <c r="P127" s="260"/>
      <c r="Q127" s="224"/>
      <c r="R127" s="22"/>
      <c r="S127" s="22"/>
      <c r="T127" s="22"/>
      <c r="U127" s="22"/>
      <c r="V127" s="278"/>
      <c r="W127" s="265">
        <f t="shared" si="86"/>
        <v>0</v>
      </c>
      <c r="X127" s="56">
        <f t="shared" si="87"/>
        <v>0</v>
      </c>
      <c r="Y127" s="56">
        <f t="shared" si="88"/>
        <v>0</v>
      </c>
      <c r="Z127" s="285" t="e">
        <f t="shared" si="89"/>
        <v>#DIV/0!</v>
      </c>
      <c r="AA127" s="231"/>
    </row>
    <row r="128" spans="1:27" ht="30" customHeight="1" thickBot="1" x14ac:dyDescent="0.25">
      <c r="A128" s="63" t="s">
        <v>17</v>
      </c>
      <c r="B128" s="60" t="s">
        <v>153</v>
      </c>
      <c r="C128" s="84" t="s">
        <v>313</v>
      </c>
      <c r="D128" s="65"/>
      <c r="E128" s="235"/>
      <c r="F128" s="108">
        <v>0.22</v>
      </c>
      <c r="G128" s="243">
        <f t="shared" si="132"/>
        <v>0</v>
      </c>
      <c r="H128" s="224"/>
      <c r="I128" s="22"/>
      <c r="J128" s="236"/>
      <c r="K128" s="258"/>
      <c r="L128" s="22"/>
      <c r="M128" s="236"/>
      <c r="N128" s="339"/>
      <c r="O128" s="23"/>
      <c r="P128" s="260"/>
      <c r="Q128" s="224"/>
      <c r="R128" s="22"/>
      <c r="S128" s="22"/>
      <c r="T128" s="22"/>
      <c r="U128" s="22"/>
      <c r="V128" s="278"/>
      <c r="W128" s="265">
        <f t="shared" ref="W128:W194" si="135">G128+M128+S128</f>
        <v>0</v>
      </c>
      <c r="X128" s="56">
        <f t="shared" ref="X128:X194" si="136">J128+P128+V128</f>
        <v>0</v>
      </c>
      <c r="Y128" s="56">
        <f t="shared" ref="Y128:Y194" si="137">W128-X128</f>
        <v>0</v>
      </c>
      <c r="Z128" s="285" t="e">
        <f t="shared" ref="Z128:Z194" si="138">Y128/W128</f>
        <v>#DIV/0!</v>
      </c>
      <c r="AA128" s="231"/>
    </row>
    <row r="129" spans="1:27" s="422" customFormat="1" ht="30" customHeight="1" thickBot="1" x14ac:dyDescent="0.25">
      <c r="A129" s="508" t="s">
        <v>314</v>
      </c>
      <c r="B129" s="509"/>
      <c r="C129" s="510"/>
      <c r="D129" s="511"/>
      <c r="E129" s="512">
        <f>SUM(E115:E127)</f>
        <v>2500</v>
      </c>
      <c r="F129" s="513"/>
      <c r="G129" s="514">
        <f>SUM(G115:G128)</f>
        <v>25000</v>
      </c>
      <c r="H129" s="515">
        <f t="shared" ref="H129:J129" si="139">SUM(H115:H128)</f>
        <v>2500</v>
      </c>
      <c r="I129" s="513">
        <f t="shared" si="139"/>
        <v>10</v>
      </c>
      <c r="J129" s="514">
        <f t="shared" si="139"/>
        <v>25000</v>
      </c>
      <c r="K129" s="512">
        <f t="shared" ref="K129" si="140">SUM(K115:K128)</f>
        <v>0</v>
      </c>
      <c r="L129" s="513">
        <f t="shared" ref="L129" si="141">SUM(L115:L128)</f>
        <v>0</v>
      </c>
      <c r="M129" s="514">
        <f t="shared" ref="M129" si="142">SUM(M115:M128)</f>
        <v>0</v>
      </c>
      <c r="N129" s="515">
        <f t="shared" ref="N129" si="143">SUM(N115:N128)</f>
        <v>0</v>
      </c>
      <c r="O129" s="513">
        <f t="shared" ref="O129" si="144">SUM(O115:O128)</f>
        <v>0</v>
      </c>
      <c r="P129" s="514">
        <f t="shared" ref="P129" si="145">SUM(P115:P128)</f>
        <v>0</v>
      </c>
      <c r="Q129" s="515">
        <f t="shared" ref="Q129" si="146">SUM(Q115:Q128)</f>
        <v>0</v>
      </c>
      <c r="R129" s="513">
        <f t="shared" ref="R129" si="147">SUM(R115:R128)</f>
        <v>0</v>
      </c>
      <c r="S129" s="513">
        <f t="shared" ref="S129" si="148">SUM(S115:S128)</f>
        <v>0</v>
      </c>
      <c r="T129" s="513">
        <f t="shared" ref="T129" si="149">SUM(T115:T128)</f>
        <v>0</v>
      </c>
      <c r="U129" s="513">
        <f t="shared" ref="U129" si="150">SUM(U115:U128)</f>
        <v>0</v>
      </c>
      <c r="V129" s="516">
        <f t="shared" ref="V129" si="151">SUM(V115:V128)</f>
        <v>0</v>
      </c>
      <c r="W129" s="517">
        <f t="shared" si="135"/>
        <v>25000</v>
      </c>
      <c r="X129" s="518">
        <f t="shared" si="136"/>
        <v>25000</v>
      </c>
      <c r="Y129" s="518">
        <f t="shared" si="137"/>
        <v>0</v>
      </c>
      <c r="Z129" s="519">
        <f t="shared" si="138"/>
        <v>0</v>
      </c>
      <c r="AA129" s="421"/>
    </row>
    <row r="130" spans="1:27" ht="30" customHeight="1" thickBot="1" x14ac:dyDescent="0.25">
      <c r="A130" s="396" t="s">
        <v>13</v>
      </c>
      <c r="B130" s="397">
        <v>8</v>
      </c>
      <c r="C130" s="391" t="s">
        <v>154</v>
      </c>
      <c r="D130" s="392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4"/>
      <c r="X130" s="394"/>
      <c r="Y130" s="394"/>
      <c r="Z130" s="395"/>
      <c r="AA130" s="231"/>
    </row>
    <row r="131" spans="1:27" ht="30" customHeight="1" x14ac:dyDescent="0.2">
      <c r="A131" s="59" t="s">
        <v>17</v>
      </c>
      <c r="B131" s="60" t="s">
        <v>155</v>
      </c>
      <c r="C131" s="74" t="s">
        <v>156</v>
      </c>
      <c r="D131" s="62" t="s">
        <v>157</v>
      </c>
      <c r="E131" s="235"/>
      <c r="F131" s="108"/>
      <c r="G131" s="243">
        <f t="shared" ref="G131:G136" si="152">E131*F131</f>
        <v>0</v>
      </c>
      <c r="H131" s="224"/>
      <c r="I131" s="22"/>
      <c r="J131" s="236"/>
      <c r="K131" s="258"/>
      <c r="L131" s="22"/>
      <c r="M131" s="236"/>
      <c r="N131" s="339"/>
      <c r="O131" s="23"/>
      <c r="P131" s="260"/>
      <c r="Q131" s="224"/>
      <c r="R131" s="22"/>
      <c r="S131" s="22"/>
      <c r="T131" s="22"/>
      <c r="U131" s="22"/>
      <c r="V131" s="278"/>
      <c r="W131" s="265">
        <f t="shared" si="135"/>
        <v>0</v>
      </c>
      <c r="X131" s="56">
        <f t="shared" si="136"/>
        <v>0</v>
      </c>
      <c r="Y131" s="56">
        <f t="shared" si="137"/>
        <v>0</v>
      </c>
      <c r="Z131" s="285" t="e">
        <f t="shared" si="138"/>
        <v>#DIV/0!</v>
      </c>
      <c r="AA131" s="231"/>
    </row>
    <row r="132" spans="1:27" ht="30" customHeight="1" x14ac:dyDescent="0.2">
      <c r="A132" s="59" t="s">
        <v>17</v>
      </c>
      <c r="B132" s="60" t="s">
        <v>158</v>
      </c>
      <c r="C132" s="74" t="s">
        <v>159</v>
      </c>
      <c r="D132" s="62" t="s">
        <v>157</v>
      </c>
      <c r="E132" s="235"/>
      <c r="F132" s="108"/>
      <c r="G132" s="243">
        <f t="shared" si="152"/>
        <v>0</v>
      </c>
      <c r="H132" s="224"/>
      <c r="I132" s="22"/>
      <c r="J132" s="236"/>
      <c r="K132" s="258"/>
      <c r="L132" s="22"/>
      <c r="M132" s="236"/>
      <c r="N132" s="339"/>
      <c r="O132" s="23"/>
      <c r="P132" s="261"/>
      <c r="Q132" s="224"/>
      <c r="R132" s="22"/>
      <c r="S132" s="22"/>
      <c r="T132" s="22"/>
      <c r="U132" s="22"/>
      <c r="V132" s="278"/>
      <c r="W132" s="265">
        <f t="shared" si="135"/>
        <v>0</v>
      </c>
      <c r="X132" s="56">
        <f t="shared" si="136"/>
        <v>0</v>
      </c>
      <c r="Y132" s="56">
        <f t="shared" si="137"/>
        <v>0</v>
      </c>
      <c r="Z132" s="285" t="e">
        <f t="shared" si="138"/>
        <v>#DIV/0!</v>
      </c>
      <c r="AA132" s="231"/>
    </row>
    <row r="133" spans="1:27" ht="30" customHeight="1" x14ac:dyDescent="0.2">
      <c r="A133" s="59" t="s">
        <v>17</v>
      </c>
      <c r="B133" s="60" t="s">
        <v>160</v>
      </c>
      <c r="C133" s="74" t="s">
        <v>161</v>
      </c>
      <c r="D133" s="62" t="s">
        <v>162</v>
      </c>
      <c r="E133" s="254"/>
      <c r="F133" s="110"/>
      <c r="G133" s="243">
        <f t="shared" si="152"/>
        <v>0</v>
      </c>
      <c r="H133" s="225"/>
      <c r="I133" s="99"/>
      <c r="J133" s="244"/>
      <c r="K133" s="262"/>
      <c r="L133" s="99"/>
      <c r="M133" s="244"/>
      <c r="N133" s="137"/>
      <c r="O133" s="104"/>
      <c r="P133" s="261"/>
      <c r="Q133" s="224"/>
      <c r="R133" s="22"/>
      <c r="S133" s="22"/>
      <c r="T133" s="22"/>
      <c r="U133" s="22"/>
      <c r="V133" s="278"/>
      <c r="W133" s="265">
        <f t="shared" si="135"/>
        <v>0</v>
      </c>
      <c r="X133" s="56">
        <f t="shared" si="136"/>
        <v>0</v>
      </c>
      <c r="Y133" s="56">
        <f t="shared" si="137"/>
        <v>0</v>
      </c>
      <c r="Z133" s="285" t="e">
        <f t="shared" si="138"/>
        <v>#DIV/0!</v>
      </c>
      <c r="AA133" s="231"/>
    </row>
    <row r="134" spans="1:27" ht="30" customHeight="1" x14ac:dyDescent="0.2">
      <c r="A134" s="59" t="s">
        <v>17</v>
      </c>
      <c r="B134" s="60" t="s">
        <v>163</v>
      </c>
      <c r="C134" s="74" t="s">
        <v>164</v>
      </c>
      <c r="D134" s="62" t="s">
        <v>162</v>
      </c>
      <c r="E134" s="235"/>
      <c r="F134" s="108"/>
      <c r="G134" s="243">
        <f t="shared" si="152"/>
        <v>0</v>
      </c>
      <c r="H134" s="226"/>
      <c r="I134" s="100"/>
      <c r="J134" s="245"/>
      <c r="K134" s="264"/>
      <c r="L134" s="100"/>
      <c r="M134" s="245"/>
      <c r="N134" s="137"/>
      <c r="O134" s="57"/>
      <c r="P134" s="261"/>
      <c r="Q134" s="224"/>
      <c r="R134" s="22"/>
      <c r="S134" s="22"/>
      <c r="T134" s="22"/>
      <c r="U134" s="22"/>
      <c r="V134" s="278"/>
      <c r="W134" s="265">
        <f t="shared" si="135"/>
        <v>0</v>
      </c>
      <c r="X134" s="56">
        <f t="shared" si="136"/>
        <v>0</v>
      </c>
      <c r="Y134" s="56">
        <f t="shared" si="137"/>
        <v>0</v>
      </c>
      <c r="Z134" s="285" t="e">
        <f t="shared" si="138"/>
        <v>#DIV/0!</v>
      </c>
      <c r="AA134" s="231"/>
    </row>
    <row r="135" spans="1:27" ht="30" customHeight="1" x14ac:dyDescent="0.2">
      <c r="A135" s="59" t="s">
        <v>17</v>
      </c>
      <c r="B135" s="60" t="s">
        <v>165</v>
      </c>
      <c r="C135" s="74" t="s">
        <v>166</v>
      </c>
      <c r="D135" s="62" t="s">
        <v>162</v>
      </c>
      <c r="E135" s="235"/>
      <c r="F135" s="108"/>
      <c r="G135" s="243">
        <f t="shared" si="152"/>
        <v>0</v>
      </c>
      <c r="H135" s="224"/>
      <c r="I135" s="22"/>
      <c r="J135" s="236"/>
      <c r="K135" s="258"/>
      <c r="L135" s="22"/>
      <c r="M135" s="236"/>
      <c r="N135" s="339"/>
      <c r="O135" s="23"/>
      <c r="P135" s="260"/>
      <c r="Q135" s="224"/>
      <c r="R135" s="22"/>
      <c r="S135" s="22"/>
      <c r="T135" s="22"/>
      <c r="U135" s="22"/>
      <c r="V135" s="278"/>
      <c r="W135" s="265">
        <f t="shared" si="135"/>
        <v>0</v>
      </c>
      <c r="X135" s="56">
        <f t="shared" si="136"/>
        <v>0</v>
      </c>
      <c r="Y135" s="56">
        <f t="shared" si="137"/>
        <v>0</v>
      </c>
      <c r="Z135" s="285" t="e">
        <f t="shared" si="138"/>
        <v>#DIV/0!</v>
      </c>
      <c r="AA135" s="231"/>
    </row>
    <row r="136" spans="1:27" ht="30" customHeight="1" thickBot="1" x14ac:dyDescent="0.25">
      <c r="A136" s="63" t="s">
        <v>17</v>
      </c>
      <c r="B136" s="69" t="s">
        <v>167</v>
      </c>
      <c r="C136" s="67" t="s">
        <v>315</v>
      </c>
      <c r="D136" s="65"/>
      <c r="E136" s="235"/>
      <c r="F136" s="108">
        <v>0.22</v>
      </c>
      <c r="G136" s="243">
        <f t="shared" si="152"/>
        <v>0</v>
      </c>
      <c r="H136" s="224"/>
      <c r="I136" s="22"/>
      <c r="J136" s="236"/>
      <c r="K136" s="258"/>
      <c r="L136" s="22"/>
      <c r="M136" s="236"/>
      <c r="N136" s="339"/>
      <c r="O136" s="23"/>
      <c r="P136" s="260"/>
      <c r="Q136" s="224"/>
      <c r="R136" s="22"/>
      <c r="S136" s="22"/>
      <c r="T136" s="22"/>
      <c r="U136" s="22"/>
      <c r="V136" s="278"/>
      <c r="W136" s="265">
        <f t="shared" si="135"/>
        <v>0</v>
      </c>
      <c r="X136" s="56">
        <f t="shared" si="136"/>
        <v>0</v>
      </c>
      <c r="Y136" s="56">
        <f t="shared" si="137"/>
        <v>0</v>
      </c>
      <c r="Z136" s="285" t="e">
        <f t="shared" si="138"/>
        <v>#DIV/0!</v>
      </c>
      <c r="AA136" s="231"/>
    </row>
    <row r="137" spans="1:27" s="422" customFormat="1" ht="30" customHeight="1" thickBot="1" x14ac:dyDescent="0.25">
      <c r="A137" s="508" t="s">
        <v>316</v>
      </c>
      <c r="B137" s="509"/>
      <c r="C137" s="510"/>
      <c r="D137" s="511"/>
      <c r="E137" s="512">
        <f>SUM(E131:E135)</f>
        <v>0</v>
      </c>
      <c r="F137" s="513"/>
      <c r="G137" s="514">
        <f>SUM(G131:G136)</f>
        <v>0</v>
      </c>
      <c r="H137" s="515">
        <f t="shared" ref="H137:J137" si="153">SUM(H131:H136)</f>
        <v>0</v>
      </c>
      <c r="I137" s="513">
        <f t="shared" si="153"/>
        <v>0</v>
      </c>
      <c r="J137" s="514">
        <f t="shared" si="153"/>
        <v>0</v>
      </c>
      <c r="K137" s="512">
        <f t="shared" ref="K137" si="154">SUM(K131:K136)</f>
        <v>0</v>
      </c>
      <c r="L137" s="513">
        <f t="shared" ref="L137" si="155">SUM(L131:L136)</f>
        <v>0</v>
      </c>
      <c r="M137" s="514">
        <f t="shared" ref="M137" si="156">SUM(M131:M136)</f>
        <v>0</v>
      </c>
      <c r="N137" s="515">
        <f t="shared" ref="N137" si="157">SUM(N131:N136)</f>
        <v>0</v>
      </c>
      <c r="O137" s="513">
        <f t="shared" ref="O137" si="158">SUM(O131:O136)</f>
        <v>0</v>
      </c>
      <c r="P137" s="514">
        <f t="shared" ref="P137" si="159">SUM(P131:P136)</f>
        <v>0</v>
      </c>
      <c r="Q137" s="515">
        <f t="shared" ref="Q137" si="160">SUM(Q131:Q136)</f>
        <v>0</v>
      </c>
      <c r="R137" s="513">
        <f t="shared" ref="R137" si="161">SUM(R131:R136)</f>
        <v>0</v>
      </c>
      <c r="S137" s="513">
        <f t="shared" ref="S137" si="162">SUM(S131:S136)</f>
        <v>0</v>
      </c>
      <c r="T137" s="513">
        <f t="shared" ref="T137" si="163">SUM(T131:T136)</f>
        <v>0</v>
      </c>
      <c r="U137" s="513">
        <f t="shared" ref="U137" si="164">SUM(U131:U136)</f>
        <v>0</v>
      </c>
      <c r="V137" s="516">
        <f t="shared" ref="V137" si="165">SUM(V131:V136)</f>
        <v>0</v>
      </c>
      <c r="W137" s="517">
        <f t="shared" si="135"/>
        <v>0</v>
      </c>
      <c r="X137" s="518">
        <f t="shared" si="136"/>
        <v>0</v>
      </c>
      <c r="Y137" s="518">
        <f t="shared" si="137"/>
        <v>0</v>
      </c>
      <c r="Z137" s="519" t="e">
        <f t="shared" si="138"/>
        <v>#DIV/0!</v>
      </c>
      <c r="AA137" s="421"/>
    </row>
    <row r="138" spans="1:27" ht="30" customHeight="1" thickBot="1" x14ac:dyDescent="0.25">
      <c r="A138" s="396" t="s">
        <v>13</v>
      </c>
      <c r="B138" s="397">
        <v>9</v>
      </c>
      <c r="C138" s="391" t="s">
        <v>168</v>
      </c>
      <c r="D138" s="392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4"/>
      <c r="X138" s="394"/>
      <c r="Y138" s="394"/>
      <c r="Z138" s="395"/>
      <c r="AA138" s="231"/>
    </row>
    <row r="139" spans="1:27" ht="30" customHeight="1" x14ac:dyDescent="0.2">
      <c r="A139" s="85" t="s">
        <v>17</v>
      </c>
      <c r="B139" s="86">
        <v>43839</v>
      </c>
      <c r="C139" s="87" t="s">
        <v>317</v>
      </c>
      <c r="D139" s="105" t="s">
        <v>73</v>
      </c>
      <c r="E139" s="235"/>
      <c r="F139" s="108"/>
      <c r="G139" s="243">
        <f t="shared" ref="G139:G144" si="166">E139*F139</f>
        <v>0</v>
      </c>
      <c r="H139" s="224"/>
      <c r="I139" s="22"/>
      <c r="J139" s="236"/>
      <c r="K139" s="258"/>
      <c r="L139" s="22"/>
      <c r="M139" s="236"/>
      <c r="N139" s="339"/>
      <c r="O139" s="23"/>
      <c r="P139" s="261"/>
      <c r="Q139" s="224"/>
      <c r="R139" s="22"/>
      <c r="S139" s="22"/>
      <c r="T139" s="22"/>
      <c r="U139" s="22"/>
      <c r="V139" s="278"/>
      <c r="W139" s="265">
        <f t="shared" si="135"/>
        <v>0</v>
      </c>
      <c r="X139" s="56">
        <f t="shared" si="136"/>
        <v>0</v>
      </c>
      <c r="Y139" s="56">
        <f t="shared" si="137"/>
        <v>0</v>
      </c>
      <c r="Z139" s="285" t="e">
        <f t="shared" si="138"/>
        <v>#DIV/0!</v>
      </c>
      <c r="AA139" s="231"/>
    </row>
    <row r="140" spans="1:27" ht="30" customHeight="1" x14ac:dyDescent="0.2">
      <c r="A140" s="59" t="s">
        <v>17</v>
      </c>
      <c r="B140" s="88">
        <v>43870</v>
      </c>
      <c r="C140" s="74" t="s">
        <v>318</v>
      </c>
      <c r="D140" s="62" t="s">
        <v>73</v>
      </c>
      <c r="E140" s="235"/>
      <c r="F140" s="108"/>
      <c r="G140" s="243">
        <f t="shared" si="166"/>
        <v>0</v>
      </c>
      <c r="H140" s="225"/>
      <c r="I140" s="99"/>
      <c r="J140" s="244"/>
      <c r="K140" s="262"/>
      <c r="L140" s="99"/>
      <c r="M140" s="244"/>
      <c r="N140" s="137"/>
      <c r="O140" s="104"/>
      <c r="P140" s="261"/>
      <c r="Q140" s="224"/>
      <c r="R140" s="22"/>
      <c r="S140" s="22"/>
      <c r="T140" s="22"/>
      <c r="U140" s="22"/>
      <c r="V140" s="278"/>
      <c r="W140" s="265">
        <f t="shared" si="135"/>
        <v>0</v>
      </c>
      <c r="X140" s="56">
        <f t="shared" si="136"/>
        <v>0</v>
      </c>
      <c r="Y140" s="56">
        <f t="shared" si="137"/>
        <v>0</v>
      </c>
      <c r="Z140" s="285" t="e">
        <f t="shared" si="138"/>
        <v>#DIV/0!</v>
      </c>
      <c r="AA140" s="231"/>
    </row>
    <row r="141" spans="1:27" ht="30" customHeight="1" x14ac:dyDescent="0.2">
      <c r="A141" s="59" t="s">
        <v>17</v>
      </c>
      <c r="B141" s="88">
        <v>43899</v>
      </c>
      <c r="C141" s="74" t="s">
        <v>319</v>
      </c>
      <c r="D141" s="62"/>
      <c r="E141" s="235"/>
      <c r="F141" s="108"/>
      <c r="G141" s="243">
        <f t="shared" si="166"/>
        <v>0</v>
      </c>
      <c r="H141" s="226"/>
      <c r="I141" s="100"/>
      <c r="J141" s="245"/>
      <c r="K141" s="264"/>
      <c r="L141" s="100"/>
      <c r="M141" s="245"/>
      <c r="N141" s="137"/>
      <c r="O141" s="57"/>
      <c r="P141" s="261"/>
      <c r="Q141" s="224"/>
      <c r="R141" s="22"/>
      <c r="S141" s="22"/>
      <c r="T141" s="22"/>
      <c r="U141" s="22"/>
      <c r="V141" s="278"/>
      <c r="W141" s="265">
        <f t="shared" si="135"/>
        <v>0</v>
      </c>
      <c r="X141" s="56">
        <f t="shared" si="136"/>
        <v>0</v>
      </c>
      <c r="Y141" s="56">
        <f t="shared" si="137"/>
        <v>0</v>
      </c>
      <c r="Z141" s="285" t="e">
        <f t="shared" si="138"/>
        <v>#DIV/0!</v>
      </c>
      <c r="AA141" s="231"/>
    </row>
    <row r="142" spans="1:27" ht="30" customHeight="1" x14ac:dyDescent="0.2">
      <c r="A142" s="59" t="s">
        <v>17</v>
      </c>
      <c r="B142" s="88">
        <v>43930</v>
      </c>
      <c r="C142" s="74" t="s">
        <v>320</v>
      </c>
      <c r="D142" s="62" t="s">
        <v>321</v>
      </c>
      <c r="E142" s="235"/>
      <c r="F142" s="108"/>
      <c r="G142" s="243">
        <f t="shared" si="166"/>
        <v>0</v>
      </c>
      <c r="H142" s="224"/>
      <c r="I142" s="22"/>
      <c r="J142" s="236"/>
      <c r="K142" s="237">
        <v>1</v>
      </c>
      <c r="L142" s="119">
        <v>45000</v>
      </c>
      <c r="M142" s="238">
        <f t="shared" ref="M142" si="167">K142*L142</f>
        <v>45000</v>
      </c>
      <c r="N142" s="229">
        <v>1</v>
      </c>
      <c r="O142" s="119">
        <v>45000</v>
      </c>
      <c r="P142" s="238">
        <f t="shared" ref="P142" si="168">N142*O142</f>
        <v>45000</v>
      </c>
      <c r="Q142" s="224"/>
      <c r="R142" s="22"/>
      <c r="S142" s="22"/>
      <c r="T142" s="22"/>
      <c r="U142" s="22"/>
      <c r="V142" s="278"/>
      <c r="W142" s="265">
        <f t="shared" si="135"/>
        <v>45000</v>
      </c>
      <c r="X142" s="56">
        <f t="shared" si="136"/>
        <v>45000</v>
      </c>
      <c r="Y142" s="56">
        <f t="shared" si="137"/>
        <v>0</v>
      </c>
      <c r="Z142" s="285">
        <f t="shared" si="138"/>
        <v>0</v>
      </c>
      <c r="AA142" s="231"/>
    </row>
    <row r="143" spans="1:27" ht="30" customHeight="1" x14ac:dyDescent="0.2">
      <c r="A143" s="63" t="s">
        <v>17</v>
      </c>
      <c r="B143" s="88">
        <v>43960</v>
      </c>
      <c r="C143" s="75" t="s">
        <v>322</v>
      </c>
      <c r="D143" s="65"/>
      <c r="E143" s="235"/>
      <c r="F143" s="108"/>
      <c r="G143" s="243">
        <f t="shared" si="166"/>
        <v>0</v>
      </c>
      <c r="H143" s="224"/>
      <c r="I143" s="22"/>
      <c r="J143" s="236"/>
      <c r="K143" s="258"/>
      <c r="L143" s="22"/>
      <c r="M143" s="236"/>
      <c r="N143" s="339"/>
      <c r="O143" s="23"/>
      <c r="P143" s="259"/>
      <c r="Q143" s="224"/>
      <c r="R143" s="22"/>
      <c r="S143" s="22"/>
      <c r="T143" s="22"/>
      <c r="U143" s="22"/>
      <c r="V143" s="278"/>
      <c r="W143" s="265">
        <f t="shared" si="135"/>
        <v>0</v>
      </c>
      <c r="X143" s="56">
        <f t="shared" si="136"/>
        <v>0</v>
      </c>
      <c r="Y143" s="56">
        <f t="shared" si="137"/>
        <v>0</v>
      </c>
      <c r="Z143" s="285" t="e">
        <f t="shared" si="138"/>
        <v>#DIV/0!</v>
      </c>
      <c r="AA143" s="231"/>
    </row>
    <row r="144" spans="1:27" ht="30" customHeight="1" thickBot="1" x14ac:dyDescent="0.25">
      <c r="A144" s="63" t="s">
        <v>17</v>
      </c>
      <c r="B144" s="88">
        <v>43991</v>
      </c>
      <c r="C144" s="84" t="s">
        <v>323</v>
      </c>
      <c r="D144" s="73"/>
      <c r="E144" s="235"/>
      <c r="F144" s="108">
        <v>0.22</v>
      </c>
      <c r="G144" s="243">
        <f t="shared" si="166"/>
        <v>0</v>
      </c>
      <c r="H144" s="225"/>
      <c r="I144" s="99"/>
      <c r="J144" s="244"/>
      <c r="K144" s="262"/>
      <c r="L144" s="99"/>
      <c r="M144" s="244"/>
      <c r="N144" s="137"/>
      <c r="O144" s="104"/>
      <c r="P144" s="261"/>
      <c r="Q144" s="224"/>
      <c r="R144" s="22"/>
      <c r="S144" s="22"/>
      <c r="T144" s="22"/>
      <c r="U144" s="22"/>
      <c r="V144" s="278"/>
      <c r="W144" s="265">
        <f t="shared" si="135"/>
        <v>0</v>
      </c>
      <c r="X144" s="56">
        <f t="shared" si="136"/>
        <v>0</v>
      </c>
      <c r="Y144" s="56">
        <f t="shared" si="137"/>
        <v>0</v>
      </c>
      <c r="Z144" s="285" t="e">
        <f t="shared" si="138"/>
        <v>#DIV/0!</v>
      </c>
      <c r="AA144" s="231"/>
    </row>
    <row r="145" spans="1:27" s="422" customFormat="1" ht="30" customHeight="1" thickBot="1" x14ac:dyDescent="0.25">
      <c r="A145" s="508" t="s">
        <v>324</v>
      </c>
      <c r="B145" s="509"/>
      <c r="C145" s="510"/>
      <c r="D145" s="511"/>
      <c r="E145" s="512">
        <f>SUM(E139:E143)</f>
        <v>0</v>
      </c>
      <c r="F145" s="513"/>
      <c r="G145" s="514">
        <f>SUM(G139:G144)</f>
        <v>0</v>
      </c>
      <c r="H145" s="515">
        <f t="shared" ref="H145:J145" si="169">SUM(H139:H144)</f>
        <v>0</v>
      </c>
      <c r="I145" s="513">
        <f t="shared" si="169"/>
        <v>0</v>
      </c>
      <c r="J145" s="514">
        <f t="shared" si="169"/>
        <v>0</v>
      </c>
      <c r="K145" s="512">
        <f t="shared" ref="K145" si="170">SUM(K139:K144)</f>
        <v>1</v>
      </c>
      <c r="L145" s="513">
        <f t="shared" ref="L145" si="171">SUM(L139:L144)</f>
        <v>45000</v>
      </c>
      <c r="M145" s="514">
        <f t="shared" ref="M145" si="172">SUM(M139:M144)</f>
        <v>45000</v>
      </c>
      <c r="N145" s="515">
        <f t="shared" ref="N145" si="173">SUM(N139:N144)</f>
        <v>1</v>
      </c>
      <c r="O145" s="513">
        <f t="shared" ref="O145" si="174">SUM(O139:O144)</f>
        <v>45000</v>
      </c>
      <c r="P145" s="514">
        <f t="shared" ref="P145" si="175">SUM(P139:P144)</f>
        <v>45000</v>
      </c>
      <c r="Q145" s="515">
        <f t="shared" ref="Q145" si="176">SUM(Q139:Q144)</f>
        <v>0</v>
      </c>
      <c r="R145" s="513">
        <f t="shared" ref="R145" si="177">SUM(R139:R144)</f>
        <v>0</v>
      </c>
      <c r="S145" s="513">
        <f t="shared" ref="S145" si="178">SUM(S139:S144)</f>
        <v>0</v>
      </c>
      <c r="T145" s="513">
        <f t="shared" ref="T145" si="179">SUM(T139:T144)</f>
        <v>0</v>
      </c>
      <c r="U145" s="513">
        <f t="shared" ref="U145" si="180">SUM(U139:U144)</f>
        <v>0</v>
      </c>
      <c r="V145" s="516">
        <f t="shared" ref="V145" si="181">SUM(V139:V144)</f>
        <v>0</v>
      </c>
      <c r="W145" s="517">
        <f t="shared" si="135"/>
        <v>45000</v>
      </c>
      <c r="X145" s="518">
        <f t="shared" si="136"/>
        <v>45000</v>
      </c>
      <c r="Y145" s="518">
        <f t="shared" si="137"/>
        <v>0</v>
      </c>
      <c r="Z145" s="519">
        <f t="shared" si="138"/>
        <v>0</v>
      </c>
      <c r="AA145" s="421"/>
    </row>
    <row r="146" spans="1:27" ht="30" customHeight="1" thickBot="1" x14ac:dyDescent="0.25">
      <c r="A146" s="396" t="s">
        <v>13</v>
      </c>
      <c r="B146" s="397">
        <v>10</v>
      </c>
      <c r="C146" s="391" t="s">
        <v>325</v>
      </c>
      <c r="D146" s="392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4"/>
      <c r="X146" s="394"/>
      <c r="Y146" s="394"/>
      <c r="Z146" s="395"/>
      <c r="AA146" s="231"/>
    </row>
    <row r="147" spans="1:27" ht="30" customHeight="1" x14ac:dyDescent="0.2">
      <c r="A147" s="59" t="s">
        <v>17</v>
      </c>
      <c r="B147" s="131">
        <v>43840</v>
      </c>
      <c r="C147" s="132" t="s">
        <v>378</v>
      </c>
      <c r="D147" s="221" t="s">
        <v>379</v>
      </c>
      <c r="E147" s="241">
        <v>1</v>
      </c>
      <c r="F147" s="124">
        <v>30000</v>
      </c>
      <c r="G147" s="255">
        <f t="shared" ref="G147" si="182">E147*F147</f>
        <v>30000</v>
      </c>
      <c r="H147" s="133">
        <v>1</v>
      </c>
      <c r="I147" s="124">
        <v>30000</v>
      </c>
      <c r="J147" s="255">
        <f t="shared" ref="J147" si="183">H147*I147</f>
        <v>30000</v>
      </c>
      <c r="K147" s="258"/>
      <c r="L147" s="22"/>
      <c r="M147" s="236"/>
      <c r="N147" s="339"/>
      <c r="O147" s="23"/>
      <c r="P147" s="260"/>
      <c r="Q147" s="224"/>
      <c r="R147" s="22"/>
      <c r="S147" s="22"/>
      <c r="T147" s="22"/>
      <c r="U147" s="22"/>
      <c r="V147" s="278"/>
      <c r="W147" s="265">
        <f t="shared" si="135"/>
        <v>30000</v>
      </c>
      <c r="X147" s="56">
        <f t="shared" si="136"/>
        <v>30000</v>
      </c>
      <c r="Y147" s="56">
        <f t="shared" si="137"/>
        <v>0</v>
      </c>
      <c r="Z147" s="285">
        <f t="shared" si="138"/>
        <v>0</v>
      </c>
      <c r="AA147" s="231"/>
    </row>
    <row r="148" spans="1:27" ht="30" customHeight="1" x14ac:dyDescent="0.2">
      <c r="A148" s="59" t="s">
        <v>17</v>
      </c>
      <c r="B148" s="88">
        <v>43871</v>
      </c>
      <c r="C148" s="89" t="s">
        <v>169</v>
      </c>
      <c r="D148" s="62"/>
      <c r="E148" s="235"/>
      <c r="F148" s="108"/>
      <c r="G148" s="243">
        <f t="shared" ref="G148:G151" si="184">E148*F148</f>
        <v>0</v>
      </c>
      <c r="H148" s="224"/>
      <c r="I148" s="22"/>
      <c r="J148" s="236"/>
      <c r="K148" s="258"/>
      <c r="L148" s="22"/>
      <c r="M148" s="236"/>
      <c r="N148" s="339"/>
      <c r="O148" s="23"/>
      <c r="P148" s="260"/>
      <c r="Q148" s="224"/>
      <c r="R148" s="22"/>
      <c r="S148" s="22"/>
      <c r="T148" s="22"/>
      <c r="U148" s="22"/>
      <c r="V148" s="278"/>
      <c r="W148" s="265">
        <f t="shared" si="135"/>
        <v>0</v>
      </c>
      <c r="X148" s="56">
        <f t="shared" si="136"/>
        <v>0</v>
      </c>
      <c r="Y148" s="56">
        <f t="shared" si="137"/>
        <v>0</v>
      </c>
      <c r="Z148" s="285" t="e">
        <f t="shared" si="138"/>
        <v>#DIV/0!</v>
      </c>
      <c r="AA148" s="231"/>
    </row>
    <row r="149" spans="1:27" ht="30" customHeight="1" x14ac:dyDescent="0.2">
      <c r="A149" s="59" t="s">
        <v>17</v>
      </c>
      <c r="B149" s="88">
        <v>43900</v>
      </c>
      <c r="C149" s="89" t="s">
        <v>169</v>
      </c>
      <c r="D149" s="62"/>
      <c r="E149" s="235"/>
      <c r="F149" s="108"/>
      <c r="G149" s="243">
        <f t="shared" si="184"/>
        <v>0</v>
      </c>
      <c r="H149" s="224"/>
      <c r="I149" s="22"/>
      <c r="J149" s="236"/>
      <c r="K149" s="258"/>
      <c r="L149" s="22"/>
      <c r="M149" s="236"/>
      <c r="N149" s="339"/>
      <c r="O149" s="23"/>
      <c r="P149" s="261"/>
      <c r="Q149" s="224"/>
      <c r="R149" s="22"/>
      <c r="S149" s="22"/>
      <c r="T149" s="22"/>
      <c r="U149" s="22"/>
      <c r="V149" s="278"/>
      <c r="W149" s="265">
        <f t="shared" si="135"/>
        <v>0</v>
      </c>
      <c r="X149" s="56">
        <f t="shared" si="136"/>
        <v>0</v>
      </c>
      <c r="Y149" s="56">
        <f t="shared" si="137"/>
        <v>0</v>
      </c>
      <c r="Z149" s="285" t="e">
        <f t="shared" si="138"/>
        <v>#DIV/0!</v>
      </c>
      <c r="AA149" s="231"/>
    </row>
    <row r="150" spans="1:27" ht="30" customHeight="1" x14ac:dyDescent="0.2">
      <c r="A150" s="63" t="s">
        <v>17</v>
      </c>
      <c r="B150" s="90">
        <v>43931</v>
      </c>
      <c r="C150" s="75" t="s">
        <v>170</v>
      </c>
      <c r="D150" s="65" t="s">
        <v>19</v>
      </c>
      <c r="E150" s="235"/>
      <c r="F150" s="108"/>
      <c r="G150" s="243">
        <f t="shared" si="184"/>
        <v>0</v>
      </c>
      <c r="H150" s="225"/>
      <c r="I150" s="99"/>
      <c r="J150" s="244"/>
      <c r="K150" s="262"/>
      <c r="L150" s="99"/>
      <c r="M150" s="244"/>
      <c r="N150" s="137"/>
      <c r="O150" s="104"/>
      <c r="P150" s="261"/>
      <c r="Q150" s="224"/>
      <c r="R150" s="22"/>
      <c r="S150" s="22"/>
      <c r="T150" s="22"/>
      <c r="U150" s="22"/>
      <c r="V150" s="278"/>
      <c r="W150" s="265">
        <f t="shared" si="135"/>
        <v>0</v>
      </c>
      <c r="X150" s="56">
        <f t="shared" si="136"/>
        <v>0</v>
      </c>
      <c r="Y150" s="56">
        <f t="shared" si="137"/>
        <v>0</v>
      </c>
      <c r="Z150" s="285" t="e">
        <f t="shared" si="138"/>
        <v>#DIV/0!</v>
      </c>
      <c r="AA150" s="231"/>
    </row>
    <row r="151" spans="1:27" ht="30" customHeight="1" thickBot="1" x14ac:dyDescent="0.25">
      <c r="A151" s="63" t="s">
        <v>17</v>
      </c>
      <c r="B151" s="91">
        <v>43961</v>
      </c>
      <c r="C151" s="84" t="s">
        <v>326</v>
      </c>
      <c r="D151" s="73"/>
      <c r="E151" s="235"/>
      <c r="F151" s="108">
        <v>0.22</v>
      </c>
      <c r="G151" s="243">
        <f t="shared" si="184"/>
        <v>0</v>
      </c>
      <c r="H151" s="226"/>
      <c r="I151" s="100"/>
      <c r="J151" s="245"/>
      <c r="K151" s="264"/>
      <c r="L151" s="100"/>
      <c r="M151" s="245"/>
      <c r="N151" s="137"/>
      <c r="O151" s="57"/>
      <c r="P151" s="263"/>
      <c r="Q151" s="224"/>
      <c r="R151" s="22"/>
      <c r="S151" s="22"/>
      <c r="T151" s="22"/>
      <c r="U151" s="22"/>
      <c r="V151" s="278"/>
      <c r="W151" s="265">
        <f t="shared" si="135"/>
        <v>0</v>
      </c>
      <c r="X151" s="56">
        <f t="shared" si="136"/>
        <v>0</v>
      </c>
      <c r="Y151" s="56">
        <f t="shared" si="137"/>
        <v>0</v>
      </c>
      <c r="Z151" s="285" t="e">
        <f t="shared" si="138"/>
        <v>#DIV/0!</v>
      </c>
      <c r="AA151" s="231"/>
    </row>
    <row r="152" spans="1:27" s="422" customFormat="1" ht="30" customHeight="1" thickBot="1" x14ac:dyDescent="0.25">
      <c r="A152" s="508" t="s">
        <v>327</v>
      </c>
      <c r="B152" s="509"/>
      <c r="C152" s="510"/>
      <c r="D152" s="511"/>
      <c r="E152" s="512">
        <f>SUM(E147:E150)</f>
        <v>1</v>
      </c>
      <c r="F152" s="513"/>
      <c r="G152" s="514">
        <f>SUM(G147:G151)</f>
        <v>30000</v>
      </c>
      <c r="H152" s="515">
        <f t="shared" ref="H152:J152" si="185">SUM(H147:H151)</f>
        <v>1</v>
      </c>
      <c r="I152" s="513"/>
      <c r="J152" s="514">
        <f t="shared" si="185"/>
        <v>30000</v>
      </c>
      <c r="K152" s="512">
        <f t="shared" ref="K152" si="186">SUM(K147:K151)</f>
        <v>0</v>
      </c>
      <c r="L152" s="513">
        <f t="shared" ref="L152" si="187">SUM(L147:L151)</f>
        <v>0</v>
      </c>
      <c r="M152" s="514">
        <f t="shared" ref="M152" si="188">SUM(M147:M151)</f>
        <v>0</v>
      </c>
      <c r="N152" s="515">
        <f t="shared" ref="N152" si="189">SUM(N147:N151)</f>
        <v>0</v>
      </c>
      <c r="O152" s="513">
        <f t="shared" ref="O152" si="190">SUM(O147:O151)</f>
        <v>0</v>
      </c>
      <c r="P152" s="514">
        <f t="shared" ref="P152" si="191">SUM(P147:P151)</f>
        <v>0</v>
      </c>
      <c r="Q152" s="515">
        <f t="shared" ref="Q152" si="192">SUM(Q147:Q151)</f>
        <v>0</v>
      </c>
      <c r="R152" s="513">
        <f t="shared" ref="R152" si="193">SUM(R147:R151)</f>
        <v>0</v>
      </c>
      <c r="S152" s="513">
        <f t="shared" ref="S152" si="194">SUM(S147:S151)</f>
        <v>0</v>
      </c>
      <c r="T152" s="513">
        <f t="shared" ref="T152" si="195">SUM(T147:T151)</f>
        <v>0</v>
      </c>
      <c r="U152" s="513">
        <f t="shared" ref="U152" si="196">SUM(U147:U151)</f>
        <v>0</v>
      </c>
      <c r="V152" s="516">
        <f t="shared" ref="V152" si="197">SUM(V147:V151)</f>
        <v>0</v>
      </c>
      <c r="W152" s="517">
        <f t="shared" si="135"/>
        <v>30000</v>
      </c>
      <c r="X152" s="518">
        <f t="shared" si="136"/>
        <v>30000</v>
      </c>
      <c r="Y152" s="518">
        <f t="shared" si="137"/>
        <v>0</v>
      </c>
      <c r="Z152" s="519">
        <f t="shared" si="138"/>
        <v>0</v>
      </c>
      <c r="AA152" s="421"/>
    </row>
    <row r="153" spans="1:27" ht="30" customHeight="1" thickBot="1" x14ac:dyDescent="0.25">
      <c r="A153" s="396" t="s">
        <v>13</v>
      </c>
      <c r="B153" s="397">
        <v>11</v>
      </c>
      <c r="C153" s="391" t="s">
        <v>171</v>
      </c>
      <c r="D153" s="392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4"/>
      <c r="X153" s="394"/>
      <c r="Y153" s="394"/>
      <c r="Z153" s="395"/>
      <c r="AA153" s="231"/>
    </row>
    <row r="154" spans="1:27" ht="30" customHeight="1" x14ac:dyDescent="0.2">
      <c r="A154" s="92" t="s">
        <v>17</v>
      </c>
      <c r="B154" s="88">
        <v>43841</v>
      </c>
      <c r="C154" s="89" t="s">
        <v>172</v>
      </c>
      <c r="D154" s="93" t="s">
        <v>46</v>
      </c>
      <c r="E154" s="235"/>
      <c r="F154" s="108"/>
      <c r="G154" s="243">
        <f t="shared" ref="G154:G155" si="198">E154*F154</f>
        <v>0</v>
      </c>
      <c r="H154" s="224"/>
      <c r="I154" s="22"/>
      <c r="J154" s="236">
        <f t="shared" ref="J154:J155" si="199">H154*I154</f>
        <v>0</v>
      </c>
      <c r="K154" s="258"/>
      <c r="L154" s="22"/>
      <c r="M154" s="236"/>
      <c r="N154" s="339"/>
      <c r="O154" s="23"/>
      <c r="P154" s="260"/>
      <c r="Q154" s="224"/>
      <c r="R154" s="22"/>
      <c r="S154" s="22"/>
      <c r="T154" s="22"/>
      <c r="U154" s="22"/>
      <c r="V154" s="278"/>
      <c r="W154" s="265">
        <f t="shared" si="135"/>
        <v>0</v>
      </c>
      <c r="X154" s="56">
        <f t="shared" si="136"/>
        <v>0</v>
      </c>
      <c r="Y154" s="56">
        <f t="shared" si="137"/>
        <v>0</v>
      </c>
      <c r="Z154" s="285" t="e">
        <f t="shared" si="138"/>
        <v>#DIV/0!</v>
      </c>
      <c r="AA154" s="231"/>
    </row>
    <row r="155" spans="1:27" ht="30" customHeight="1" thickBot="1" x14ac:dyDescent="0.25">
      <c r="A155" s="94" t="s">
        <v>17</v>
      </c>
      <c r="B155" s="88">
        <v>43872</v>
      </c>
      <c r="C155" s="75" t="s">
        <v>172</v>
      </c>
      <c r="D155" s="65" t="s">
        <v>46</v>
      </c>
      <c r="E155" s="235"/>
      <c r="F155" s="108"/>
      <c r="G155" s="243">
        <f t="shared" si="198"/>
        <v>0</v>
      </c>
      <c r="H155" s="224"/>
      <c r="I155" s="22"/>
      <c r="J155" s="236">
        <f t="shared" si="199"/>
        <v>0</v>
      </c>
      <c r="K155" s="258"/>
      <c r="L155" s="22"/>
      <c r="M155" s="236"/>
      <c r="N155" s="339"/>
      <c r="O155" s="23"/>
      <c r="P155" s="260"/>
      <c r="Q155" s="224"/>
      <c r="R155" s="22"/>
      <c r="S155" s="22"/>
      <c r="T155" s="22"/>
      <c r="U155" s="22"/>
      <c r="V155" s="278"/>
      <c r="W155" s="265">
        <f t="shared" si="135"/>
        <v>0</v>
      </c>
      <c r="X155" s="56">
        <f t="shared" si="136"/>
        <v>0</v>
      </c>
      <c r="Y155" s="56">
        <f t="shared" si="137"/>
        <v>0</v>
      </c>
      <c r="Z155" s="285" t="e">
        <f t="shared" si="138"/>
        <v>#DIV/0!</v>
      </c>
      <c r="AA155" s="231"/>
    </row>
    <row r="156" spans="1:27" s="422" customFormat="1" ht="30" customHeight="1" thickBot="1" x14ac:dyDescent="0.25">
      <c r="A156" s="526" t="s">
        <v>328</v>
      </c>
      <c r="B156" s="527"/>
      <c r="C156" s="527"/>
      <c r="D156" s="528"/>
      <c r="E156" s="512">
        <f>SUM(E154:E155)</f>
        <v>0</v>
      </c>
      <c r="F156" s="513"/>
      <c r="G156" s="514">
        <f t="shared" ref="G156:V156" si="200">SUM(G154:G155)</f>
        <v>0</v>
      </c>
      <c r="H156" s="515">
        <f t="shared" si="200"/>
        <v>0</v>
      </c>
      <c r="I156" s="513">
        <f t="shared" si="200"/>
        <v>0</v>
      </c>
      <c r="J156" s="514">
        <f t="shared" si="200"/>
        <v>0</v>
      </c>
      <c r="K156" s="512">
        <f t="shared" si="200"/>
        <v>0</v>
      </c>
      <c r="L156" s="513">
        <f t="shared" si="200"/>
        <v>0</v>
      </c>
      <c r="M156" s="514">
        <f t="shared" si="200"/>
        <v>0</v>
      </c>
      <c r="N156" s="515">
        <f t="shared" si="200"/>
        <v>0</v>
      </c>
      <c r="O156" s="513">
        <f t="shared" si="200"/>
        <v>0</v>
      </c>
      <c r="P156" s="514">
        <f t="shared" si="200"/>
        <v>0</v>
      </c>
      <c r="Q156" s="515">
        <f t="shared" si="200"/>
        <v>0</v>
      </c>
      <c r="R156" s="513">
        <f t="shared" si="200"/>
        <v>0</v>
      </c>
      <c r="S156" s="513">
        <f t="shared" si="200"/>
        <v>0</v>
      </c>
      <c r="T156" s="513">
        <f t="shared" si="200"/>
        <v>0</v>
      </c>
      <c r="U156" s="513">
        <f t="shared" si="200"/>
        <v>0</v>
      </c>
      <c r="V156" s="516">
        <f t="shared" si="200"/>
        <v>0</v>
      </c>
      <c r="W156" s="517">
        <f t="shared" si="135"/>
        <v>0</v>
      </c>
      <c r="X156" s="518">
        <f t="shared" si="136"/>
        <v>0</v>
      </c>
      <c r="Y156" s="518">
        <f t="shared" si="137"/>
        <v>0</v>
      </c>
      <c r="Z156" s="519" t="e">
        <f t="shared" si="138"/>
        <v>#DIV/0!</v>
      </c>
      <c r="AA156" s="421"/>
    </row>
    <row r="157" spans="1:27" ht="30" customHeight="1" thickBot="1" x14ac:dyDescent="0.25">
      <c r="A157" s="396" t="s">
        <v>13</v>
      </c>
      <c r="B157" s="397">
        <v>12</v>
      </c>
      <c r="C157" s="391" t="s">
        <v>173</v>
      </c>
      <c r="D157" s="392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4"/>
      <c r="X157" s="394"/>
      <c r="Y157" s="394"/>
      <c r="Z157" s="395"/>
      <c r="AA157" s="231"/>
    </row>
    <row r="158" spans="1:27" ht="30" customHeight="1" x14ac:dyDescent="0.2">
      <c r="A158" s="71" t="s">
        <v>17</v>
      </c>
      <c r="B158" s="95">
        <v>43842</v>
      </c>
      <c r="C158" s="96" t="s">
        <v>329</v>
      </c>
      <c r="D158" s="62" t="s">
        <v>157</v>
      </c>
      <c r="E158" s="235"/>
      <c r="F158" s="108"/>
      <c r="G158" s="243"/>
      <c r="H158" s="224"/>
      <c r="I158" s="22"/>
      <c r="J158" s="236"/>
      <c r="K158" s="258"/>
      <c r="L158" s="22"/>
      <c r="M158" s="236"/>
      <c r="N158" s="339"/>
      <c r="O158" s="23"/>
      <c r="P158" s="260"/>
      <c r="Q158" s="224"/>
      <c r="R158" s="22"/>
      <c r="S158" s="22"/>
      <c r="T158" s="22"/>
      <c r="U158" s="22"/>
      <c r="V158" s="278"/>
      <c r="W158" s="265">
        <f t="shared" si="135"/>
        <v>0</v>
      </c>
      <c r="X158" s="56">
        <f t="shared" si="136"/>
        <v>0</v>
      </c>
      <c r="Y158" s="56">
        <f t="shared" si="137"/>
        <v>0</v>
      </c>
      <c r="Z158" s="285" t="e">
        <f t="shared" si="138"/>
        <v>#DIV/0!</v>
      </c>
      <c r="AA158" s="231"/>
    </row>
    <row r="159" spans="1:27" ht="30" customHeight="1" x14ac:dyDescent="0.2">
      <c r="A159" s="59" t="s">
        <v>17</v>
      </c>
      <c r="B159" s="88">
        <v>43873</v>
      </c>
      <c r="C159" s="74" t="s">
        <v>330</v>
      </c>
      <c r="D159" s="62" t="s">
        <v>157</v>
      </c>
      <c r="E159" s="235"/>
      <c r="F159" s="108"/>
      <c r="G159" s="243">
        <f t="shared" ref="G159:G161" si="201">E159*F159</f>
        <v>0</v>
      </c>
      <c r="H159" s="224"/>
      <c r="I159" s="22"/>
      <c r="J159" s="236"/>
      <c r="K159" s="258"/>
      <c r="L159" s="22"/>
      <c r="M159" s="236"/>
      <c r="N159" s="339"/>
      <c r="O159" s="23"/>
      <c r="P159" s="260"/>
      <c r="Q159" s="224"/>
      <c r="R159" s="22"/>
      <c r="S159" s="22"/>
      <c r="T159" s="22"/>
      <c r="U159" s="22"/>
      <c r="V159" s="278"/>
      <c r="W159" s="265">
        <f t="shared" si="135"/>
        <v>0</v>
      </c>
      <c r="X159" s="56">
        <f t="shared" si="136"/>
        <v>0</v>
      </c>
      <c r="Y159" s="56">
        <f t="shared" si="137"/>
        <v>0</v>
      </c>
      <c r="Z159" s="285" t="e">
        <f t="shared" si="138"/>
        <v>#DIV/0!</v>
      </c>
      <c r="AA159" s="231"/>
    </row>
    <row r="160" spans="1:27" ht="30" customHeight="1" x14ac:dyDescent="0.2">
      <c r="A160" s="63" t="s">
        <v>17</v>
      </c>
      <c r="B160" s="90">
        <v>43902</v>
      </c>
      <c r="C160" s="75" t="s">
        <v>331</v>
      </c>
      <c r="D160" s="62" t="s">
        <v>157</v>
      </c>
      <c r="E160" s="235"/>
      <c r="F160" s="108"/>
      <c r="G160" s="243">
        <f t="shared" si="201"/>
        <v>0</v>
      </c>
      <c r="H160" s="224"/>
      <c r="I160" s="22"/>
      <c r="J160" s="236"/>
      <c r="K160" s="258"/>
      <c r="L160" s="22"/>
      <c r="M160" s="236"/>
      <c r="N160" s="339"/>
      <c r="O160" s="23"/>
      <c r="P160" s="260"/>
      <c r="Q160" s="224"/>
      <c r="R160" s="22"/>
      <c r="S160" s="22"/>
      <c r="T160" s="22"/>
      <c r="U160" s="22"/>
      <c r="V160" s="278"/>
      <c r="W160" s="265">
        <f t="shared" si="135"/>
        <v>0</v>
      </c>
      <c r="X160" s="56">
        <f t="shared" si="136"/>
        <v>0</v>
      </c>
      <c r="Y160" s="56">
        <f t="shared" si="137"/>
        <v>0</v>
      </c>
      <c r="Z160" s="285" t="e">
        <f t="shared" si="138"/>
        <v>#DIV/0!</v>
      </c>
      <c r="AA160" s="231"/>
    </row>
    <row r="161" spans="1:27" ht="30" customHeight="1" thickBot="1" x14ac:dyDescent="0.25">
      <c r="A161" s="63" t="s">
        <v>17</v>
      </c>
      <c r="B161" s="90">
        <v>43933</v>
      </c>
      <c r="C161" s="84" t="s">
        <v>332</v>
      </c>
      <c r="D161" s="73"/>
      <c r="E161" s="235"/>
      <c r="F161" s="108">
        <v>0.22</v>
      </c>
      <c r="G161" s="243">
        <f t="shared" si="201"/>
        <v>0</v>
      </c>
      <c r="H161" s="224"/>
      <c r="I161" s="22"/>
      <c r="J161" s="236"/>
      <c r="K161" s="258"/>
      <c r="L161" s="22"/>
      <c r="M161" s="236"/>
      <c r="N161" s="339"/>
      <c r="O161" s="23"/>
      <c r="P161" s="260"/>
      <c r="Q161" s="224"/>
      <c r="R161" s="22"/>
      <c r="S161" s="22"/>
      <c r="T161" s="22"/>
      <c r="U161" s="22"/>
      <c r="V161" s="278"/>
      <c r="W161" s="265">
        <f t="shared" si="135"/>
        <v>0</v>
      </c>
      <c r="X161" s="56">
        <f t="shared" si="136"/>
        <v>0</v>
      </c>
      <c r="Y161" s="56">
        <f t="shared" si="137"/>
        <v>0</v>
      </c>
      <c r="Z161" s="285" t="e">
        <f t="shared" si="138"/>
        <v>#DIV/0!</v>
      </c>
      <c r="AA161" s="231"/>
    </row>
    <row r="162" spans="1:27" s="422" customFormat="1" ht="30" customHeight="1" thickBot="1" x14ac:dyDescent="0.25">
      <c r="A162" s="508" t="s">
        <v>333</v>
      </c>
      <c r="B162" s="509"/>
      <c r="C162" s="510"/>
      <c r="D162" s="511"/>
      <c r="E162" s="512">
        <f>SUM(E158:E160)</f>
        <v>0</v>
      </c>
      <c r="F162" s="513"/>
      <c r="G162" s="514">
        <f>SUM(G158:G161)</f>
        <v>0</v>
      </c>
      <c r="H162" s="515">
        <f t="shared" ref="H162:J162" si="202">SUM(H158:H161)</f>
        <v>0</v>
      </c>
      <c r="I162" s="513">
        <f t="shared" si="202"/>
        <v>0</v>
      </c>
      <c r="J162" s="514">
        <f t="shared" si="202"/>
        <v>0</v>
      </c>
      <c r="K162" s="512">
        <f t="shared" ref="K162" si="203">SUM(K158:K161)</f>
        <v>0</v>
      </c>
      <c r="L162" s="513">
        <f t="shared" ref="L162" si="204">SUM(L158:L161)</f>
        <v>0</v>
      </c>
      <c r="M162" s="514">
        <f t="shared" ref="M162" si="205">SUM(M158:M161)</f>
        <v>0</v>
      </c>
      <c r="N162" s="515">
        <f t="shared" ref="N162" si="206">SUM(N158:N161)</f>
        <v>0</v>
      </c>
      <c r="O162" s="513">
        <f t="shared" ref="O162" si="207">SUM(O158:O161)</f>
        <v>0</v>
      </c>
      <c r="P162" s="514">
        <f t="shared" ref="P162" si="208">SUM(P158:P161)</f>
        <v>0</v>
      </c>
      <c r="Q162" s="515">
        <f t="shared" ref="Q162" si="209">SUM(Q158:Q161)</f>
        <v>0</v>
      </c>
      <c r="R162" s="513">
        <f t="shared" ref="R162" si="210">SUM(R158:R161)</f>
        <v>0</v>
      </c>
      <c r="S162" s="513">
        <f t="shared" ref="S162" si="211">SUM(S158:S161)</f>
        <v>0</v>
      </c>
      <c r="T162" s="513">
        <f t="shared" ref="T162" si="212">SUM(T158:T161)</f>
        <v>0</v>
      </c>
      <c r="U162" s="513">
        <f t="shared" ref="U162" si="213">SUM(U158:U161)</f>
        <v>0</v>
      </c>
      <c r="V162" s="516">
        <f t="shared" ref="V162" si="214">SUM(V158:V161)</f>
        <v>0</v>
      </c>
      <c r="W162" s="517">
        <f t="shared" si="135"/>
        <v>0</v>
      </c>
      <c r="X162" s="518">
        <f t="shared" si="136"/>
        <v>0</v>
      </c>
      <c r="Y162" s="518">
        <f t="shared" si="137"/>
        <v>0</v>
      </c>
      <c r="Z162" s="519" t="e">
        <f t="shared" si="138"/>
        <v>#DIV/0!</v>
      </c>
      <c r="AA162" s="421"/>
    </row>
    <row r="163" spans="1:27" ht="30" customHeight="1" thickBot="1" x14ac:dyDescent="0.25">
      <c r="A163" s="396" t="s">
        <v>13</v>
      </c>
      <c r="B163" s="397">
        <v>13</v>
      </c>
      <c r="C163" s="391" t="s">
        <v>174</v>
      </c>
      <c r="D163" s="392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4"/>
      <c r="X163" s="394"/>
      <c r="Y163" s="394"/>
      <c r="Z163" s="395"/>
      <c r="AA163" s="231"/>
    </row>
    <row r="164" spans="1:27" ht="30" customHeight="1" x14ac:dyDescent="0.2">
      <c r="A164" s="496" t="s">
        <v>14</v>
      </c>
      <c r="B164" s="497" t="s">
        <v>269</v>
      </c>
      <c r="C164" s="498" t="s">
        <v>176</v>
      </c>
      <c r="D164" s="499"/>
      <c r="E164" s="500">
        <f>E165+E166+E168</f>
        <v>0</v>
      </c>
      <c r="F164" s="501"/>
      <c r="G164" s="502">
        <f>G165+G166+G168</f>
        <v>0</v>
      </c>
      <c r="H164" s="503">
        <f t="shared" ref="H164:J164" si="215">H165+H166+H168</f>
        <v>0</v>
      </c>
      <c r="I164" s="501">
        <f t="shared" si="215"/>
        <v>0</v>
      </c>
      <c r="J164" s="502">
        <f t="shared" si="215"/>
        <v>0</v>
      </c>
      <c r="K164" s="500">
        <f t="shared" ref="K164" si="216">K165+K166+K168</f>
        <v>0</v>
      </c>
      <c r="L164" s="501">
        <f>L165+L166+L168+L167</f>
        <v>20000</v>
      </c>
      <c r="M164" s="502">
        <f t="shared" ref="M164:V164" si="217">M165+M166+M168+M167</f>
        <v>20000</v>
      </c>
      <c r="N164" s="503">
        <f t="shared" si="217"/>
        <v>1</v>
      </c>
      <c r="O164" s="501">
        <f t="shared" si="217"/>
        <v>20000</v>
      </c>
      <c r="P164" s="502">
        <f t="shared" si="217"/>
        <v>20000</v>
      </c>
      <c r="Q164" s="503">
        <f t="shared" si="217"/>
        <v>0</v>
      </c>
      <c r="R164" s="501">
        <f t="shared" si="217"/>
        <v>0</v>
      </c>
      <c r="S164" s="501">
        <f t="shared" si="217"/>
        <v>0</v>
      </c>
      <c r="T164" s="501">
        <f t="shared" si="217"/>
        <v>0</v>
      </c>
      <c r="U164" s="501">
        <f t="shared" si="217"/>
        <v>0</v>
      </c>
      <c r="V164" s="504">
        <f t="shared" si="217"/>
        <v>0</v>
      </c>
      <c r="W164" s="505">
        <f t="shared" si="135"/>
        <v>20000</v>
      </c>
      <c r="X164" s="506">
        <f t="shared" si="136"/>
        <v>20000</v>
      </c>
      <c r="Y164" s="506">
        <f t="shared" si="137"/>
        <v>0</v>
      </c>
      <c r="Z164" s="507">
        <f t="shared" si="138"/>
        <v>0</v>
      </c>
      <c r="AA164" s="231"/>
    </row>
    <row r="165" spans="1:27" ht="30" customHeight="1" x14ac:dyDescent="0.2">
      <c r="A165" s="370" t="s">
        <v>17</v>
      </c>
      <c r="B165" s="60" t="s">
        <v>177</v>
      </c>
      <c r="C165" s="97" t="s">
        <v>178</v>
      </c>
      <c r="D165" s="62" t="s">
        <v>73</v>
      </c>
      <c r="E165" s="235"/>
      <c r="F165" s="108"/>
      <c r="G165" s="243">
        <f t="shared" ref="G165:G166" si="218">E165*F165</f>
        <v>0</v>
      </c>
      <c r="H165" s="224"/>
      <c r="I165" s="22"/>
      <c r="J165" s="236"/>
      <c r="K165" s="258"/>
      <c r="L165" s="22"/>
      <c r="M165" s="236"/>
      <c r="N165" s="339"/>
      <c r="O165" s="23"/>
      <c r="P165" s="260"/>
      <c r="Q165" s="224"/>
      <c r="R165" s="22"/>
      <c r="S165" s="22"/>
      <c r="T165" s="22"/>
      <c r="U165" s="22"/>
      <c r="V165" s="278"/>
      <c r="W165" s="265">
        <f t="shared" si="135"/>
        <v>0</v>
      </c>
      <c r="X165" s="56">
        <f t="shared" si="136"/>
        <v>0</v>
      </c>
      <c r="Y165" s="56">
        <f t="shared" si="137"/>
        <v>0</v>
      </c>
      <c r="Z165" s="285" t="e">
        <f t="shared" si="138"/>
        <v>#DIV/0!</v>
      </c>
      <c r="AA165" s="231"/>
    </row>
    <row r="166" spans="1:27" ht="30" customHeight="1" x14ac:dyDescent="0.2">
      <c r="A166" s="370" t="s">
        <v>17</v>
      </c>
      <c r="B166" s="60" t="s">
        <v>179</v>
      </c>
      <c r="C166" s="98" t="s">
        <v>180</v>
      </c>
      <c r="D166" s="62" t="s">
        <v>73</v>
      </c>
      <c r="E166" s="235"/>
      <c r="F166" s="108"/>
      <c r="G166" s="243">
        <f t="shared" si="218"/>
        <v>0</v>
      </c>
      <c r="H166" s="224"/>
      <c r="I166" s="22"/>
      <c r="J166" s="236"/>
      <c r="K166" s="258"/>
      <c r="L166" s="22"/>
      <c r="M166" s="236"/>
      <c r="N166" s="339"/>
      <c r="O166" s="23"/>
      <c r="P166" s="260"/>
      <c r="Q166" s="224"/>
      <c r="R166" s="22"/>
      <c r="S166" s="22"/>
      <c r="T166" s="22"/>
      <c r="U166" s="22"/>
      <c r="V166" s="278"/>
      <c r="W166" s="265">
        <f t="shared" si="135"/>
        <v>0</v>
      </c>
      <c r="X166" s="56">
        <f t="shared" si="136"/>
        <v>0</v>
      </c>
      <c r="Y166" s="56">
        <f t="shared" si="137"/>
        <v>0</v>
      </c>
      <c r="Z166" s="285" t="e">
        <f t="shared" si="138"/>
        <v>#DIV/0!</v>
      </c>
      <c r="AA166" s="231"/>
    </row>
    <row r="167" spans="1:27" ht="30" customHeight="1" x14ac:dyDescent="0.25">
      <c r="A167" s="370" t="s">
        <v>17</v>
      </c>
      <c r="B167" s="64" t="s">
        <v>181</v>
      </c>
      <c r="C167" s="98" t="s">
        <v>182</v>
      </c>
      <c r="D167" s="62" t="s">
        <v>73</v>
      </c>
      <c r="E167" s="246" t="s">
        <v>74</v>
      </c>
      <c r="F167" s="187"/>
      <c r="G167" s="334"/>
      <c r="H167" s="227"/>
      <c r="I167" s="56"/>
      <c r="J167" s="242"/>
      <c r="K167" s="271">
        <v>1</v>
      </c>
      <c r="L167" s="66">
        <v>20000</v>
      </c>
      <c r="M167" s="272">
        <f t="shared" ref="M167" si="219">K167*L167</f>
        <v>20000</v>
      </c>
      <c r="N167" s="230">
        <v>1</v>
      </c>
      <c r="O167" s="66">
        <v>20000</v>
      </c>
      <c r="P167" s="272">
        <f t="shared" ref="P167" si="220">N167*O167</f>
        <v>20000</v>
      </c>
      <c r="Q167" s="25"/>
      <c r="R167" s="25"/>
      <c r="S167" s="25"/>
      <c r="T167" s="56"/>
      <c r="U167" s="56"/>
      <c r="V167" s="279"/>
      <c r="W167" s="265">
        <f>G167+M167</f>
        <v>20000</v>
      </c>
      <c r="X167" s="56">
        <f t="shared" si="136"/>
        <v>20000</v>
      </c>
      <c r="Y167" s="56">
        <f t="shared" si="137"/>
        <v>0</v>
      </c>
      <c r="Z167" s="285">
        <f t="shared" si="138"/>
        <v>0</v>
      </c>
      <c r="AA167" s="231"/>
    </row>
    <row r="168" spans="1:27" ht="30" customHeight="1" thickBot="1" x14ac:dyDescent="0.25">
      <c r="A168" s="371" t="s">
        <v>17</v>
      </c>
      <c r="B168" s="372" t="s">
        <v>183</v>
      </c>
      <c r="C168" s="463" t="s">
        <v>334</v>
      </c>
      <c r="D168" s="348"/>
      <c r="E168" s="349"/>
      <c r="F168" s="350">
        <v>0.22</v>
      </c>
      <c r="G168" s="351">
        <f>E168*F168</f>
        <v>0</v>
      </c>
      <c r="H168" s="359"/>
      <c r="I168" s="353"/>
      <c r="J168" s="354"/>
      <c r="K168" s="355"/>
      <c r="L168" s="353"/>
      <c r="M168" s="354"/>
      <c r="N168" s="356"/>
      <c r="O168" s="357"/>
      <c r="P168" s="358"/>
      <c r="Q168" s="359"/>
      <c r="R168" s="353"/>
      <c r="S168" s="353"/>
      <c r="T168" s="353"/>
      <c r="U168" s="353"/>
      <c r="V168" s="360"/>
      <c r="W168" s="287">
        <f t="shared" si="135"/>
        <v>0</v>
      </c>
      <c r="X168" s="288">
        <f t="shared" si="136"/>
        <v>0</v>
      </c>
      <c r="Y168" s="288">
        <f t="shared" si="137"/>
        <v>0</v>
      </c>
      <c r="Z168" s="289" t="e">
        <f t="shared" si="138"/>
        <v>#DIV/0!</v>
      </c>
      <c r="AA168" s="231"/>
    </row>
    <row r="169" spans="1:27" ht="30" customHeight="1" x14ac:dyDescent="0.2">
      <c r="A169" s="496" t="s">
        <v>14</v>
      </c>
      <c r="B169" s="497" t="s">
        <v>175</v>
      </c>
      <c r="C169" s="498" t="s">
        <v>184</v>
      </c>
      <c r="D169" s="499"/>
      <c r="E169" s="500">
        <f>SUM(E170:E172)</f>
        <v>1</v>
      </c>
      <c r="F169" s="501"/>
      <c r="G169" s="502">
        <f>SUM(G170:G177)</f>
        <v>14000</v>
      </c>
      <c r="H169" s="503">
        <f t="shared" ref="H169:J169" si="221">SUM(H170:H177)</f>
        <v>1</v>
      </c>
      <c r="I169" s="501">
        <f t="shared" si="221"/>
        <v>14000</v>
      </c>
      <c r="J169" s="502">
        <f t="shared" si="221"/>
        <v>14000</v>
      </c>
      <c r="K169" s="500">
        <f t="shared" ref="K169" si="222">SUM(K170:K177)</f>
        <v>0</v>
      </c>
      <c r="L169" s="501">
        <f t="shared" ref="L169" si="223">SUM(L170:L177)</f>
        <v>0</v>
      </c>
      <c r="M169" s="502">
        <f t="shared" ref="M169" si="224">SUM(M170:M177)</f>
        <v>0</v>
      </c>
      <c r="N169" s="503">
        <f t="shared" ref="N169" si="225">SUM(N170:N177)</f>
        <v>0</v>
      </c>
      <c r="O169" s="501">
        <f t="shared" ref="O169" si="226">SUM(O170:O177)</f>
        <v>0</v>
      </c>
      <c r="P169" s="502">
        <f t="shared" ref="P169" si="227">SUM(P170:P177)</f>
        <v>0</v>
      </c>
      <c r="Q169" s="503">
        <f t="shared" ref="Q169" si="228">SUM(Q170:Q177)</f>
        <v>0</v>
      </c>
      <c r="R169" s="501">
        <f t="shared" ref="R169" si="229">SUM(R170:R177)</f>
        <v>0</v>
      </c>
      <c r="S169" s="501">
        <f t="shared" ref="S169" si="230">SUM(S170:S177)</f>
        <v>0</v>
      </c>
      <c r="T169" s="501">
        <f t="shared" ref="T169" si="231">SUM(T170:T177)</f>
        <v>0</v>
      </c>
      <c r="U169" s="501">
        <f t="shared" ref="U169" si="232">SUM(U170:U177)</f>
        <v>0</v>
      </c>
      <c r="V169" s="504">
        <f t="shared" ref="V169" si="233">SUM(V170:V177)</f>
        <v>0</v>
      </c>
      <c r="W169" s="505">
        <f t="shared" si="135"/>
        <v>14000</v>
      </c>
      <c r="X169" s="506">
        <f t="shared" si="136"/>
        <v>14000</v>
      </c>
      <c r="Y169" s="506">
        <f t="shared" si="137"/>
        <v>0</v>
      </c>
      <c r="Z169" s="507">
        <f t="shared" si="138"/>
        <v>0</v>
      </c>
      <c r="AA169" s="231"/>
    </row>
    <row r="170" spans="1:27" ht="30" customHeight="1" x14ac:dyDescent="0.2">
      <c r="A170" s="370" t="s">
        <v>17</v>
      </c>
      <c r="B170" s="116" t="s">
        <v>185</v>
      </c>
      <c r="C170" s="125" t="s">
        <v>380</v>
      </c>
      <c r="D170" s="120" t="s">
        <v>73</v>
      </c>
      <c r="E170" s="239">
        <v>1</v>
      </c>
      <c r="F170" s="121">
        <v>14000</v>
      </c>
      <c r="G170" s="240">
        <f t="shared" ref="G170" si="234">E170*F170</f>
        <v>14000</v>
      </c>
      <c r="H170" s="328">
        <v>1</v>
      </c>
      <c r="I170" s="121">
        <v>14000</v>
      </c>
      <c r="J170" s="240">
        <f t="shared" ref="J170" si="235">H170*I170</f>
        <v>14000</v>
      </c>
      <c r="K170" s="258"/>
      <c r="L170" s="102"/>
      <c r="M170" s="236"/>
      <c r="N170" s="339"/>
      <c r="O170" s="23"/>
      <c r="P170" s="260"/>
      <c r="Q170" s="224"/>
      <c r="R170" s="22"/>
      <c r="S170" s="22"/>
      <c r="T170" s="22"/>
      <c r="U170" s="22"/>
      <c r="V170" s="278"/>
      <c r="W170" s="265">
        <f t="shared" si="135"/>
        <v>14000</v>
      </c>
      <c r="X170" s="56">
        <f t="shared" si="136"/>
        <v>14000</v>
      </c>
      <c r="Y170" s="56">
        <f t="shared" si="137"/>
        <v>0</v>
      </c>
      <c r="Z170" s="285">
        <f t="shared" si="138"/>
        <v>0</v>
      </c>
      <c r="AA170" s="231"/>
    </row>
    <row r="171" spans="1:27" ht="30" customHeight="1" x14ac:dyDescent="0.2">
      <c r="A171" s="370" t="s">
        <v>17</v>
      </c>
      <c r="B171" s="60" t="s">
        <v>186</v>
      </c>
      <c r="C171" s="74" t="s">
        <v>336</v>
      </c>
      <c r="D171" s="62" t="s">
        <v>335</v>
      </c>
      <c r="E171" s="235"/>
      <c r="F171" s="108"/>
      <c r="G171" s="243">
        <f t="shared" ref="G171:G177" si="236">E171*F171</f>
        <v>0</v>
      </c>
      <c r="H171" s="224"/>
      <c r="I171" s="22"/>
      <c r="J171" s="256"/>
      <c r="K171" s="258"/>
      <c r="L171" s="22"/>
      <c r="M171" s="236"/>
      <c r="N171" s="339"/>
      <c r="O171" s="23"/>
      <c r="P171" s="260"/>
      <c r="Q171" s="231"/>
      <c r="R171" s="21"/>
      <c r="S171" s="21"/>
      <c r="T171" s="21"/>
      <c r="U171" s="21"/>
      <c r="V171" s="280"/>
      <c r="W171" s="265">
        <f t="shared" si="135"/>
        <v>0</v>
      </c>
      <c r="X171" s="56">
        <f t="shared" si="136"/>
        <v>0</v>
      </c>
      <c r="Y171" s="56">
        <f t="shared" si="137"/>
        <v>0</v>
      </c>
      <c r="Z171" s="285" t="e">
        <f t="shared" si="138"/>
        <v>#DIV/0!</v>
      </c>
      <c r="AA171" s="231"/>
    </row>
    <row r="172" spans="1:27" ht="30" customHeight="1" x14ac:dyDescent="0.2">
      <c r="A172" s="375" t="s">
        <v>17</v>
      </c>
      <c r="B172" s="64" t="s">
        <v>187</v>
      </c>
      <c r="C172" s="74" t="s">
        <v>337</v>
      </c>
      <c r="D172" s="62" t="s">
        <v>335</v>
      </c>
      <c r="E172" s="235"/>
      <c r="F172" s="108"/>
      <c r="G172" s="243">
        <f t="shared" si="236"/>
        <v>0</v>
      </c>
      <c r="H172" s="224"/>
      <c r="I172" s="22"/>
      <c r="J172" s="236"/>
      <c r="K172" s="273"/>
      <c r="L172" s="21"/>
      <c r="M172" s="249"/>
      <c r="N172" s="231"/>
      <c r="O172" s="21"/>
      <c r="P172" s="249"/>
      <c r="Q172" s="224"/>
      <c r="R172" s="22"/>
      <c r="S172" s="22"/>
      <c r="T172" s="22"/>
      <c r="U172" s="22"/>
      <c r="V172" s="278"/>
      <c r="W172" s="265">
        <f t="shared" si="135"/>
        <v>0</v>
      </c>
      <c r="X172" s="56">
        <f t="shared" si="136"/>
        <v>0</v>
      </c>
      <c r="Y172" s="56">
        <f t="shared" si="137"/>
        <v>0</v>
      </c>
      <c r="Z172" s="285" t="e">
        <f t="shared" si="138"/>
        <v>#DIV/0!</v>
      </c>
      <c r="AA172" s="231"/>
    </row>
    <row r="173" spans="1:27" ht="30" customHeight="1" x14ac:dyDescent="0.2">
      <c r="A173" s="370" t="s">
        <v>17</v>
      </c>
      <c r="B173" s="60" t="s">
        <v>188</v>
      </c>
      <c r="C173" s="75" t="s">
        <v>338</v>
      </c>
      <c r="D173" s="62" t="s">
        <v>335</v>
      </c>
      <c r="E173" s="235"/>
      <c r="F173" s="108"/>
      <c r="G173" s="243">
        <f t="shared" si="236"/>
        <v>0</v>
      </c>
      <c r="H173" s="224"/>
      <c r="I173" s="22"/>
      <c r="J173" s="236"/>
      <c r="K173" s="258"/>
      <c r="L173" s="22"/>
      <c r="M173" s="236"/>
      <c r="N173" s="339"/>
      <c r="O173" s="23"/>
      <c r="P173" s="260"/>
      <c r="Q173" s="224"/>
      <c r="R173" s="22"/>
      <c r="S173" s="22"/>
      <c r="T173" s="22"/>
      <c r="U173" s="22"/>
      <c r="V173" s="278"/>
      <c r="W173" s="265">
        <f t="shared" si="135"/>
        <v>0</v>
      </c>
      <c r="X173" s="56">
        <f t="shared" si="136"/>
        <v>0</v>
      </c>
      <c r="Y173" s="56">
        <f t="shared" si="137"/>
        <v>0</v>
      </c>
      <c r="Z173" s="285" t="e">
        <f t="shared" si="138"/>
        <v>#DIV/0!</v>
      </c>
      <c r="AA173" s="231"/>
    </row>
    <row r="174" spans="1:27" ht="30" customHeight="1" x14ac:dyDescent="0.2">
      <c r="A174" s="370" t="s">
        <v>17</v>
      </c>
      <c r="B174" s="60" t="s">
        <v>339</v>
      </c>
      <c r="C174" s="75" t="s">
        <v>340</v>
      </c>
      <c r="D174" s="62" t="s">
        <v>335</v>
      </c>
      <c r="E174" s="235"/>
      <c r="F174" s="108"/>
      <c r="G174" s="243">
        <f t="shared" si="236"/>
        <v>0</v>
      </c>
      <c r="H174" s="224"/>
      <c r="I174" s="22"/>
      <c r="J174" s="236"/>
      <c r="K174" s="258"/>
      <c r="L174" s="22"/>
      <c r="M174" s="236"/>
      <c r="N174" s="339"/>
      <c r="O174" s="23"/>
      <c r="P174" s="260"/>
      <c r="Q174" s="224"/>
      <c r="R174" s="22"/>
      <c r="S174" s="22"/>
      <c r="T174" s="22"/>
      <c r="U174" s="22"/>
      <c r="V174" s="278"/>
      <c r="W174" s="265">
        <f t="shared" si="135"/>
        <v>0</v>
      </c>
      <c r="X174" s="56">
        <f t="shared" si="136"/>
        <v>0</v>
      </c>
      <c r="Y174" s="56">
        <f t="shared" si="137"/>
        <v>0</v>
      </c>
      <c r="Z174" s="285" t="e">
        <f t="shared" si="138"/>
        <v>#DIV/0!</v>
      </c>
      <c r="AA174" s="231"/>
    </row>
    <row r="175" spans="1:27" ht="30" customHeight="1" x14ac:dyDescent="0.2">
      <c r="A175" s="370" t="s">
        <v>17</v>
      </c>
      <c r="B175" s="60" t="s">
        <v>341</v>
      </c>
      <c r="C175" s="75" t="s">
        <v>342</v>
      </c>
      <c r="D175" s="62" t="s">
        <v>335</v>
      </c>
      <c r="E175" s="235"/>
      <c r="F175" s="108"/>
      <c r="G175" s="243">
        <f t="shared" si="236"/>
        <v>0</v>
      </c>
      <c r="H175" s="224"/>
      <c r="I175" s="22"/>
      <c r="J175" s="236"/>
      <c r="K175" s="258"/>
      <c r="L175" s="22"/>
      <c r="M175" s="236"/>
      <c r="N175" s="339"/>
      <c r="O175" s="23"/>
      <c r="P175" s="261"/>
      <c r="Q175" s="224"/>
      <c r="R175" s="22"/>
      <c r="S175" s="22"/>
      <c r="T175" s="22"/>
      <c r="U175" s="22"/>
      <c r="V175" s="278"/>
      <c r="W175" s="265">
        <f t="shared" si="135"/>
        <v>0</v>
      </c>
      <c r="X175" s="56">
        <f t="shared" si="136"/>
        <v>0</v>
      </c>
      <c r="Y175" s="56">
        <f t="shared" si="137"/>
        <v>0</v>
      </c>
      <c r="Z175" s="285" t="e">
        <f t="shared" si="138"/>
        <v>#DIV/0!</v>
      </c>
      <c r="AA175" s="231"/>
    </row>
    <row r="176" spans="1:27" ht="30" customHeight="1" x14ac:dyDescent="0.2">
      <c r="A176" s="370" t="s">
        <v>17</v>
      </c>
      <c r="B176" s="60" t="s">
        <v>343</v>
      </c>
      <c r="C176" s="75" t="s">
        <v>344</v>
      </c>
      <c r="D176" s="62" t="s">
        <v>335</v>
      </c>
      <c r="E176" s="235"/>
      <c r="F176" s="108"/>
      <c r="G176" s="243">
        <f t="shared" si="236"/>
        <v>0</v>
      </c>
      <c r="H176" s="225"/>
      <c r="I176" s="99"/>
      <c r="J176" s="244"/>
      <c r="K176" s="262"/>
      <c r="L176" s="99"/>
      <c r="M176" s="244"/>
      <c r="N176" s="225"/>
      <c r="O176" s="99"/>
      <c r="P176" s="244"/>
      <c r="Q176" s="225"/>
      <c r="R176" s="99"/>
      <c r="S176" s="99"/>
      <c r="T176" s="99"/>
      <c r="U176" s="99"/>
      <c r="V176" s="281"/>
      <c r="W176" s="265">
        <f t="shared" si="135"/>
        <v>0</v>
      </c>
      <c r="X176" s="56">
        <f t="shared" si="136"/>
        <v>0</v>
      </c>
      <c r="Y176" s="56">
        <f t="shared" si="137"/>
        <v>0</v>
      </c>
      <c r="Z176" s="285" t="e">
        <f t="shared" si="138"/>
        <v>#DIV/0!</v>
      </c>
      <c r="AA176" s="231"/>
    </row>
    <row r="177" spans="1:27" ht="30" customHeight="1" thickBot="1" x14ac:dyDescent="0.25">
      <c r="A177" s="371" t="s">
        <v>17</v>
      </c>
      <c r="B177" s="372" t="s">
        <v>345</v>
      </c>
      <c r="C177" s="373" t="s">
        <v>346</v>
      </c>
      <c r="D177" s="348"/>
      <c r="E177" s="349"/>
      <c r="F177" s="350">
        <v>0.22</v>
      </c>
      <c r="G177" s="351">
        <f t="shared" si="236"/>
        <v>0</v>
      </c>
      <c r="H177" s="458"/>
      <c r="I177" s="459"/>
      <c r="J177" s="460"/>
      <c r="K177" s="461"/>
      <c r="L177" s="459"/>
      <c r="M177" s="460"/>
      <c r="N177" s="458"/>
      <c r="O177" s="459"/>
      <c r="P177" s="460"/>
      <c r="Q177" s="458"/>
      <c r="R177" s="459"/>
      <c r="S177" s="459"/>
      <c r="T177" s="459"/>
      <c r="U177" s="459"/>
      <c r="V177" s="462"/>
      <c r="W177" s="287">
        <f t="shared" si="135"/>
        <v>0</v>
      </c>
      <c r="X177" s="288">
        <f t="shared" si="136"/>
        <v>0</v>
      </c>
      <c r="Y177" s="288">
        <f t="shared" si="137"/>
        <v>0</v>
      </c>
      <c r="Z177" s="289" t="e">
        <f t="shared" si="138"/>
        <v>#DIV/0!</v>
      </c>
      <c r="AA177" s="231"/>
    </row>
    <row r="178" spans="1:27" ht="30" customHeight="1" x14ac:dyDescent="0.2">
      <c r="A178" s="496" t="s">
        <v>14</v>
      </c>
      <c r="B178" s="497" t="s">
        <v>189</v>
      </c>
      <c r="C178" s="498" t="s">
        <v>190</v>
      </c>
      <c r="D178" s="499"/>
      <c r="E178" s="500">
        <f>SUM(E179:E181)</f>
        <v>0</v>
      </c>
      <c r="F178" s="501"/>
      <c r="G178" s="502">
        <f t="shared" ref="G178:V178" si="237">SUM(G179:G181)</f>
        <v>0</v>
      </c>
      <c r="H178" s="503">
        <f t="shared" si="237"/>
        <v>0</v>
      </c>
      <c r="I178" s="501"/>
      <c r="J178" s="502">
        <f t="shared" si="237"/>
        <v>0</v>
      </c>
      <c r="K178" s="500">
        <f t="shared" si="237"/>
        <v>0</v>
      </c>
      <c r="L178" s="501">
        <f t="shared" si="237"/>
        <v>0</v>
      </c>
      <c r="M178" s="502">
        <f t="shared" si="237"/>
        <v>0</v>
      </c>
      <c r="N178" s="503">
        <f t="shared" si="237"/>
        <v>0</v>
      </c>
      <c r="O178" s="501">
        <f t="shared" si="237"/>
        <v>0</v>
      </c>
      <c r="P178" s="502">
        <f t="shared" si="237"/>
        <v>0</v>
      </c>
      <c r="Q178" s="503">
        <f t="shared" si="237"/>
        <v>0</v>
      </c>
      <c r="R178" s="501">
        <f t="shared" si="237"/>
        <v>0</v>
      </c>
      <c r="S178" s="501">
        <f t="shared" si="237"/>
        <v>0</v>
      </c>
      <c r="T178" s="501">
        <f t="shared" si="237"/>
        <v>0</v>
      </c>
      <c r="U178" s="501">
        <f t="shared" si="237"/>
        <v>0</v>
      </c>
      <c r="V178" s="504">
        <f t="shared" si="237"/>
        <v>0</v>
      </c>
      <c r="W178" s="505">
        <f t="shared" si="135"/>
        <v>0</v>
      </c>
      <c r="X178" s="506">
        <f t="shared" si="136"/>
        <v>0</v>
      </c>
      <c r="Y178" s="506">
        <f t="shared" si="137"/>
        <v>0</v>
      </c>
      <c r="Z178" s="507" t="e">
        <f t="shared" si="138"/>
        <v>#DIV/0!</v>
      </c>
      <c r="AA178" s="231"/>
    </row>
    <row r="179" spans="1:27" ht="30" customHeight="1" x14ac:dyDescent="0.2">
      <c r="A179" s="370" t="s">
        <v>17</v>
      </c>
      <c r="B179" s="60" t="s">
        <v>191</v>
      </c>
      <c r="C179" s="74" t="s">
        <v>192</v>
      </c>
      <c r="D179" s="62"/>
      <c r="E179" s="235"/>
      <c r="F179" s="108"/>
      <c r="G179" s="243">
        <f t="shared" ref="G179:G181" si="238">E179*F179</f>
        <v>0</v>
      </c>
      <c r="H179" s="327"/>
      <c r="I179" s="108"/>
      <c r="J179" s="243"/>
      <c r="K179" s="262"/>
      <c r="L179" s="99"/>
      <c r="M179" s="244"/>
      <c r="N179" s="225"/>
      <c r="O179" s="99"/>
      <c r="P179" s="244"/>
      <c r="Q179" s="225"/>
      <c r="R179" s="99"/>
      <c r="S179" s="99"/>
      <c r="T179" s="99"/>
      <c r="U179" s="99"/>
      <c r="V179" s="281"/>
      <c r="W179" s="265">
        <f t="shared" si="135"/>
        <v>0</v>
      </c>
      <c r="X179" s="56">
        <f t="shared" si="136"/>
        <v>0</v>
      </c>
      <c r="Y179" s="56">
        <f t="shared" si="137"/>
        <v>0</v>
      </c>
      <c r="Z179" s="285" t="e">
        <f t="shared" si="138"/>
        <v>#DIV/0!</v>
      </c>
      <c r="AA179" s="231"/>
    </row>
    <row r="180" spans="1:27" ht="30" customHeight="1" x14ac:dyDescent="0.2">
      <c r="A180" s="370" t="s">
        <v>17</v>
      </c>
      <c r="B180" s="60" t="s">
        <v>193</v>
      </c>
      <c r="C180" s="74" t="s">
        <v>192</v>
      </c>
      <c r="D180" s="62"/>
      <c r="E180" s="235"/>
      <c r="F180" s="108"/>
      <c r="G180" s="243">
        <f t="shared" si="238"/>
        <v>0</v>
      </c>
      <c r="H180" s="232"/>
      <c r="I180" s="111"/>
      <c r="J180" s="257"/>
      <c r="K180" s="274"/>
      <c r="L180" s="111"/>
      <c r="M180" s="257"/>
      <c r="N180" s="340"/>
      <c r="O180" s="112"/>
      <c r="P180" s="275"/>
      <c r="Q180" s="231"/>
      <c r="R180" s="21"/>
      <c r="S180" s="21"/>
      <c r="T180" s="21"/>
      <c r="U180" s="21"/>
      <c r="V180" s="280"/>
      <c r="W180" s="265">
        <f t="shared" si="135"/>
        <v>0</v>
      </c>
      <c r="X180" s="56">
        <f t="shared" si="136"/>
        <v>0</v>
      </c>
      <c r="Y180" s="56">
        <f t="shared" si="137"/>
        <v>0</v>
      </c>
      <c r="Z180" s="285" t="e">
        <f t="shared" si="138"/>
        <v>#DIV/0!</v>
      </c>
      <c r="AA180" s="231"/>
    </row>
    <row r="181" spans="1:27" ht="30" customHeight="1" thickBot="1" x14ac:dyDescent="0.25">
      <c r="A181" s="375" t="s">
        <v>17</v>
      </c>
      <c r="B181" s="64" t="s">
        <v>194</v>
      </c>
      <c r="C181" s="75" t="s">
        <v>192</v>
      </c>
      <c r="D181" s="65"/>
      <c r="E181" s="362"/>
      <c r="F181" s="138"/>
      <c r="G181" s="252">
        <f t="shared" si="238"/>
        <v>0</v>
      </c>
      <c r="H181" s="428"/>
      <c r="I181" s="429"/>
      <c r="J181" s="430"/>
      <c r="K181" s="431"/>
      <c r="L181" s="429"/>
      <c r="M181" s="430"/>
      <c r="N181" s="432"/>
      <c r="O181" s="433"/>
      <c r="P181" s="434"/>
      <c r="Q181" s="435"/>
      <c r="R181" s="436"/>
      <c r="S181" s="436"/>
      <c r="T181" s="436"/>
      <c r="U181" s="436"/>
      <c r="V181" s="437"/>
      <c r="W181" s="367">
        <f t="shared" si="135"/>
        <v>0</v>
      </c>
      <c r="X181" s="368">
        <f t="shared" si="136"/>
        <v>0</v>
      </c>
      <c r="Y181" s="368">
        <f t="shared" si="137"/>
        <v>0</v>
      </c>
      <c r="Z181" s="369" t="e">
        <f t="shared" si="138"/>
        <v>#DIV/0!</v>
      </c>
      <c r="AA181" s="231"/>
    </row>
    <row r="182" spans="1:27" ht="30" customHeight="1" x14ac:dyDescent="0.2">
      <c r="A182" s="496" t="s">
        <v>14</v>
      </c>
      <c r="B182" s="521" t="s">
        <v>195</v>
      </c>
      <c r="C182" s="520" t="s">
        <v>174</v>
      </c>
      <c r="D182" s="499"/>
      <c r="E182" s="500">
        <f>SUM(E183:E187)</f>
        <v>5</v>
      </c>
      <c r="F182" s="501"/>
      <c r="G182" s="502">
        <f>SUM(G183:G193)</f>
        <v>234500</v>
      </c>
      <c r="H182" s="503">
        <f>SUM(H183:H193)</f>
        <v>13</v>
      </c>
      <c r="I182" s="501"/>
      <c r="J182" s="502">
        <f>SUM(J183:J193)</f>
        <v>240120</v>
      </c>
      <c r="K182" s="500">
        <f t="shared" ref="K182:V182" si="239">SUM(K183:K193)</f>
        <v>0</v>
      </c>
      <c r="L182" s="501">
        <f t="shared" si="239"/>
        <v>0</v>
      </c>
      <c r="M182" s="502">
        <f t="shared" si="239"/>
        <v>0</v>
      </c>
      <c r="N182" s="503">
        <f t="shared" si="239"/>
        <v>0</v>
      </c>
      <c r="O182" s="501">
        <f t="shared" si="239"/>
        <v>0</v>
      </c>
      <c r="P182" s="502">
        <f t="shared" si="239"/>
        <v>0</v>
      </c>
      <c r="Q182" s="503">
        <f t="shared" si="239"/>
        <v>0</v>
      </c>
      <c r="R182" s="501">
        <f t="shared" si="239"/>
        <v>0</v>
      </c>
      <c r="S182" s="501">
        <f t="shared" si="239"/>
        <v>0</v>
      </c>
      <c r="T182" s="501">
        <f t="shared" si="239"/>
        <v>0</v>
      </c>
      <c r="U182" s="501">
        <f t="shared" si="239"/>
        <v>0</v>
      </c>
      <c r="V182" s="504">
        <f t="shared" si="239"/>
        <v>0</v>
      </c>
      <c r="W182" s="505">
        <f t="shared" si="135"/>
        <v>234500</v>
      </c>
      <c r="X182" s="506">
        <f t="shared" si="136"/>
        <v>240120</v>
      </c>
      <c r="Y182" s="506">
        <f t="shared" si="137"/>
        <v>-5620</v>
      </c>
      <c r="Z182" s="507">
        <f t="shared" si="138"/>
        <v>-2.3965884861407251E-2</v>
      </c>
      <c r="AA182" s="231"/>
    </row>
    <row r="183" spans="1:27" ht="30" customHeight="1" x14ac:dyDescent="0.2">
      <c r="A183" s="376" t="s">
        <v>17</v>
      </c>
      <c r="B183" s="522" t="s">
        <v>196</v>
      </c>
      <c r="C183" s="89" t="s">
        <v>381</v>
      </c>
      <c r="D183" s="123" t="s">
        <v>73</v>
      </c>
      <c r="E183" s="241">
        <v>1</v>
      </c>
      <c r="F183" s="124">
        <v>20000</v>
      </c>
      <c r="G183" s="255">
        <f t="shared" ref="G183:G193" si="240">E183*F183</f>
        <v>20000</v>
      </c>
      <c r="H183" s="133">
        <v>1</v>
      </c>
      <c r="I183" s="124">
        <v>20000</v>
      </c>
      <c r="J183" s="255">
        <f t="shared" ref="J183:J185" si="241">H183*I183</f>
        <v>20000</v>
      </c>
      <c r="K183" s="449"/>
      <c r="L183" s="450"/>
      <c r="M183" s="451"/>
      <c r="N183" s="452"/>
      <c r="O183" s="453"/>
      <c r="P183" s="454"/>
      <c r="Q183" s="309"/>
      <c r="R183" s="455"/>
      <c r="S183" s="455"/>
      <c r="T183" s="455"/>
      <c r="U183" s="455"/>
      <c r="V183" s="456"/>
      <c r="W183" s="457">
        <f t="shared" si="135"/>
        <v>20000</v>
      </c>
      <c r="X183" s="107">
        <f t="shared" si="136"/>
        <v>20000</v>
      </c>
      <c r="Y183" s="107">
        <f t="shared" si="137"/>
        <v>0</v>
      </c>
      <c r="Z183" s="374">
        <f t="shared" si="138"/>
        <v>0</v>
      </c>
      <c r="AA183" s="231"/>
    </row>
    <row r="184" spans="1:27" ht="30" customHeight="1" x14ac:dyDescent="0.2">
      <c r="A184" s="370" t="s">
        <v>17</v>
      </c>
      <c r="B184" s="523" t="s">
        <v>197</v>
      </c>
      <c r="C184" s="130" t="s">
        <v>347</v>
      </c>
      <c r="D184" s="118" t="s">
        <v>73</v>
      </c>
      <c r="E184" s="237">
        <v>1</v>
      </c>
      <c r="F184" s="119">
        <v>1500</v>
      </c>
      <c r="G184" s="238">
        <f t="shared" si="240"/>
        <v>1500</v>
      </c>
      <c r="H184" s="229">
        <v>4</v>
      </c>
      <c r="I184" s="119">
        <f>J184/H184</f>
        <v>55</v>
      </c>
      <c r="J184" s="238">
        <v>220</v>
      </c>
      <c r="K184" s="276"/>
      <c r="L184" s="113"/>
      <c r="M184" s="344"/>
      <c r="N184" s="341"/>
      <c r="O184" s="114"/>
      <c r="P184" s="277"/>
      <c r="Q184" s="231"/>
      <c r="R184" s="21"/>
      <c r="S184" s="21"/>
      <c r="T184" s="21"/>
      <c r="U184" s="21"/>
      <c r="V184" s="280"/>
      <c r="W184" s="265">
        <f t="shared" si="135"/>
        <v>1500</v>
      </c>
      <c r="X184" s="56">
        <f t="shared" si="136"/>
        <v>220</v>
      </c>
      <c r="Y184" s="56">
        <f t="shared" si="137"/>
        <v>1280</v>
      </c>
      <c r="Z184" s="285">
        <f t="shared" si="138"/>
        <v>0.85333333333333339</v>
      </c>
      <c r="AA184" s="231"/>
    </row>
    <row r="185" spans="1:27" ht="30" customHeight="1" x14ac:dyDescent="0.2">
      <c r="A185" s="370" t="s">
        <v>17</v>
      </c>
      <c r="B185" s="523" t="s">
        <v>198</v>
      </c>
      <c r="C185" s="74" t="s">
        <v>382</v>
      </c>
      <c r="D185" s="118" t="s">
        <v>73</v>
      </c>
      <c r="E185" s="237">
        <v>1</v>
      </c>
      <c r="F185" s="119">
        <v>30000</v>
      </c>
      <c r="G185" s="238">
        <f t="shared" si="240"/>
        <v>30000</v>
      </c>
      <c r="H185" s="229">
        <v>1</v>
      </c>
      <c r="I185" s="119">
        <v>30000</v>
      </c>
      <c r="J185" s="238">
        <f t="shared" si="241"/>
        <v>30000</v>
      </c>
      <c r="K185" s="274"/>
      <c r="L185" s="111"/>
      <c r="M185" s="257"/>
      <c r="N185" s="340"/>
      <c r="O185" s="112"/>
      <c r="P185" s="275"/>
      <c r="Q185" s="231"/>
      <c r="R185" s="21"/>
      <c r="S185" s="21"/>
      <c r="T185" s="21"/>
      <c r="U185" s="21"/>
      <c r="V185" s="280"/>
      <c r="W185" s="265">
        <f t="shared" si="135"/>
        <v>30000</v>
      </c>
      <c r="X185" s="56">
        <f t="shared" si="136"/>
        <v>30000</v>
      </c>
      <c r="Y185" s="56">
        <f t="shared" si="137"/>
        <v>0</v>
      </c>
      <c r="Z185" s="285">
        <f t="shared" si="138"/>
        <v>0</v>
      </c>
      <c r="AA185" s="231"/>
    </row>
    <row r="186" spans="1:27" ht="30" customHeight="1" x14ac:dyDescent="0.2">
      <c r="A186" s="370" t="s">
        <v>17</v>
      </c>
      <c r="B186" s="523" t="s">
        <v>199</v>
      </c>
      <c r="C186" s="130" t="s">
        <v>383</v>
      </c>
      <c r="D186" s="118" t="s">
        <v>73</v>
      </c>
      <c r="E186" s="237">
        <v>1</v>
      </c>
      <c r="F186" s="119">
        <v>20000</v>
      </c>
      <c r="G186" s="238">
        <f t="shared" si="240"/>
        <v>20000</v>
      </c>
      <c r="H186" s="229">
        <v>1</v>
      </c>
      <c r="I186" s="119">
        <v>20000</v>
      </c>
      <c r="J186" s="238">
        <f t="shared" ref="J186:J187" si="242">H186*I186</f>
        <v>20000</v>
      </c>
      <c r="K186" s="274"/>
      <c r="L186" s="111"/>
      <c r="M186" s="257"/>
      <c r="N186" s="340"/>
      <c r="O186" s="112"/>
      <c r="P186" s="275"/>
      <c r="Q186" s="231"/>
      <c r="R186" s="21"/>
      <c r="S186" s="21"/>
      <c r="T186" s="21"/>
      <c r="U186" s="21"/>
      <c r="V186" s="280"/>
      <c r="W186" s="265">
        <f t="shared" si="135"/>
        <v>20000</v>
      </c>
      <c r="X186" s="56">
        <f t="shared" si="136"/>
        <v>20000</v>
      </c>
      <c r="Y186" s="56">
        <f t="shared" si="137"/>
        <v>0</v>
      </c>
      <c r="Z186" s="285">
        <f t="shared" si="138"/>
        <v>0</v>
      </c>
      <c r="AA186" s="231"/>
    </row>
    <row r="187" spans="1:27" ht="30" customHeight="1" x14ac:dyDescent="0.2">
      <c r="A187" s="375" t="s">
        <v>17</v>
      </c>
      <c r="B187" s="523" t="s">
        <v>200</v>
      </c>
      <c r="C187" s="75" t="s">
        <v>384</v>
      </c>
      <c r="D187" s="118" t="s">
        <v>73</v>
      </c>
      <c r="E187" s="237">
        <v>1</v>
      </c>
      <c r="F187" s="119">
        <v>45000</v>
      </c>
      <c r="G187" s="238">
        <f t="shared" si="240"/>
        <v>45000</v>
      </c>
      <c r="H187" s="229">
        <v>1</v>
      </c>
      <c r="I187" s="119">
        <v>45000</v>
      </c>
      <c r="J187" s="238">
        <f t="shared" si="242"/>
        <v>45000</v>
      </c>
      <c r="K187" s="274"/>
      <c r="L187" s="111"/>
      <c r="M187" s="257"/>
      <c r="N187" s="340"/>
      <c r="O187" s="112"/>
      <c r="P187" s="275"/>
      <c r="Q187" s="231"/>
      <c r="R187" s="21"/>
      <c r="S187" s="21"/>
      <c r="T187" s="21"/>
      <c r="U187" s="21"/>
      <c r="V187" s="280"/>
      <c r="W187" s="265">
        <f t="shared" si="135"/>
        <v>45000</v>
      </c>
      <c r="X187" s="56">
        <f t="shared" si="136"/>
        <v>45000</v>
      </c>
      <c r="Y187" s="56">
        <f t="shared" si="137"/>
        <v>0</v>
      </c>
      <c r="Z187" s="285">
        <f t="shared" si="138"/>
        <v>0</v>
      </c>
      <c r="AA187" s="231"/>
    </row>
    <row r="188" spans="1:27" ht="30" customHeight="1" x14ac:dyDescent="0.2">
      <c r="A188" s="375" t="s">
        <v>17</v>
      </c>
      <c r="B188" s="523" t="s">
        <v>201</v>
      </c>
      <c r="C188" s="125" t="s">
        <v>385</v>
      </c>
      <c r="D188" s="118" t="s">
        <v>73</v>
      </c>
      <c r="E188" s="237">
        <v>1</v>
      </c>
      <c r="F188" s="119">
        <v>30000</v>
      </c>
      <c r="G188" s="238">
        <f t="shared" si="240"/>
        <v>30000</v>
      </c>
      <c r="H188" s="327">
        <v>1</v>
      </c>
      <c r="I188" s="108">
        <v>30000</v>
      </c>
      <c r="J188" s="243">
        <f t="shared" ref="J188" si="243">H188*I188</f>
        <v>30000</v>
      </c>
      <c r="K188" s="274"/>
      <c r="L188" s="111"/>
      <c r="M188" s="257"/>
      <c r="N188" s="342"/>
      <c r="O188" s="112"/>
      <c r="P188" s="275"/>
      <c r="Q188" s="231"/>
      <c r="R188" s="21"/>
      <c r="S188" s="21"/>
      <c r="T188" s="21"/>
      <c r="U188" s="21"/>
      <c r="V188" s="280"/>
      <c r="W188" s="265">
        <f t="shared" si="135"/>
        <v>30000</v>
      </c>
      <c r="X188" s="56">
        <f t="shared" si="136"/>
        <v>30000</v>
      </c>
      <c r="Y188" s="56">
        <f t="shared" si="137"/>
        <v>0</v>
      </c>
      <c r="Z188" s="285">
        <f t="shared" si="138"/>
        <v>0</v>
      </c>
      <c r="AA188" s="231"/>
    </row>
    <row r="189" spans="1:27" ht="30" customHeight="1" x14ac:dyDescent="0.2">
      <c r="A189" s="375" t="s">
        <v>17</v>
      </c>
      <c r="B189" s="524" t="s">
        <v>202</v>
      </c>
      <c r="C189" s="125" t="s">
        <v>386</v>
      </c>
      <c r="D189" s="120" t="s">
        <v>73</v>
      </c>
      <c r="E189" s="239">
        <v>1</v>
      </c>
      <c r="F189" s="121">
        <v>10000</v>
      </c>
      <c r="G189" s="240">
        <f t="shared" si="240"/>
        <v>10000</v>
      </c>
      <c r="H189" s="232">
        <v>1</v>
      </c>
      <c r="I189" s="111">
        <v>16900</v>
      </c>
      <c r="J189" s="257">
        <f t="shared" ref="J189:J191" si="244">H189*I189</f>
        <v>16900</v>
      </c>
      <c r="K189" s="274"/>
      <c r="L189" s="111"/>
      <c r="M189" s="257"/>
      <c r="N189" s="342"/>
      <c r="O189" s="112"/>
      <c r="P189" s="275"/>
      <c r="Q189" s="231"/>
      <c r="R189" s="21"/>
      <c r="S189" s="21"/>
      <c r="T189" s="21"/>
      <c r="U189" s="21"/>
      <c r="V189" s="280"/>
      <c r="W189" s="265">
        <f t="shared" si="135"/>
        <v>10000</v>
      </c>
      <c r="X189" s="56">
        <f t="shared" si="136"/>
        <v>16900</v>
      </c>
      <c r="Y189" s="56">
        <f t="shared" si="137"/>
        <v>-6900</v>
      </c>
      <c r="Z189" s="285">
        <f t="shared" si="138"/>
        <v>-0.69</v>
      </c>
      <c r="AA189" s="231"/>
    </row>
    <row r="190" spans="1:27" ht="30" customHeight="1" x14ac:dyDescent="0.2">
      <c r="A190" s="375" t="s">
        <v>17</v>
      </c>
      <c r="B190" s="524" t="s">
        <v>203</v>
      </c>
      <c r="C190" s="125" t="s">
        <v>387</v>
      </c>
      <c r="D190" s="120" t="s">
        <v>73</v>
      </c>
      <c r="E190" s="239">
        <v>1</v>
      </c>
      <c r="F190" s="121">
        <v>25000</v>
      </c>
      <c r="G190" s="240">
        <f t="shared" si="240"/>
        <v>25000</v>
      </c>
      <c r="H190" s="232">
        <v>1</v>
      </c>
      <c r="I190" s="111">
        <v>25000</v>
      </c>
      <c r="J190" s="257">
        <f t="shared" si="244"/>
        <v>25000</v>
      </c>
      <c r="K190" s="274"/>
      <c r="L190" s="111"/>
      <c r="M190" s="257"/>
      <c r="N190" s="342"/>
      <c r="O190" s="112"/>
      <c r="P190" s="275"/>
      <c r="Q190" s="231"/>
      <c r="R190" s="21"/>
      <c r="S190" s="21"/>
      <c r="T190" s="21"/>
      <c r="U190" s="21"/>
      <c r="V190" s="280"/>
      <c r="W190" s="265">
        <f t="shared" si="135"/>
        <v>25000</v>
      </c>
      <c r="X190" s="56">
        <f t="shared" si="136"/>
        <v>25000</v>
      </c>
      <c r="Y190" s="56">
        <f t="shared" si="137"/>
        <v>0</v>
      </c>
      <c r="Z190" s="285">
        <f t="shared" si="138"/>
        <v>0</v>
      </c>
      <c r="AA190" s="231"/>
    </row>
    <row r="191" spans="1:27" ht="30" customHeight="1" x14ac:dyDescent="0.2">
      <c r="A191" s="375" t="s">
        <v>17</v>
      </c>
      <c r="B191" s="524" t="s">
        <v>388</v>
      </c>
      <c r="C191" s="75" t="s">
        <v>389</v>
      </c>
      <c r="D191" s="120" t="s">
        <v>73</v>
      </c>
      <c r="E191" s="239">
        <v>1</v>
      </c>
      <c r="F191" s="121">
        <v>35000</v>
      </c>
      <c r="G191" s="240">
        <f t="shared" si="240"/>
        <v>35000</v>
      </c>
      <c r="H191" s="232">
        <v>1</v>
      </c>
      <c r="I191" s="111">
        <v>35000</v>
      </c>
      <c r="J191" s="257">
        <f t="shared" si="244"/>
        <v>35000</v>
      </c>
      <c r="K191" s="274"/>
      <c r="L191" s="111"/>
      <c r="M191" s="257"/>
      <c r="N191" s="342"/>
      <c r="O191" s="112"/>
      <c r="P191" s="275"/>
      <c r="Q191" s="231"/>
      <c r="R191" s="21"/>
      <c r="S191" s="21"/>
      <c r="T191" s="21"/>
      <c r="U191" s="21"/>
      <c r="V191" s="280"/>
      <c r="W191" s="265">
        <f t="shared" si="135"/>
        <v>35000</v>
      </c>
      <c r="X191" s="56">
        <f t="shared" si="136"/>
        <v>35000</v>
      </c>
      <c r="Y191" s="56">
        <f t="shared" si="137"/>
        <v>0</v>
      </c>
      <c r="Z191" s="285">
        <f t="shared" si="138"/>
        <v>0</v>
      </c>
      <c r="AA191" s="231"/>
    </row>
    <row r="192" spans="1:27" ht="30" customHeight="1" x14ac:dyDescent="0.2">
      <c r="A192" s="375" t="s">
        <v>17</v>
      </c>
      <c r="B192" s="524" t="s">
        <v>390</v>
      </c>
      <c r="C192" s="75" t="s">
        <v>391</v>
      </c>
      <c r="D192" s="120" t="s">
        <v>73</v>
      </c>
      <c r="E192" s="239">
        <v>1</v>
      </c>
      <c r="F192" s="121">
        <v>18000</v>
      </c>
      <c r="G192" s="240">
        <f t="shared" si="240"/>
        <v>18000</v>
      </c>
      <c r="H192" s="232">
        <v>1</v>
      </c>
      <c r="I192" s="111">
        <v>18000</v>
      </c>
      <c r="J192" s="257">
        <f>H192*I192</f>
        <v>18000</v>
      </c>
      <c r="K192" s="274"/>
      <c r="L192" s="111"/>
      <c r="M192" s="257"/>
      <c r="N192" s="342"/>
      <c r="O192" s="112"/>
      <c r="P192" s="275"/>
      <c r="Q192" s="231"/>
      <c r="R192" s="21"/>
      <c r="S192" s="21"/>
      <c r="T192" s="21"/>
      <c r="U192" s="21"/>
      <c r="V192" s="280"/>
      <c r="W192" s="265">
        <f t="shared" si="135"/>
        <v>18000</v>
      </c>
      <c r="X192" s="56">
        <f t="shared" si="136"/>
        <v>18000</v>
      </c>
      <c r="Y192" s="56">
        <f t="shared" si="137"/>
        <v>0</v>
      </c>
      <c r="Z192" s="285">
        <f t="shared" si="138"/>
        <v>0</v>
      </c>
      <c r="AA192" s="231"/>
    </row>
    <row r="193" spans="1:28" ht="30" customHeight="1" thickBot="1" x14ac:dyDescent="0.25">
      <c r="A193" s="371" t="s">
        <v>17</v>
      </c>
      <c r="B193" s="525" t="s">
        <v>392</v>
      </c>
      <c r="C193" s="438" t="s">
        <v>348</v>
      </c>
      <c r="D193" s="379"/>
      <c r="E193" s="380"/>
      <c r="F193" s="381">
        <v>0.22</v>
      </c>
      <c r="G193" s="382">
        <f t="shared" si="240"/>
        <v>0</v>
      </c>
      <c r="H193" s="439"/>
      <c r="I193" s="440"/>
      <c r="J193" s="441"/>
      <c r="K193" s="442"/>
      <c r="L193" s="440"/>
      <c r="M193" s="441"/>
      <c r="N193" s="443"/>
      <c r="O193" s="444"/>
      <c r="P193" s="445"/>
      <c r="Q193" s="446"/>
      <c r="R193" s="447"/>
      <c r="S193" s="447"/>
      <c r="T193" s="447"/>
      <c r="U193" s="447"/>
      <c r="V193" s="448"/>
      <c r="W193" s="287">
        <f t="shared" si="135"/>
        <v>0</v>
      </c>
      <c r="X193" s="288">
        <f t="shared" si="136"/>
        <v>0</v>
      </c>
      <c r="Y193" s="288">
        <f t="shared" si="137"/>
        <v>0</v>
      </c>
      <c r="Z193" s="289" t="e">
        <f t="shared" si="138"/>
        <v>#DIV/0!</v>
      </c>
      <c r="AA193" s="231"/>
    </row>
    <row r="194" spans="1:28" s="422" customFormat="1" ht="30" customHeight="1" thickBot="1" x14ac:dyDescent="0.25">
      <c r="A194" s="508" t="s">
        <v>349</v>
      </c>
      <c r="B194" s="509"/>
      <c r="C194" s="510"/>
      <c r="D194" s="511"/>
      <c r="E194" s="512">
        <f>E182+E178+E169+E164</f>
        <v>6</v>
      </c>
      <c r="F194" s="513"/>
      <c r="G194" s="514">
        <f t="shared" ref="G194:V194" si="245">G182+G178+G169+G164</f>
        <v>248500</v>
      </c>
      <c r="H194" s="515">
        <f t="shared" si="245"/>
        <v>14</v>
      </c>
      <c r="I194" s="513">
        <f t="shared" si="245"/>
        <v>14000</v>
      </c>
      <c r="J194" s="514">
        <f t="shared" si="245"/>
        <v>254120</v>
      </c>
      <c r="K194" s="512">
        <f t="shared" si="245"/>
        <v>0</v>
      </c>
      <c r="L194" s="513">
        <f t="shared" si="245"/>
        <v>20000</v>
      </c>
      <c r="M194" s="514">
        <f t="shared" si="245"/>
        <v>20000</v>
      </c>
      <c r="N194" s="515">
        <f t="shared" si="245"/>
        <v>1</v>
      </c>
      <c r="O194" s="513">
        <f t="shared" si="245"/>
        <v>20000</v>
      </c>
      <c r="P194" s="514">
        <f t="shared" si="245"/>
        <v>20000</v>
      </c>
      <c r="Q194" s="515">
        <f t="shared" si="245"/>
        <v>0</v>
      </c>
      <c r="R194" s="513">
        <f t="shared" si="245"/>
        <v>0</v>
      </c>
      <c r="S194" s="513">
        <f t="shared" si="245"/>
        <v>0</v>
      </c>
      <c r="T194" s="513">
        <f t="shared" si="245"/>
        <v>0</v>
      </c>
      <c r="U194" s="513">
        <f t="shared" si="245"/>
        <v>0</v>
      </c>
      <c r="V194" s="516">
        <f t="shared" si="245"/>
        <v>0</v>
      </c>
      <c r="W194" s="517">
        <f t="shared" si="135"/>
        <v>268500</v>
      </c>
      <c r="X194" s="518">
        <f t="shared" si="136"/>
        <v>274120</v>
      </c>
      <c r="Y194" s="518">
        <f t="shared" si="137"/>
        <v>-5620</v>
      </c>
      <c r="Z194" s="519">
        <f t="shared" si="138"/>
        <v>-2.0931098696461824E-2</v>
      </c>
      <c r="AA194" s="421"/>
    </row>
    <row r="195" spans="1:28" s="422" customFormat="1" ht="30" customHeight="1" thickBot="1" x14ac:dyDescent="0.25">
      <c r="A195" s="399" t="s">
        <v>204</v>
      </c>
      <c r="B195" s="400"/>
      <c r="C195" s="401"/>
      <c r="D195" s="402"/>
      <c r="E195" s="403"/>
      <c r="F195" s="404"/>
      <c r="G195" s="405">
        <f>G32+G46+G55+G78+G92+G113+G129+G137+G145+G152+G156+G162+G194</f>
        <v>616580</v>
      </c>
      <c r="H195" s="406"/>
      <c r="I195" s="404"/>
      <c r="J195" s="405">
        <f t="shared" ref="J195:V195" si="246">J32+J46+J55+J78+J92+J113+J129+J137+J145+J152+J156+J162+J194</f>
        <v>616521</v>
      </c>
      <c r="K195" s="403"/>
      <c r="L195" s="404"/>
      <c r="M195" s="405">
        <f t="shared" si="246"/>
        <v>69000</v>
      </c>
      <c r="N195" s="406"/>
      <c r="O195" s="404"/>
      <c r="P195" s="405">
        <f t="shared" si="246"/>
        <v>69000</v>
      </c>
      <c r="Q195" s="406">
        <f t="shared" si="246"/>
        <v>0</v>
      </c>
      <c r="R195" s="404">
        <f t="shared" si="246"/>
        <v>0</v>
      </c>
      <c r="S195" s="404">
        <f t="shared" si="246"/>
        <v>0</v>
      </c>
      <c r="T195" s="404">
        <f t="shared" si="246"/>
        <v>0</v>
      </c>
      <c r="U195" s="404">
        <f t="shared" si="246"/>
        <v>0</v>
      </c>
      <c r="V195" s="407">
        <f t="shared" si="246"/>
        <v>0</v>
      </c>
      <c r="W195" s="418">
        <f t="shared" ref="W195:W196" si="247">G195+M195+S195</f>
        <v>685580</v>
      </c>
      <c r="X195" s="419">
        <f t="shared" ref="X195:X196" si="248">J195+P195+V195</f>
        <v>685521</v>
      </c>
      <c r="Y195" s="419">
        <f t="shared" ref="Y195:Y196" si="249">W195-X195</f>
        <v>59</v>
      </c>
      <c r="Z195" s="420">
        <f t="shared" ref="Z195:Z196" si="250">Y195/W195</f>
        <v>8.6058519793459558E-5</v>
      </c>
      <c r="AA195" s="421"/>
    </row>
    <row r="196" spans="1:28" s="422" customFormat="1" ht="30" customHeight="1" thickBot="1" x14ac:dyDescent="0.25">
      <c r="A196" s="411"/>
      <c r="B196" s="411"/>
      <c r="C196" s="411"/>
      <c r="D196" s="398"/>
      <c r="E196" s="106"/>
      <c r="F196" s="106"/>
      <c r="G196" s="106"/>
      <c r="H196" s="423"/>
      <c r="I196" s="423"/>
      <c r="J196" s="423"/>
      <c r="K196" s="423"/>
      <c r="L196" s="423"/>
      <c r="M196" s="423"/>
      <c r="N196" s="424"/>
      <c r="O196" s="425"/>
      <c r="P196" s="424"/>
      <c r="Q196" s="424"/>
      <c r="R196" s="424"/>
      <c r="S196" s="424"/>
      <c r="T196" s="424"/>
      <c r="U196" s="424"/>
      <c r="V196" s="424"/>
      <c r="W196" s="424"/>
      <c r="X196" s="424"/>
      <c r="Y196" s="424"/>
      <c r="Z196" s="424"/>
      <c r="AA196" s="424"/>
      <c r="AB196" s="424"/>
    </row>
    <row r="197" spans="1:28" s="422" customFormat="1" ht="30" customHeight="1" thickBot="1" x14ac:dyDescent="0.25">
      <c r="A197" s="412" t="s">
        <v>205</v>
      </c>
      <c r="B197" s="413"/>
      <c r="C197" s="413"/>
      <c r="D197" s="414"/>
      <c r="E197" s="415"/>
      <c r="F197" s="416"/>
      <c r="G197" s="417">
        <f>ФІНАНСУВАННЯ!C22-ВИТРАТИ!G195</f>
        <v>0</v>
      </c>
      <c r="H197" s="417"/>
      <c r="I197" s="417"/>
      <c r="J197" s="417">
        <f>ФІНАНСУВАННЯ!C23-ВИТРАТИ!J195</f>
        <v>0</v>
      </c>
      <c r="K197" s="417"/>
      <c r="L197" s="417"/>
      <c r="M197" s="417">
        <f>ФІНАНСУВАННЯ!J22-ВИТРАТИ!M195</f>
        <v>0</v>
      </c>
      <c r="N197" s="417"/>
      <c r="O197" s="417"/>
      <c r="P197" s="417">
        <f>P195-ФІНАНСУВАННЯ!J23</f>
        <v>0</v>
      </c>
      <c r="Q197" s="417"/>
      <c r="R197" s="417"/>
      <c r="S197" s="417"/>
      <c r="T197" s="417"/>
      <c r="U197" s="417"/>
      <c r="V197" s="417"/>
      <c r="W197" s="417"/>
      <c r="X197" s="417"/>
      <c r="Y197" s="426"/>
      <c r="Z197" s="427"/>
    </row>
    <row r="198" spans="1:28" x14ac:dyDescent="0.2">
      <c r="A198" s="1"/>
      <c r="B198" s="17"/>
      <c r="C198" s="2"/>
      <c r="D198" s="18"/>
      <c r="E198" s="5"/>
      <c r="F198" s="5"/>
      <c r="G198" s="5"/>
      <c r="H198" s="5"/>
      <c r="I198" s="5"/>
      <c r="J198" s="5"/>
      <c r="K198" s="5"/>
      <c r="L198" s="5"/>
      <c r="M198" s="5"/>
      <c r="N198" s="19"/>
      <c r="O198" s="2"/>
      <c r="P198" s="1"/>
    </row>
    <row r="199" spans="1:28" ht="18" x14ac:dyDescent="0.2">
      <c r="A199" s="1"/>
      <c r="B199" s="17"/>
      <c r="C199" s="2"/>
      <c r="D199" s="18"/>
      <c r="E199" s="5"/>
      <c r="F199" s="5"/>
      <c r="G199" s="5"/>
      <c r="H199" s="5"/>
      <c r="I199" s="5"/>
      <c r="J199" s="115"/>
      <c r="K199" s="5"/>
      <c r="L199" s="5"/>
      <c r="M199" s="5"/>
      <c r="N199" s="19"/>
      <c r="O199" s="2"/>
      <c r="P199" s="1"/>
    </row>
    <row r="200" spans="1:28" x14ac:dyDescent="0.2">
      <c r="A200" s="1"/>
      <c r="B200" s="17"/>
      <c r="C200" s="2"/>
      <c r="D200" s="18"/>
      <c r="E200" s="5"/>
      <c r="F200" s="5"/>
      <c r="G200" s="5"/>
      <c r="H200" s="5"/>
      <c r="I200" s="5"/>
      <c r="J200" s="5"/>
      <c r="K200" s="5"/>
      <c r="L200" s="5"/>
      <c r="M200" s="5"/>
      <c r="N200" s="19"/>
      <c r="O200" s="2"/>
      <c r="P200" s="1"/>
    </row>
    <row r="201" spans="1:28" x14ac:dyDescent="0.2">
      <c r="A201" s="1"/>
      <c r="B201" s="17"/>
      <c r="C201" s="2"/>
      <c r="D201" s="18"/>
      <c r="E201" s="5"/>
      <c r="F201" s="5"/>
      <c r="G201" s="5"/>
      <c r="H201" s="5"/>
      <c r="I201" s="5"/>
      <c r="J201" s="5"/>
      <c r="K201" s="5"/>
      <c r="L201" s="5"/>
      <c r="M201" s="5"/>
      <c r="N201" s="19"/>
      <c r="O201" s="2"/>
      <c r="P201" s="1"/>
    </row>
    <row r="202" spans="1:28" x14ac:dyDescent="0.2">
      <c r="A202" s="1"/>
      <c r="B202" s="17"/>
      <c r="C202" s="2"/>
      <c r="D202" s="18"/>
      <c r="E202" s="5"/>
      <c r="F202" s="5"/>
      <c r="G202" s="5"/>
      <c r="H202" s="5"/>
      <c r="I202" s="5"/>
      <c r="J202" s="5"/>
      <c r="K202" s="5"/>
      <c r="L202" s="5"/>
      <c r="M202" s="5"/>
      <c r="N202" s="19"/>
      <c r="O202" s="2"/>
      <c r="P202" s="1"/>
    </row>
    <row r="203" spans="1:28" x14ac:dyDescent="0.2">
      <c r="A203" s="1"/>
      <c r="B203" s="17"/>
      <c r="C203" s="2"/>
      <c r="D203" s="18"/>
      <c r="E203" s="5"/>
      <c r="F203" s="5"/>
      <c r="G203" s="5"/>
      <c r="H203" s="5"/>
      <c r="I203" s="5"/>
      <c r="J203" s="5"/>
      <c r="K203" s="5"/>
      <c r="L203" s="5"/>
      <c r="M203" s="5"/>
      <c r="N203" s="19"/>
      <c r="O203" s="2"/>
      <c r="P203" s="1"/>
    </row>
    <row r="204" spans="1:28" x14ac:dyDescent="0.2">
      <c r="A204" s="1"/>
      <c r="B204" s="17"/>
      <c r="C204" s="2"/>
      <c r="D204" s="18"/>
      <c r="E204" s="5"/>
      <c r="F204" s="5"/>
      <c r="G204" s="5"/>
      <c r="H204" s="5"/>
      <c r="I204" s="5"/>
      <c r="J204" s="5"/>
      <c r="K204" s="5"/>
      <c r="L204" s="5"/>
      <c r="M204" s="5"/>
      <c r="N204" s="19"/>
      <c r="O204" s="2"/>
      <c r="P204" s="1"/>
    </row>
    <row r="205" spans="1:28" x14ac:dyDescent="0.2">
      <c r="A205" s="1"/>
      <c r="B205" s="17"/>
      <c r="C205" s="2"/>
      <c r="D205" s="18"/>
      <c r="E205" s="5"/>
      <c r="F205" s="5"/>
      <c r="G205" s="5"/>
      <c r="H205" s="5"/>
      <c r="I205" s="5"/>
      <c r="J205" s="5"/>
      <c r="K205" s="5"/>
      <c r="L205" s="5"/>
      <c r="M205" s="5"/>
      <c r="N205" s="19"/>
      <c r="O205" s="2"/>
      <c r="P205" s="1"/>
    </row>
    <row r="206" spans="1:28" x14ac:dyDescent="0.2">
      <c r="A206" s="1"/>
      <c r="B206" s="17"/>
      <c r="C206" s="2"/>
      <c r="D206" s="18"/>
      <c r="E206" s="5"/>
      <c r="F206" s="5"/>
      <c r="G206" s="5"/>
      <c r="H206" s="5"/>
      <c r="I206" s="5"/>
      <c r="J206" s="5"/>
      <c r="K206" s="5"/>
      <c r="L206" s="5"/>
      <c r="M206" s="5"/>
      <c r="N206" s="19"/>
      <c r="O206" s="2"/>
      <c r="P206" s="1"/>
    </row>
    <row r="207" spans="1:28" x14ac:dyDescent="0.2">
      <c r="A207" s="1"/>
      <c r="B207" s="17"/>
      <c r="C207" s="2"/>
      <c r="D207" s="18"/>
      <c r="E207" s="5"/>
      <c r="F207" s="5"/>
      <c r="G207" s="5"/>
      <c r="H207" s="5"/>
      <c r="I207" s="5"/>
      <c r="J207" s="5"/>
      <c r="K207" s="5"/>
      <c r="L207" s="5"/>
      <c r="M207" s="5"/>
      <c r="N207" s="19"/>
      <c r="O207" s="2"/>
      <c r="P207" s="1"/>
    </row>
    <row r="208" spans="1:28" x14ac:dyDescent="0.2">
      <c r="A208" s="1"/>
      <c r="B208" s="17"/>
      <c r="C208" s="2"/>
      <c r="D208" s="18"/>
      <c r="E208" s="5"/>
      <c r="F208" s="5"/>
      <c r="G208" s="5"/>
      <c r="H208" s="5"/>
      <c r="I208" s="5"/>
      <c r="J208" s="5"/>
      <c r="K208" s="5"/>
      <c r="L208" s="5"/>
      <c r="M208" s="5"/>
      <c r="N208" s="19"/>
      <c r="O208" s="2"/>
      <c r="P208" s="1"/>
    </row>
    <row r="209" spans="1:16" x14ac:dyDescent="0.2">
      <c r="A209" s="1"/>
      <c r="B209" s="17"/>
      <c r="C209" s="2"/>
      <c r="D209" s="18"/>
      <c r="E209" s="5"/>
      <c r="F209" s="5"/>
      <c r="G209" s="5"/>
      <c r="H209" s="5"/>
      <c r="I209" s="5"/>
      <c r="J209" s="5"/>
      <c r="K209" s="5"/>
      <c r="L209" s="5"/>
      <c r="M209" s="5"/>
      <c r="N209" s="19"/>
      <c r="O209" s="2"/>
      <c r="P209" s="1"/>
    </row>
    <row r="210" spans="1:16" x14ac:dyDescent="0.2">
      <c r="A210" s="1"/>
      <c r="B210" s="17"/>
      <c r="C210" s="2"/>
      <c r="D210" s="18"/>
      <c r="E210" s="5"/>
      <c r="F210" s="5"/>
      <c r="G210" s="5"/>
      <c r="H210" s="5"/>
      <c r="I210" s="5"/>
      <c r="J210" s="5"/>
      <c r="K210" s="5"/>
      <c r="L210" s="5"/>
      <c r="M210" s="5"/>
      <c r="N210" s="19"/>
      <c r="O210" s="2"/>
      <c r="P210" s="1"/>
    </row>
    <row r="211" spans="1:16" x14ac:dyDescent="0.2">
      <c r="A211" s="1"/>
      <c r="B211" s="17"/>
      <c r="C211" s="2"/>
      <c r="D211" s="18"/>
      <c r="E211" s="5"/>
      <c r="F211" s="5"/>
      <c r="G211" s="5"/>
      <c r="H211" s="5"/>
      <c r="I211" s="5"/>
      <c r="J211" s="5"/>
      <c r="K211" s="5"/>
      <c r="L211" s="5"/>
      <c r="M211" s="5"/>
      <c r="N211" s="19"/>
      <c r="O211" s="2"/>
      <c r="P211" s="1"/>
    </row>
    <row r="212" spans="1:16" x14ac:dyDescent="0.2">
      <c r="A212" s="1"/>
      <c r="B212" s="17"/>
      <c r="C212" s="2"/>
      <c r="D212" s="18"/>
      <c r="E212" s="5"/>
      <c r="F212" s="5"/>
      <c r="G212" s="5"/>
      <c r="H212" s="5"/>
      <c r="I212" s="5"/>
      <c r="J212" s="5"/>
      <c r="K212" s="5"/>
      <c r="L212" s="5"/>
      <c r="M212" s="5"/>
      <c r="N212" s="19"/>
      <c r="O212" s="2"/>
      <c r="P212" s="1"/>
    </row>
    <row r="213" spans="1:16" x14ac:dyDescent="0.2">
      <c r="A213" s="1"/>
      <c r="B213" s="17"/>
      <c r="C213" s="2"/>
      <c r="D213" s="18"/>
      <c r="E213" s="5"/>
      <c r="F213" s="5"/>
      <c r="G213" s="5"/>
      <c r="H213" s="5"/>
      <c r="I213" s="5"/>
      <c r="J213" s="5"/>
      <c r="K213" s="5"/>
      <c r="L213" s="5"/>
      <c r="M213" s="5"/>
      <c r="N213" s="19"/>
      <c r="O213" s="2"/>
      <c r="P213" s="1"/>
    </row>
    <row r="214" spans="1:16" x14ac:dyDescent="0.2">
      <c r="A214" s="1"/>
      <c r="B214" s="17"/>
      <c r="C214" s="2"/>
      <c r="D214" s="18"/>
      <c r="E214" s="5"/>
      <c r="F214" s="5"/>
      <c r="G214" s="5"/>
      <c r="H214" s="5"/>
      <c r="I214" s="5"/>
      <c r="J214" s="5"/>
      <c r="K214" s="5"/>
      <c r="L214" s="5"/>
      <c r="M214" s="5"/>
      <c r="N214" s="19"/>
      <c r="O214" s="2"/>
      <c r="P214" s="1"/>
    </row>
    <row r="215" spans="1:16" x14ac:dyDescent="0.2">
      <c r="A215" s="1"/>
      <c r="B215" s="17"/>
      <c r="C215" s="2"/>
      <c r="D215" s="18"/>
      <c r="E215" s="5"/>
      <c r="F215" s="5"/>
      <c r="G215" s="5"/>
      <c r="H215" s="5"/>
      <c r="I215" s="5"/>
      <c r="J215" s="5"/>
      <c r="K215" s="5"/>
      <c r="L215" s="5"/>
      <c r="M215" s="5"/>
      <c r="N215" s="19"/>
      <c r="O215" s="2"/>
      <c r="P215" s="1"/>
    </row>
    <row r="216" spans="1:16" x14ac:dyDescent="0.2">
      <c r="A216" s="1"/>
      <c r="B216" s="17"/>
      <c r="C216" s="2"/>
      <c r="D216" s="18"/>
      <c r="E216" s="5"/>
      <c r="F216" s="5"/>
      <c r="G216" s="5"/>
      <c r="H216" s="5"/>
      <c r="I216" s="5"/>
      <c r="J216" s="5"/>
      <c r="K216" s="5"/>
      <c r="L216" s="5"/>
      <c r="M216" s="5"/>
      <c r="N216" s="19"/>
      <c r="O216" s="2"/>
      <c r="P216" s="1"/>
    </row>
    <row r="217" spans="1:16" x14ac:dyDescent="0.2">
      <c r="A217" s="1"/>
      <c r="B217" s="17"/>
      <c r="C217" s="2"/>
      <c r="D217" s="18"/>
      <c r="E217" s="5"/>
      <c r="F217" s="5"/>
      <c r="G217" s="5"/>
      <c r="H217" s="5"/>
      <c r="I217" s="5"/>
      <c r="J217" s="5"/>
      <c r="K217" s="5"/>
      <c r="L217" s="5"/>
      <c r="M217" s="5"/>
      <c r="N217" s="19"/>
      <c r="O217" s="2"/>
      <c r="P217" s="1"/>
    </row>
    <row r="218" spans="1:16" x14ac:dyDescent="0.2">
      <c r="A218" s="1"/>
      <c r="B218" s="17"/>
      <c r="C218" s="2"/>
      <c r="D218" s="18"/>
      <c r="E218" s="5"/>
      <c r="F218" s="5"/>
      <c r="G218" s="5"/>
      <c r="H218" s="5"/>
      <c r="I218" s="5"/>
      <c r="J218" s="5"/>
      <c r="K218" s="5"/>
      <c r="L218" s="5"/>
      <c r="M218" s="5"/>
      <c r="N218" s="19"/>
      <c r="O218" s="2"/>
      <c r="P218" s="1"/>
    </row>
    <row r="219" spans="1:16" x14ac:dyDescent="0.2">
      <c r="A219" s="1"/>
      <c r="B219" s="17"/>
      <c r="C219" s="2"/>
      <c r="D219" s="18"/>
      <c r="E219" s="5"/>
      <c r="F219" s="5"/>
      <c r="G219" s="5"/>
      <c r="H219" s="5"/>
      <c r="I219" s="5"/>
      <c r="J219" s="5"/>
      <c r="K219" s="5"/>
      <c r="L219" s="5"/>
      <c r="M219" s="5"/>
      <c r="N219" s="19"/>
      <c r="O219" s="2"/>
      <c r="P219" s="1"/>
    </row>
    <row r="220" spans="1:16" x14ac:dyDescent="0.2">
      <c r="A220" s="1"/>
      <c r="B220" s="17"/>
      <c r="C220" s="2"/>
      <c r="D220" s="18"/>
      <c r="E220" s="5"/>
      <c r="F220" s="5"/>
      <c r="G220" s="5"/>
      <c r="H220" s="5"/>
      <c r="I220" s="5"/>
      <c r="J220" s="5"/>
      <c r="K220" s="5"/>
      <c r="L220" s="5"/>
      <c r="M220" s="5"/>
      <c r="N220" s="19"/>
      <c r="O220" s="2"/>
      <c r="P220" s="1"/>
    </row>
    <row r="221" spans="1:16" x14ac:dyDescent="0.2">
      <c r="A221" s="1"/>
      <c r="B221" s="17"/>
      <c r="C221" s="2"/>
      <c r="D221" s="18"/>
      <c r="E221" s="5"/>
      <c r="F221" s="5"/>
      <c r="G221" s="5"/>
      <c r="H221" s="5"/>
      <c r="I221" s="5"/>
      <c r="J221" s="5"/>
      <c r="K221" s="5"/>
      <c r="L221" s="5"/>
      <c r="M221" s="5"/>
      <c r="N221" s="19"/>
      <c r="O221" s="2"/>
      <c r="P221" s="1"/>
    </row>
    <row r="222" spans="1:16" x14ac:dyDescent="0.2">
      <c r="A222" s="1"/>
      <c r="B222" s="17"/>
      <c r="C222" s="2"/>
      <c r="D222" s="18"/>
      <c r="E222" s="5"/>
      <c r="F222" s="5"/>
      <c r="G222" s="5"/>
      <c r="H222" s="5"/>
      <c r="I222" s="5"/>
      <c r="J222" s="5"/>
      <c r="K222" s="5"/>
      <c r="L222" s="5"/>
      <c r="M222" s="5"/>
      <c r="N222" s="19"/>
      <c r="O222" s="2"/>
      <c r="P222" s="1"/>
    </row>
    <row r="223" spans="1:16" x14ac:dyDescent="0.2">
      <c r="A223" s="1"/>
      <c r="B223" s="17"/>
      <c r="C223" s="2"/>
      <c r="D223" s="18"/>
      <c r="E223" s="5"/>
      <c r="F223" s="5"/>
      <c r="G223" s="5"/>
      <c r="H223" s="5"/>
      <c r="I223" s="5"/>
      <c r="J223" s="5"/>
      <c r="K223" s="5"/>
      <c r="L223" s="5"/>
      <c r="M223" s="5"/>
      <c r="N223" s="19"/>
      <c r="O223" s="2"/>
      <c r="P223" s="1"/>
    </row>
    <row r="224" spans="1:16" x14ac:dyDescent="0.2">
      <c r="A224" s="1"/>
      <c r="B224" s="17"/>
      <c r="C224" s="2"/>
      <c r="D224" s="18"/>
      <c r="E224" s="5"/>
      <c r="F224" s="5"/>
      <c r="G224" s="5"/>
      <c r="H224" s="5"/>
      <c r="I224" s="5"/>
      <c r="J224" s="5"/>
      <c r="K224" s="5"/>
      <c r="L224" s="5"/>
      <c r="M224" s="5"/>
      <c r="N224" s="19"/>
      <c r="O224" s="2"/>
      <c r="P224" s="1"/>
    </row>
    <row r="225" spans="1:16" x14ac:dyDescent="0.2">
      <c r="A225" s="1"/>
      <c r="B225" s="17"/>
      <c r="C225" s="2"/>
      <c r="D225" s="18"/>
      <c r="E225" s="5"/>
      <c r="F225" s="5"/>
      <c r="G225" s="5"/>
      <c r="H225" s="5"/>
      <c r="I225" s="5"/>
      <c r="J225" s="5"/>
      <c r="K225" s="5"/>
      <c r="L225" s="5"/>
      <c r="M225" s="5"/>
      <c r="N225" s="19"/>
      <c r="O225" s="2"/>
      <c r="P225" s="1"/>
    </row>
    <row r="226" spans="1:16" x14ac:dyDescent="0.2">
      <c r="A226" s="1"/>
      <c r="B226" s="17"/>
      <c r="C226" s="2"/>
      <c r="D226" s="18"/>
      <c r="E226" s="5"/>
      <c r="F226" s="5"/>
      <c r="G226" s="5"/>
      <c r="H226" s="5"/>
      <c r="I226" s="5"/>
      <c r="J226" s="5"/>
      <c r="K226" s="5"/>
      <c r="L226" s="5"/>
      <c r="M226" s="5"/>
      <c r="N226" s="19"/>
      <c r="O226" s="2"/>
      <c r="P226" s="1"/>
    </row>
    <row r="227" spans="1:16" x14ac:dyDescent="0.2">
      <c r="A227" s="1"/>
      <c r="B227" s="17"/>
      <c r="C227" s="2"/>
      <c r="D227" s="18"/>
      <c r="E227" s="5"/>
      <c r="F227" s="5"/>
      <c r="G227" s="5"/>
      <c r="H227" s="5"/>
      <c r="I227" s="5"/>
      <c r="J227" s="5"/>
      <c r="K227" s="5"/>
      <c r="L227" s="5"/>
      <c r="M227" s="5"/>
      <c r="N227" s="19"/>
      <c r="O227" s="2"/>
      <c r="P227" s="1"/>
    </row>
    <row r="228" spans="1:16" x14ac:dyDescent="0.2">
      <c r="A228" s="1"/>
      <c r="B228" s="17"/>
      <c r="C228" s="2"/>
      <c r="D228" s="18"/>
      <c r="E228" s="5"/>
      <c r="F228" s="5"/>
      <c r="G228" s="5"/>
      <c r="H228" s="5"/>
      <c r="I228" s="5"/>
      <c r="J228" s="5"/>
      <c r="K228" s="5"/>
      <c r="L228" s="5"/>
      <c r="M228" s="5"/>
      <c r="N228" s="19"/>
      <c r="O228" s="2"/>
      <c r="P228" s="1"/>
    </row>
    <row r="229" spans="1:16" x14ac:dyDescent="0.2">
      <c r="A229" s="1"/>
      <c r="B229" s="17"/>
      <c r="C229" s="2"/>
      <c r="D229" s="18"/>
      <c r="E229" s="5"/>
      <c r="F229" s="5"/>
      <c r="G229" s="5"/>
      <c r="H229" s="5"/>
      <c r="I229" s="5"/>
      <c r="J229" s="5"/>
      <c r="K229" s="5"/>
      <c r="L229" s="5"/>
      <c r="M229" s="5"/>
      <c r="N229" s="19"/>
      <c r="O229" s="2"/>
      <c r="P229" s="1"/>
    </row>
    <row r="230" spans="1:16" x14ac:dyDescent="0.2">
      <c r="A230" s="1"/>
      <c r="B230" s="17"/>
      <c r="C230" s="2"/>
      <c r="D230" s="18"/>
      <c r="E230" s="5"/>
      <c r="F230" s="5"/>
      <c r="G230" s="5"/>
      <c r="H230" s="5"/>
      <c r="I230" s="5"/>
      <c r="J230" s="5"/>
      <c r="K230" s="5"/>
      <c r="L230" s="5"/>
      <c r="M230" s="5"/>
      <c r="N230" s="19"/>
      <c r="O230" s="2"/>
      <c r="P230" s="1"/>
    </row>
    <row r="231" spans="1:16" x14ac:dyDescent="0.2">
      <c r="A231" s="1"/>
      <c r="B231" s="17"/>
      <c r="C231" s="2"/>
      <c r="D231" s="18"/>
      <c r="E231" s="5"/>
      <c r="F231" s="5"/>
      <c r="G231" s="5"/>
      <c r="H231" s="5"/>
      <c r="I231" s="5"/>
      <c r="J231" s="5"/>
      <c r="K231" s="5"/>
      <c r="L231" s="5"/>
      <c r="M231" s="5"/>
      <c r="N231" s="19"/>
      <c r="O231" s="2"/>
      <c r="P231" s="1"/>
    </row>
    <row r="232" spans="1:16" x14ac:dyDescent="0.2">
      <c r="A232" s="1"/>
      <c r="B232" s="17"/>
      <c r="C232" s="2"/>
      <c r="D232" s="18"/>
      <c r="E232" s="5"/>
      <c r="F232" s="5"/>
      <c r="G232" s="5"/>
      <c r="H232" s="5"/>
      <c r="I232" s="5"/>
      <c r="J232" s="5"/>
      <c r="K232" s="5"/>
      <c r="L232" s="5"/>
      <c r="M232" s="5"/>
      <c r="N232" s="19"/>
      <c r="O232" s="2"/>
      <c r="P232" s="1"/>
    </row>
    <row r="233" spans="1:16" x14ac:dyDescent="0.2">
      <c r="A233" s="1"/>
      <c r="B233" s="17"/>
      <c r="C233" s="2"/>
      <c r="D233" s="18"/>
      <c r="E233" s="5"/>
      <c r="F233" s="5"/>
      <c r="G233" s="5"/>
      <c r="H233" s="5"/>
      <c r="I233" s="5"/>
      <c r="J233" s="5"/>
      <c r="K233" s="5"/>
      <c r="L233" s="5"/>
      <c r="M233" s="5"/>
      <c r="N233" s="19"/>
      <c r="O233" s="2"/>
      <c r="P233" s="1"/>
    </row>
    <row r="234" spans="1:16" x14ac:dyDescent="0.2">
      <c r="A234" s="1"/>
      <c r="B234" s="17"/>
      <c r="C234" s="2"/>
      <c r="D234" s="18"/>
      <c r="E234" s="5"/>
      <c r="F234" s="5"/>
      <c r="G234" s="5"/>
      <c r="H234" s="5"/>
      <c r="I234" s="5"/>
      <c r="J234" s="5"/>
      <c r="K234" s="5"/>
      <c r="L234" s="5"/>
      <c r="M234" s="5"/>
      <c r="N234" s="19"/>
      <c r="O234" s="2"/>
      <c r="P234" s="1"/>
    </row>
    <row r="235" spans="1:16" x14ac:dyDescent="0.2">
      <c r="A235" s="1"/>
      <c r="B235" s="17"/>
      <c r="C235" s="2"/>
      <c r="D235" s="18"/>
      <c r="E235" s="5"/>
      <c r="F235" s="5"/>
      <c r="G235" s="5"/>
      <c r="H235" s="5"/>
      <c r="I235" s="5"/>
      <c r="J235" s="5"/>
      <c r="K235" s="5"/>
      <c r="L235" s="5"/>
      <c r="M235" s="5"/>
      <c r="N235" s="19"/>
      <c r="O235" s="2"/>
      <c r="P235" s="1"/>
    </row>
    <row r="236" spans="1:16" x14ac:dyDescent="0.2">
      <c r="A236" s="1"/>
      <c r="B236" s="17"/>
      <c r="C236" s="2"/>
      <c r="D236" s="18"/>
      <c r="E236" s="5"/>
      <c r="F236" s="5"/>
      <c r="G236" s="5"/>
      <c r="H236" s="5"/>
      <c r="I236" s="5"/>
      <c r="J236" s="5"/>
      <c r="K236" s="5"/>
      <c r="L236" s="5"/>
      <c r="M236" s="5"/>
      <c r="N236" s="19"/>
      <c r="O236" s="2"/>
      <c r="P236" s="1"/>
    </row>
    <row r="237" spans="1:16" x14ac:dyDescent="0.2">
      <c r="A237" s="1"/>
      <c r="B237" s="17"/>
      <c r="C237" s="2"/>
      <c r="D237" s="18"/>
      <c r="E237" s="5"/>
      <c r="F237" s="5"/>
      <c r="G237" s="5"/>
      <c r="H237" s="5"/>
      <c r="I237" s="5"/>
      <c r="J237" s="5"/>
      <c r="K237" s="5"/>
      <c r="L237" s="5"/>
      <c r="M237" s="5"/>
      <c r="N237" s="19"/>
      <c r="O237" s="2"/>
      <c r="P237" s="1"/>
    </row>
    <row r="238" spans="1:16" x14ac:dyDescent="0.2">
      <c r="A238" s="1"/>
      <c r="B238" s="17"/>
      <c r="C238" s="2"/>
      <c r="D238" s="18"/>
      <c r="E238" s="5"/>
      <c r="F238" s="5"/>
      <c r="G238" s="5"/>
      <c r="H238" s="5"/>
      <c r="I238" s="5"/>
      <c r="J238" s="5"/>
      <c r="K238" s="5"/>
      <c r="L238" s="5"/>
      <c r="M238" s="5"/>
      <c r="N238" s="19"/>
      <c r="O238" s="2"/>
      <c r="P238" s="1"/>
    </row>
    <row r="239" spans="1:16" x14ac:dyDescent="0.2">
      <c r="A239" s="1"/>
      <c r="B239" s="17"/>
      <c r="C239" s="2"/>
      <c r="D239" s="18"/>
      <c r="E239" s="5"/>
      <c r="F239" s="5"/>
      <c r="G239" s="5"/>
      <c r="H239" s="5"/>
      <c r="I239" s="5"/>
      <c r="J239" s="5"/>
      <c r="K239" s="5"/>
      <c r="L239" s="5"/>
      <c r="M239" s="5"/>
      <c r="N239" s="19"/>
      <c r="O239" s="2"/>
      <c r="P239" s="1"/>
    </row>
    <row r="240" spans="1:16" x14ac:dyDescent="0.2">
      <c r="A240" s="1"/>
      <c r="B240" s="17"/>
      <c r="C240" s="2"/>
      <c r="D240" s="18"/>
      <c r="E240" s="5"/>
      <c r="F240" s="5"/>
      <c r="G240" s="5"/>
      <c r="H240" s="5"/>
      <c r="I240" s="5"/>
      <c r="J240" s="5"/>
      <c r="K240" s="5"/>
      <c r="L240" s="5"/>
      <c r="M240" s="5"/>
      <c r="N240" s="19"/>
      <c r="O240" s="2"/>
      <c r="P240" s="1"/>
    </row>
    <row r="241" spans="1:16" x14ac:dyDescent="0.2">
      <c r="A241" s="1"/>
      <c r="B241" s="17"/>
      <c r="C241" s="2"/>
      <c r="D241" s="18"/>
      <c r="E241" s="5"/>
      <c r="F241" s="5"/>
      <c r="G241" s="5"/>
      <c r="H241" s="5"/>
      <c r="I241" s="5"/>
      <c r="J241" s="5"/>
      <c r="K241" s="5"/>
      <c r="L241" s="5"/>
      <c r="M241" s="5"/>
      <c r="N241" s="19"/>
      <c r="O241" s="2"/>
      <c r="P241" s="1"/>
    </row>
    <row r="242" spans="1:16" x14ac:dyDescent="0.2">
      <c r="A242" s="1"/>
      <c r="B242" s="17"/>
      <c r="C242" s="2"/>
      <c r="D242" s="18"/>
      <c r="E242" s="5"/>
      <c r="F242" s="5"/>
      <c r="G242" s="5"/>
      <c r="H242" s="5"/>
      <c r="I242" s="5"/>
      <c r="J242" s="5"/>
      <c r="K242" s="5"/>
      <c r="L242" s="5"/>
      <c r="M242" s="5"/>
      <c r="N242" s="19"/>
      <c r="O242" s="2"/>
      <c r="P242" s="1"/>
    </row>
    <row r="243" spans="1:16" x14ac:dyDescent="0.2">
      <c r="A243" s="1"/>
      <c r="B243" s="17"/>
      <c r="C243" s="2"/>
      <c r="D243" s="18"/>
      <c r="E243" s="5"/>
      <c r="F243" s="5"/>
      <c r="G243" s="5"/>
      <c r="H243" s="5"/>
      <c r="I243" s="5"/>
      <c r="J243" s="5"/>
      <c r="K243" s="5"/>
      <c r="L243" s="5"/>
      <c r="M243" s="5"/>
      <c r="N243" s="19"/>
      <c r="O243" s="2"/>
      <c r="P243" s="1"/>
    </row>
    <row r="244" spans="1:16" x14ac:dyDescent="0.2">
      <c r="A244" s="1"/>
      <c r="B244" s="17"/>
      <c r="C244" s="2"/>
      <c r="D244" s="18"/>
      <c r="E244" s="5"/>
      <c r="F244" s="5"/>
      <c r="G244" s="5"/>
      <c r="H244" s="5"/>
      <c r="I244" s="5"/>
      <c r="J244" s="5"/>
      <c r="K244" s="5"/>
      <c r="L244" s="5"/>
      <c r="M244" s="5"/>
      <c r="N244" s="19"/>
      <c r="O244" s="2"/>
      <c r="P244" s="1"/>
    </row>
    <row r="245" spans="1:16" x14ac:dyDescent="0.2">
      <c r="A245" s="1"/>
      <c r="B245" s="17"/>
      <c r="C245" s="2"/>
      <c r="D245" s="18"/>
      <c r="E245" s="5"/>
      <c r="F245" s="5"/>
      <c r="G245" s="5"/>
      <c r="H245" s="5"/>
      <c r="I245" s="5"/>
      <c r="J245" s="5"/>
      <c r="K245" s="5"/>
      <c r="L245" s="5"/>
      <c r="M245" s="5"/>
      <c r="N245" s="19"/>
      <c r="O245" s="2"/>
      <c r="P245" s="1"/>
    </row>
    <row r="246" spans="1:16" x14ac:dyDescent="0.2">
      <c r="A246" s="1"/>
      <c r="B246" s="17"/>
      <c r="C246" s="2"/>
      <c r="D246" s="18"/>
      <c r="E246" s="5"/>
      <c r="F246" s="5"/>
      <c r="G246" s="5"/>
      <c r="H246" s="5"/>
      <c r="I246" s="5"/>
      <c r="J246" s="5"/>
      <c r="K246" s="5"/>
      <c r="L246" s="5"/>
      <c r="M246" s="5"/>
      <c r="N246" s="19"/>
      <c r="O246" s="2"/>
      <c r="P246" s="1"/>
    </row>
    <row r="247" spans="1:16" x14ac:dyDescent="0.2">
      <c r="A247" s="1"/>
      <c r="B247" s="17"/>
      <c r="C247" s="2"/>
      <c r="D247" s="18"/>
      <c r="E247" s="5"/>
      <c r="F247" s="5"/>
      <c r="G247" s="5"/>
      <c r="H247" s="5"/>
      <c r="I247" s="5"/>
      <c r="J247" s="5"/>
      <c r="K247" s="5"/>
      <c r="L247" s="5"/>
      <c r="M247" s="5"/>
      <c r="N247" s="19"/>
      <c r="O247" s="2"/>
      <c r="P247" s="1"/>
    </row>
    <row r="248" spans="1:16" x14ac:dyDescent="0.2">
      <c r="A248" s="1"/>
      <c r="B248" s="17"/>
      <c r="C248" s="2"/>
      <c r="D248" s="18"/>
      <c r="E248" s="5"/>
      <c r="F248" s="5"/>
      <c r="G248" s="5"/>
      <c r="H248" s="5"/>
      <c r="I248" s="5"/>
      <c r="J248" s="5"/>
      <c r="K248" s="5"/>
      <c r="L248" s="5"/>
      <c r="M248" s="5"/>
      <c r="N248" s="19"/>
      <c r="O248" s="2"/>
      <c r="P248" s="1"/>
    </row>
    <row r="249" spans="1:16" x14ac:dyDescent="0.2">
      <c r="A249" s="1"/>
      <c r="B249" s="17"/>
      <c r="C249" s="2"/>
      <c r="D249" s="18"/>
      <c r="E249" s="5"/>
      <c r="F249" s="5"/>
      <c r="G249" s="5"/>
      <c r="H249" s="5"/>
      <c r="I249" s="5"/>
      <c r="J249" s="5"/>
      <c r="K249" s="5"/>
      <c r="L249" s="5"/>
      <c r="M249" s="5"/>
      <c r="N249" s="19"/>
      <c r="O249" s="2"/>
      <c r="P249" s="1"/>
    </row>
    <row r="250" spans="1:16" x14ac:dyDescent="0.2">
      <c r="A250" s="1"/>
      <c r="B250" s="17"/>
      <c r="C250" s="2"/>
      <c r="D250" s="18"/>
      <c r="E250" s="5"/>
      <c r="F250" s="5"/>
      <c r="G250" s="5"/>
      <c r="H250" s="5"/>
      <c r="I250" s="5"/>
      <c r="J250" s="5"/>
      <c r="K250" s="5"/>
      <c r="L250" s="5"/>
      <c r="M250" s="5"/>
      <c r="N250" s="19"/>
      <c r="O250" s="2"/>
      <c r="P250" s="1"/>
    </row>
    <row r="251" spans="1:16" x14ac:dyDescent="0.2">
      <c r="A251" s="1"/>
      <c r="B251" s="17"/>
      <c r="C251" s="2"/>
      <c r="D251" s="18"/>
      <c r="E251" s="5"/>
      <c r="F251" s="5"/>
      <c r="G251" s="5"/>
      <c r="H251" s="5"/>
      <c r="I251" s="5"/>
      <c r="J251" s="5"/>
      <c r="K251" s="5"/>
      <c r="L251" s="5"/>
      <c r="M251" s="5"/>
      <c r="N251" s="19"/>
      <c r="O251" s="2"/>
      <c r="P251" s="1"/>
    </row>
    <row r="252" spans="1:16" x14ac:dyDescent="0.2">
      <c r="A252" s="1"/>
      <c r="B252" s="17"/>
      <c r="C252" s="2"/>
      <c r="D252" s="18"/>
      <c r="E252" s="5"/>
      <c r="F252" s="5"/>
      <c r="G252" s="5"/>
      <c r="H252" s="5"/>
      <c r="I252" s="5"/>
      <c r="J252" s="5"/>
      <c r="K252" s="5"/>
      <c r="L252" s="5"/>
      <c r="M252" s="5"/>
      <c r="N252" s="19"/>
      <c r="O252" s="2"/>
      <c r="P252" s="1"/>
    </row>
    <row r="253" spans="1:16" x14ac:dyDescent="0.2">
      <c r="A253" s="1"/>
      <c r="B253" s="17"/>
      <c r="C253" s="2"/>
      <c r="D253" s="18"/>
      <c r="E253" s="5"/>
      <c r="F253" s="5"/>
      <c r="G253" s="5"/>
      <c r="H253" s="5"/>
      <c r="I253" s="5"/>
      <c r="J253" s="5"/>
      <c r="K253" s="5"/>
      <c r="L253" s="5"/>
      <c r="M253" s="5"/>
      <c r="N253" s="19"/>
      <c r="O253" s="2"/>
      <c r="P253" s="1"/>
    </row>
    <row r="254" spans="1:16" x14ac:dyDescent="0.2">
      <c r="A254" s="1"/>
      <c r="B254" s="17"/>
      <c r="C254" s="2"/>
      <c r="D254" s="18"/>
      <c r="E254" s="5"/>
      <c r="F254" s="5"/>
      <c r="G254" s="5"/>
      <c r="H254" s="5"/>
      <c r="I254" s="5"/>
      <c r="J254" s="5"/>
      <c r="K254" s="5"/>
      <c r="L254" s="5"/>
      <c r="M254" s="5"/>
      <c r="N254" s="19"/>
      <c r="O254" s="2"/>
      <c r="P254" s="1"/>
    </row>
    <row r="255" spans="1:16" x14ac:dyDescent="0.2">
      <c r="A255" s="1"/>
      <c r="B255" s="17"/>
      <c r="C255" s="2"/>
      <c r="D255" s="18"/>
      <c r="E255" s="5"/>
      <c r="F255" s="5"/>
      <c r="G255" s="5"/>
      <c r="H255" s="5"/>
      <c r="I255" s="5"/>
      <c r="J255" s="5"/>
      <c r="K255" s="5"/>
      <c r="L255" s="5"/>
      <c r="M255" s="5"/>
      <c r="N255" s="19"/>
      <c r="O255" s="2"/>
      <c r="P255" s="1"/>
    </row>
    <row r="256" spans="1:16" x14ac:dyDescent="0.2">
      <c r="A256" s="1"/>
      <c r="B256" s="17"/>
      <c r="C256" s="2"/>
      <c r="D256" s="18"/>
      <c r="E256" s="5"/>
      <c r="F256" s="5"/>
      <c r="G256" s="5"/>
      <c r="H256" s="5"/>
      <c r="I256" s="5"/>
      <c r="J256" s="5"/>
      <c r="K256" s="5"/>
      <c r="L256" s="5"/>
      <c r="M256" s="5"/>
      <c r="N256" s="19"/>
      <c r="O256" s="2"/>
      <c r="P256" s="1"/>
    </row>
    <row r="257" spans="1:16" x14ac:dyDescent="0.2">
      <c r="A257" s="1"/>
      <c r="B257" s="17"/>
      <c r="C257" s="2"/>
      <c r="D257" s="18"/>
      <c r="E257" s="5"/>
      <c r="F257" s="5"/>
      <c r="G257" s="5"/>
      <c r="H257" s="5"/>
      <c r="I257" s="5"/>
      <c r="J257" s="5"/>
      <c r="K257" s="5"/>
      <c r="L257" s="5"/>
      <c r="M257" s="5"/>
      <c r="N257" s="19"/>
      <c r="O257" s="2"/>
      <c r="P257" s="1"/>
    </row>
    <row r="258" spans="1:16" x14ac:dyDescent="0.2">
      <c r="A258" s="1"/>
      <c r="B258" s="17"/>
      <c r="C258" s="2"/>
      <c r="D258" s="18"/>
      <c r="E258" s="5"/>
      <c r="F258" s="5"/>
      <c r="G258" s="5"/>
      <c r="H258" s="5"/>
      <c r="I258" s="5"/>
      <c r="J258" s="5"/>
      <c r="K258" s="5"/>
      <c r="L258" s="5"/>
      <c r="M258" s="5"/>
      <c r="N258" s="19"/>
      <c r="O258" s="2"/>
      <c r="P258" s="1"/>
    </row>
    <row r="259" spans="1:16" x14ac:dyDescent="0.2">
      <c r="A259" s="1"/>
      <c r="B259" s="17"/>
      <c r="C259" s="2"/>
      <c r="D259" s="18"/>
      <c r="E259" s="5"/>
      <c r="F259" s="5"/>
      <c r="G259" s="5"/>
      <c r="H259" s="5"/>
      <c r="I259" s="5"/>
      <c r="J259" s="5"/>
      <c r="K259" s="5"/>
      <c r="L259" s="5"/>
      <c r="M259" s="5"/>
      <c r="N259" s="19"/>
      <c r="O259" s="2"/>
      <c r="P259" s="1"/>
    </row>
    <row r="260" spans="1:16" x14ac:dyDescent="0.2">
      <c r="A260" s="1"/>
      <c r="B260" s="17"/>
      <c r="C260" s="2"/>
      <c r="D260" s="18"/>
      <c r="E260" s="5"/>
      <c r="F260" s="5"/>
      <c r="G260" s="5"/>
      <c r="H260" s="5"/>
      <c r="I260" s="5"/>
      <c r="J260" s="5"/>
      <c r="K260" s="5"/>
      <c r="L260" s="5"/>
      <c r="M260" s="5"/>
      <c r="N260" s="19"/>
      <c r="O260" s="2"/>
      <c r="P260" s="1"/>
    </row>
    <row r="261" spans="1:16" x14ac:dyDescent="0.2">
      <c r="A261" s="1"/>
      <c r="B261" s="17"/>
      <c r="C261" s="2"/>
      <c r="D261" s="18"/>
      <c r="E261" s="5"/>
      <c r="F261" s="5"/>
      <c r="G261" s="5"/>
      <c r="H261" s="5"/>
      <c r="I261" s="5"/>
      <c r="J261" s="5"/>
      <c r="K261" s="5"/>
      <c r="L261" s="5"/>
      <c r="M261" s="5"/>
      <c r="N261" s="19"/>
      <c r="O261" s="2"/>
      <c r="P261" s="1"/>
    </row>
    <row r="262" spans="1:16" x14ac:dyDescent="0.2">
      <c r="A262" s="1"/>
      <c r="B262" s="17"/>
      <c r="C262" s="2"/>
      <c r="D262" s="18"/>
      <c r="E262" s="5"/>
      <c r="F262" s="5"/>
      <c r="G262" s="5"/>
      <c r="H262" s="5"/>
      <c r="I262" s="5"/>
      <c r="J262" s="5"/>
      <c r="K262" s="5"/>
      <c r="L262" s="5"/>
      <c r="M262" s="5"/>
      <c r="N262" s="19"/>
      <c r="O262" s="2"/>
      <c r="P262" s="1"/>
    </row>
    <row r="263" spans="1:16" x14ac:dyDescent="0.2">
      <c r="A263" s="1"/>
      <c r="B263" s="17"/>
      <c r="C263" s="2"/>
      <c r="D263" s="18"/>
      <c r="E263" s="5"/>
      <c r="F263" s="5"/>
      <c r="G263" s="5"/>
      <c r="H263" s="5"/>
      <c r="I263" s="5"/>
      <c r="J263" s="5"/>
      <c r="K263" s="5"/>
      <c r="L263" s="5"/>
      <c r="M263" s="5"/>
      <c r="N263" s="19"/>
      <c r="O263" s="2"/>
      <c r="P263" s="1"/>
    </row>
    <row r="264" spans="1:16" x14ac:dyDescent="0.2">
      <c r="A264" s="1"/>
      <c r="B264" s="17"/>
      <c r="C264" s="2"/>
      <c r="D264" s="18"/>
      <c r="E264" s="5"/>
      <c r="F264" s="5"/>
      <c r="G264" s="5"/>
      <c r="H264" s="5"/>
      <c r="I264" s="5"/>
      <c r="J264" s="5"/>
      <c r="K264" s="5"/>
      <c r="L264" s="5"/>
      <c r="M264" s="5"/>
      <c r="N264" s="19"/>
      <c r="O264" s="2"/>
      <c r="P264" s="1"/>
    </row>
    <row r="265" spans="1:16" x14ac:dyDescent="0.2">
      <c r="A265" s="1"/>
      <c r="B265" s="17"/>
      <c r="C265" s="2"/>
      <c r="D265" s="18"/>
      <c r="E265" s="5"/>
      <c r="F265" s="5"/>
      <c r="G265" s="5"/>
      <c r="H265" s="5"/>
      <c r="I265" s="5"/>
      <c r="J265" s="5"/>
      <c r="K265" s="5"/>
      <c r="L265" s="5"/>
      <c r="M265" s="5"/>
      <c r="N265" s="19"/>
      <c r="O265" s="2"/>
      <c r="P265" s="1"/>
    </row>
    <row r="266" spans="1:16" x14ac:dyDescent="0.2">
      <c r="A266" s="1"/>
      <c r="B266" s="17"/>
      <c r="C266" s="2"/>
      <c r="D266" s="18"/>
      <c r="E266" s="5"/>
      <c r="F266" s="5"/>
      <c r="G266" s="5"/>
      <c r="H266" s="5"/>
      <c r="I266" s="5"/>
      <c r="J266" s="5"/>
      <c r="K266" s="5"/>
      <c r="L266" s="5"/>
      <c r="M266" s="5"/>
      <c r="N266" s="19"/>
      <c r="O266" s="2"/>
      <c r="P266" s="1"/>
    </row>
    <row r="267" spans="1:16" x14ac:dyDescent="0.2">
      <c r="A267" s="1"/>
      <c r="B267" s="17"/>
      <c r="C267" s="2"/>
      <c r="D267" s="18"/>
      <c r="E267" s="5"/>
      <c r="F267" s="5"/>
      <c r="G267" s="5"/>
      <c r="H267" s="5"/>
      <c r="I267" s="5"/>
      <c r="J267" s="5"/>
      <c r="K267" s="5"/>
      <c r="L267" s="5"/>
      <c r="M267" s="5"/>
      <c r="N267" s="19"/>
      <c r="O267" s="2"/>
      <c r="P267" s="1"/>
    </row>
    <row r="268" spans="1:16" x14ac:dyDescent="0.2">
      <c r="A268" s="1"/>
      <c r="B268" s="17"/>
      <c r="C268" s="2"/>
      <c r="D268" s="18"/>
      <c r="E268" s="5"/>
      <c r="F268" s="5"/>
      <c r="G268" s="5"/>
      <c r="H268" s="5"/>
      <c r="I268" s="5"/>
      <c r="J268" s="5"/>
      <c r="K268" s="5"/>
      <c r="L268" s="5"/>
      <c r="M268" s="5"/>
      <c r="N268" s="19"/>
      <c r="O268" s="2"/>
      <c r="P268" s="1"/>
    </row>
    <row r="269" spans="1:16" x14ac:dyDescent="0.2">
      <c r="A269" s="1"/>
      <c r="B269" s="17"/>
      <c r="C269" s="2"/>
      <c r="D269" s="18"/>
      <c r="E269" s="5"/>
      <c r="F269" s="5"/>
      <c r="G269" s="5"/>
      <c r="H269" s="5"/>
      <c r="I269" s="5"/>
      <c r="J269" s="5"/>
      <c r="K269" s="5"/>
      <c r="L269" s="5"/>
      <c r="M269" s="5"/>
      <c r="N269" s="19"/>
      <c r="O269" s="2"/>
      <c r="P269" s="1"/>
    </row>
    <row r="270" spans="1:16" x14ac:dyDescent="0.2">
      <c r="A270" s="1"/>
      <c r="B270" s="17"/>
      <c r="C270" s="2"/>
      <c r="D270" s="18"/>
      <c r="E270" s="5"/>
      <c r="F270" s="5"/>
      <c r="G270" s="5"/>
      <c r="H270" s="5"/>
      <c r="I270" s="5"/>
      <c r="J270" s="5"/>
      <c r="K270" s="5"/>
      <c r="L270" s="5"/>
      <c r="M270" s="5"/>
      <c r="N270" s="19"/>
      <c r="O270" s="2"/>
      <c r="P270" s="1"/>
    </row>
    <row r="271" spans="1:16" x14ac:dyDescent="0.2">
      <c r="A271" s="1"/>
      <c r="B271" s="17"/>
      <c r="C271" s="2"/>
      <c r="D271" s="18"/>
      <c r="E271" s="5"/>
      <c r="F271" s="5"/>
      <c r="G271" s="5"/>
      <c r="H271" s="5"/>
      <c r="I271" s="5"/>
      <c r="J271" s="5"/>
      <c r="K271" s="5"/>
      <c r="L271" s="5"/>
      <c r="M271" s="5"/>
      <c r="N271" s="19"/>
      <c r="O271" s="2"/>
      <c r="P271" s="1"/>
    </row>
    <row r="272" spans="1:16" x14ac:dyDescent="0.2">
      <c r="A272" s="1"/>
      <c r="B272" s="17"/>
      <c r="C272" s="2"/>
      <c r="D272" s="18"/>
      <c r="E272" s="5"/>
      <c r="F272" s="5"/>
      <c r="G272" s="5"/>
      <c r="H272" s="5"/>
      <c r="I272" s="5"/>
      <c r="J272" s="5"/>
      <c r="K272" s="5"/>
      <c r="L272" s="5"/>
      <c r="M272" s="5"/>
      <c r="N272" s="19"/>
      <c r="O272" s="2"/>
      <c r="P272" s="1"/>
    </row>
    <row r="273" spans="1:16" x14ac:dyDescent="0.2">
      <c r="A273" s="1"/>
      <c r="B273" s="17"/>
      <c r="C273" s="2"/>
      <c r="D273" s="18"/>
      <c r="E273" s="5"/>
      <c r="F273" s="5"/>
      <c r="G273" s="5"/>
      <c r="H273" s="5"/>
      <c r="I273" s="5"/>
      <c r="J273" s="5"/>
      <c r="K273" s="5"/>
      <c r="L273" s="5"/>
      <c r="M273" s="5"/>
      <c r="N273" s="19"/>
      <c r="O273" s="2"/>
      <c r="P273" s="1"/>
    </row>
    <row r="274" spans="1:16" x14ac:dyDescent="0.2">
      <c r="A274" s="1"/>
      <c r="B274" s="17"/>
      <c r="C274" s="2"/>
      <c r="D274" s="18"/>
      <c r="E274" s="5"/>
      <c r="F274" s="5"/>
      <c r="G274" s="5"/>
      <c r="H274" s="5"/>
      <c r="I274" s="5"/>
      <c r="J274" s="5"/>
      <c r="K274" s="5"/>
      <c r="L274" s="5"/>
      <c r="M274" s="5"/>
      <c r="N274" s="19"/>
      <c r="O274" s="2"/>
      <c r="P274" s="1"/>
    </row>
    <row r="275" spans="1:16" x14ac:dyDescent="0.2">
      <c r="A275" s="1"/>
      <c r="B275" s="17"/>
      <c r="C275" s="2"/>
      <c r="D275" s="18"/>
      <c r="E275" s="5"/>
      <c r="F275" s="5"/>
      <c r="G275" s="5"/>
      <c r="H275" s="5"/>
      <c r="I275" s="5"/>
      <c r="J275" s="5"/>
      <c r="K275" s="5"/>
      <c r="L275" s="5"/>
      <c r="M275" s="5"/>
      <c r="N275" s="19"/>
      <c r="O275" s="2"/>
      <c r="P275" s="1"/>
    </row>
    <row r="276" spans="1:16" x14ac:dyDescent="0.2">
      <c r="A276" s="1"/>
      <c r="B276" s="17"/>
      <c r="C276" s="2"/>
      <c r="D276" s="18"/>
      <c r="E276" s="5"/>
      <c r="F276" s="5"/>
      <c r="G276" s="5"/>
      <c r="H276" s="5"/>
      <c r="I276" s="5"/>
      <c r="J276" s="5"/>
      <c r="K276" s="5"/>
      <c r="L276" s="5"/>
      <c r="M276" s="5"/>
      <c r="N276" s="19"/>
      <c r="O276" s="2"/>
      <c r="P276" s="1"/>
    </row>
    <row r="277" spans="1:16" x14ac:dyDescent="0.2">
      <c r="A277" s="1"/>
      <c r="B277" s="17"/>
      <c r="C277" s="2"/>
      <c r="D277" s="18"/>
      <c r="E277" s="5"/>
      <c r="F277" s="5"/>
      <c r="G277" s="5"/>
      <c r="H277" s="5"/>
      <c r="I277" s="5"/>
      <c r="J277" s="5"/>
      <c r="K277" s="5"/>
      <c r="L277" s="5"/>
      <c r="M277" s="5"/>
      <c r="N277" s="19"/>
      <c r="O277" s="2"/>
      <c r="P277" s="1"/>
    </row>
    <row r="278" spans="1:16" x14ac:dyDescent="0.2">
      <c r="A278" s="1"/>
      <c r="B278" s="17"/>
      <c r="C278" s="2"/>
      <c r="D278" s="18"/>
      <c r="E278" s="5"/>
      <c r="F278" s="5"/>
      <c r="G278" s="5"/>
      <c r="H278" s="5"/>
      <c r="I278" s="5"/>
      <c r="J278" s="5"/>
      <c r="K278" s="5"/>
      <c r="L278" s="5"/>
      <c r="M278" s="5"/>
      <c r="N278" s="19"/>
      <c r="O278" s="2"/>
      <c r="P278" s="1"/>
    </row>
    <row r="279" spans="1:16" x14ac:dyDescent="0.2">
      <c r="A279" s="1"/>
      <c r="B279" s="17"/>
      <c r="C279" s="2"/>
      <c r="D279" s="18"/>
      <c r="E279" s="5"/>
      <c r="F279" s="5"/>
      <c r="G279" s="5"/>
      <c r="H279" s="5"/>
      <c r="I279" s="5"/>
      <c r="J279" s="5"/>
      <c r="K279" s="5"/>
      <c r="L279" s="5"/>
      <c r="M279" s="5"/>
      <c r="N279" s="19"/>
      <c r="O279" s="2"/>
      <c r="P279" s="1"/>
    </row>
    <row r="280" spans="1:16" x14ac:dyDescent="0.2">
      <c r="A280" s="1"/>
      <c r="B280" s="17"/>
      <c r="C280" s="2"/>
      <c r="D280" s="18"/>
      <c r="E280" s="5"/>
      <c r="F280" s="5"/>
      <c r="G280" s="5"/>
      <c r="H280" s="5"/>
      <c r="I280" s="5"/>
      <c r="J280" s="5"/>
      <c r="K280" s="5"/>
      <c r="L280" s="5"/>
      <c r="M280" s="5"/>
      <c r="N280" s="19"/>
      <c r="O280" s="2"/>
      <c r="P280" s="1"/>
    </row>
    <row r="281" spans="1:16" x14ac:dyDescent="0.2">
      <c r="A281" s="1"/>
      <c r="B281" s="17"/>
      <c r="C281" s="2"/>
      <c r="D281" s="18"/>
      <c r="E281" s="5"/>
      <c r="F281" s="5"/>
      <c r="G281" s="5"/>
      <c r="H281" s="5"/>
      <c r="I281" s="5"/>
      <c r="J281" s="5"/>
      <c r="K281" s="5"/>
      <c r="L281" s="5"/>
      <c r="M281" s="5"/>
      <c r="N281" s="19"/>
      <c r="O281" s="2"/>
      <c r="P281" s="1"/>
    </row>
    <row r="282" spans="1:16" x14ac:dyDescent="0.2">
      <c r="A282" s="1"/>
      <c r="B282" s="17"/>
      <c r="C282" s="2"/>
      <c r="D282" s="18"/>
      <c r="E282" s="5"/>
      <c r="F282" s="5"/>
      <c r="G282" s="5"/>
      <c r="H282" s="5"/>
      <c r="I282" s="5"/>
      <c r="J282" s="5"/>
      <c r="K282" s="5"/>
      <c r="L282" s="5"/>
      <c r="M282" s="5"/>
      <c r="N282" s="19"/>
      <c r="O282" s="2"/>
      <c r="P282" s="1"/>
    </row>
    <row r="283" spans="1:16" x14ac:dyDescent="0.2">
      <c r="A283" s="1"/>
      <c r="B283" s="17"/>
      <c r="C283" s="2"/>
      <c r="D283" s="18"/>
      <c r="E283" s="5"/>
      <c r="F283" s="5"/>
      <c r="G283" s="5"/>
      <c r="H283" s="5"/>
      <c r="I283" s="5"/>
      <c r="J283" s="5"/>
      <c r="K283" s="5"/>
      <c r="L283" s="5"/>
      <c r="M283" s="5"/>
      <c r="N283" s="19"/>
      <c r="O283" s="2"/>
      <c r="P283" s="1"/>
    </row>
    <row r="284" spans="1:16" x14ac:dyDescent="0.2">
      <c r="A284" s="1"/>
      <c r="B284" s="17"/>
      <c r="C284" s="2"/>
      <c r="D284" s="18"/>
      <c r="E284" s="5"/>
      <c r="F284" s="5"/>
      <c r="G284" s="5"/>
      <c r="H284" s="5"/>
      <c r="I284" s="5"/>
      <c r="J284" s="5"/>
      <c r="K284" s="5"/>
      <c r="L284" s="5"/>
      <c r="M284" s="5"/>
      <c r="N284" s="19"/>
      <c r="O284" s="2"/>
      <c r="P284" s="1"/>
    </row>
    <row r="285" spans="1:16" x14ac:dyDescent="0.2">
      <c r="A285" s="1"/>
      <c r="B285" s="17"/>
      <c r="C285" s="2"/>
      <c r="D285" s="18"/>
      <c r="E285" s="5"/>
      <c r="F285" s="5"/>
      <c r="G285" s="5"/>
      <c r="H285" s="5"/>
      <c r="I285" s="5"/>
      <c r="J285" s="5"/>
      <c r="K285" s="5"/>
      <c r="L285" s="5"/>
      <c r="M285" s="5"/>
      <c r="N285" s="19"/>
      <c r="O285" s="2"/>
      <c r="P285" s="1"/>
    </row>
    <row r="286" spans="1:16" x14ac:dyDescent="0.2">
      <c r="A286" s="1"/>
      <c r="B286" s="17"/>
      <c r="C286" s="2"/>
      <c r="D286" s="18"/>
      <c r="E286" s="5"/>
      <c r="F286" s="5"/>
      <c r="G286" s="5"/>
      <c r="H286" s="5"/>
      <c r="I286" s="5"/>
      <c r="J286" s="5"/>
      <c r="K286" s="5"/>
      <c r="L286" s="5"/>
      <c r="M286" s="5"/>
      <c r="N286" s="19"/>
      <c r="O286" s="2"/>
      <c r="P286" s="1"/>
    </row>
    <row r="287" spans="1:16" x14ac:dyDescent="0.2">
      <c r="A287" s="1"/>
      <c r="B287" s="17"/>
      <c r="C287" s="2"/>
      <c r="D287" s="18"/>
      <c r="E287" s="5"/>
      <c r="F287" s="5"/>
      <c r="G287" s="5"/>
      <c r="H287" s="5"/>
      <c r="I287" s="5"/>
      <c r="J287" s="5"/>
      <c r="K287" s="5"/>
      <c r="L287" s="5"/>
      <c r="M287" s="5"/>
      <c r="N287" s="19"/>
      <c r="O287" s="2"/>
      <c r="P287" s="1"/>
    </row>
    <row r="288" spans="1:16" x14ac:dyDescent="0.2">
      <c r="A288" s="1"/>
      <c r="B288" s="17"/>
      <c r="C288" s="2"/>
      <c r="D288" s="18"/>
      <c r="E288" s="5"/>
      <c r="F288" s="5"/>
      <c r="G288" s="5"/>
      <c r="H288" s="5"/>
      <c r="I288" s="5"/>
      <c r="J288" s="5"/>
      <c r="K288" s="5"/>
      <c r="L288" s="5"/>
      <c r="M288" s="5"/>
      <c r="N288" s="19"/>
      <c r="O288" s="2"/>
      <c r="P288" s="1"/>
    </row>
    <row r="289" spans="1:16" x14ac:dyDescent="0.2">
      <c r="A289" s="1"/>
      <c r="B289" s="17"/>
      <c r="C289" s="2"/>
      <c r="D289" s="18"/>
      <c r="E289" s="5"/>
      <c r="F289" s="5"/>
      <c r="G289" s="5"/>
      <c r="H289" s="5"/>
      <c r="I289" s="5"/>
      <c r="J289" s="5"/>
      <c r="K289" s="5"/>
      <c r="L289" s="5"/>
      <c r="M289" s="5"/>
      <c r="N289" s="19"/>
      <c r="O289" s="2"/>
      <c r="P289" s="1"/>
    </row>
    <row r="290" spans="1:16" x14ac:dyDescent="0.2">
      <c r="A290" s="1"/>
      <c r="B290" s="17"/>
      <c r="C290" s="2"/>
      <c r="D290" s="18"/>
      <c r="E290" s="5"/>
      <c r="F290" s="5"/>
      <c r="G290" s="5"/>
      <c r="H290" s="5"/>
      <c r="I290" s="5"/>
      <c r="J290" s="5"/>
      <c r="K290" s="5"/>
      <c r="L290" s="5"/>
      <c r="M290" s="5"/>
      <c r="N290" s="19"/>
      <c r="O290" s="2"/>
      <c r="P290" s="1"/>
    </row>
    <row r="291" spans="1:16" x14ac:dyDescent="0.2">
      <c r="A291" s="1"/>
      <c r="B291" s="17"/>
      <c r="C291" s="2"/>
      <c r="D291" s="18"/>
      <c r="E291" s="5"/>
      <c r="F291" s="5"/>
      <c r="G291" s="5"/>
      <c r="H291" s="5"/>
      <c r="I291" s="5"/>
      <c r="J291" s="5"/>
      <c r="K291" s="5"/>
      <c r="L291" s="5"/>
      <c r="M291" s="5"/>
      <c r="N291" s="19"/>
      <c r="O291" s="2"/>
      <c r="P291" s="1"/>
    </row>
    <row r="292" spans="1:16" x14ac:dyDescent="0.2">
      <c r="A292" s="1"/>
      <c r="B292" s="17"/>
      <c r="C292" s="2"/>
      <c r="D292" s="18"/>
      <c r="E292" s="5"/>
      <c r="F292" s="5"/>
      <c r="G292" s="5"/>
      <c r="H292" s="5"/>
      <c r="I292" s="5"/>
      <c r="J292" s="5"/>
      <c r="K292" s="5"/>
      <c r="L292" s="5"/>
      <c r="M292" s="5"/>
      <c r="N292" s="19"/>
      <c r="O292" s="2"/>
      <c r="P292" s="1"/>
    </row>
    <row r="293" spans="1:16" x14ac:dyDescent="0.2">
      <c r="A293" s="1"/>
      <c r="B293" s="17"/>
      <c r="C293" s="2"/>
      <c r="D293" s="18"/>
      <c r="E293" s="5"/>
      <c r="F293" s="5"/>
      <c r="G293" s="5"/>
      <c r="H293" s="5"/>
      <c r="I293" s="5"/>
      <c r="J293" s="5"/>
      <c r="K293" s="5"/>
      <c r="L293" s="5"/>
      <c r="M293" s="5"/>
      <c r="N293" s="19"/>
      <c r="O293" s="2"/>
      <c r="P293" s="1"/>
    </row>
    <row r="294" spans="1:16" x14ac:dyDescent="0.2">
      <c r="A294" s="1"/>
      <c r="B294" s="17"/>
      <c r="C294" s="2"/>
      <c r="D294" s="18"/>
      <c r="E294" s="5"/>
      <c r="F294" s="5"/>
      <c r="G294" s="5"/>
      <c r="H294" s="5"/>
      <c r="I294" s="5"/>
      <c r="J294" s="5"/>
      <c r="K294" s="5"/>
      <c r="L294" s="5"/>
      <c r="M294" s="5"/>
      <c r="N294" s="19"/>
      <c r="O294" s="2"/>
      <c r="P294" s="1"/>
    </row>
    <row r="295" spans="1:16" x14ac:dyDescent="0.2">
      <c r="A295" s="1"/>
      <c r="B295" s="17"/>
      <c r="C295" s="2"/>
      <c r="D295" s="18"/>
      <c r="E295" s="5"/>
      <c r="F295" s="5"/>
      <c r="G295" s="5"/>
      <c r="H295" s="5"/>
      <c r="I295" s="5"/>
      <c r="J295" s="5"/>
      <c r="K295" s="5"/>
      <c r="L295" s="5"/>
      <c r="M295" s="5"/>
      <c r="N295" s="19"/>
      <c r="O295" s="2"/>
      <c r="P295" s="1"/>
    </row>
    <row r="296" spans="1:16" x14ac:dyDescent="0.2">
      <c r="A296" s="1"/>
      <c r="B296" s="17"/>
      <c r="C296" s="2"/>
      <c r="D296" s="18"/>
      <c r="E296" s="5"/>
      <c r="F296" s="5"/>
      <c r="G296" s="5"/>
      <c r="H296" s="5"/>
      <c r="I296" s="5"/>
      <c r="J296" s="5"/>
      <c r="K296" s="5"/>
      <c r="L296" s="5"/>
      <c r="M296" s="5"/>
      <c r="N296" s="19"/>
      <c r="O296" s="2"/>
      <c r="P296" s="1"/>
    </row>
    <row r="297" spans="1:16" x14ac:dyDescent="0.2">
      <c r="A297" s="1"/>
      <c r="B297" s="17"/>
      <c r="C297" s="2"/>
      <c r="D297" s="18"/>
      <c r="E297" s="5"/>
      <c r="F297" s="5"/>
      <c r="G297" s="5"/>
      <c r="H297" s="5"/>
      <c r="I297" s="5"/>
      <c r="J297" s="5"/>
      <c r="K297" s="5"/>
      <c r="L297" s="5"/>
      <c r="M297" s="5"/>
      <c r="N297" s="19"/>
      <c r="O297" s="2"/>
      <c r="P297" s="1"/>
    </row>
    <row r="298" spans="1:16" x14ac:dyDescent="0.2">
      <c r="A298" s="1"/>
      <c r="B298" s="17"/>
      <c r="C298" s="2"/>
      <c r="D298" s="18"/>
      <c r="E298" s="5"/>
      <c r="F298" s="5"/>
      <c r="G298" s="5"/>
      <c r="H298" s="5"/>
      <c r="I298" s="5"/>
      <c r="J298" s="5"/>
      <c r="K298" s="5"/>
      <c r="L298" s="5"/>
      <c r="M298" s="5"/>
      <c r="N298" s="19"/>
      <c r="O298" s="2"/>
      <c r="P298" s="1"/>
    </row>
    <row r="299" spans="1:16" x14ac:dyDescent="0.2">
      <c r="A299" s="1"/>
      <c r="B299" s="17"/>
      <c r="C299" s="2"/>
      <c r="D299" s="18"/>
      <c r="E299" s="5"/>
      <c r="F299" s="5"/>
      <c r="G299" s="5"/>
      <c r="H299" s="5"/>
      <c r="I299" s="5"/>
      <c r="J299" s="5"/>
      <c r="K299" s="5"/>
      <c r="L299" s="5"/>
      <c r="M299" s="5"/>
      <c r="N299" s="19"/>
      <c r="O299" s="2"/>
      <c r="P299" s="1"/>
    </row>
    <row r="300" spans="1:16" x14ac:dyDescent="0.2">
      <c r="A300" s="1"/>
      <c r="B300" s="17"/>
      <c r="C300" s="2"/>
      <c r="D300" s="18"/>
      <c r="E300" s="5"/>
      <c r="F300" s="5"/>
      <c r="G300" s="5"/>
      <c r="H300" s="5"/>
      <c r="I300" s="5"/>
      <c r="J300" s="5"/>
      <c r="K300" s="5"/>
      <c r="L300" s="5"/>
      <c r="M300" s="5"/>
      <c r="N300" s="19"/>
      <c r="O300" s="2"/>
      <c r="P300" s="1"/>
    </row>
    <row r="301" spans="1:16" x14ac:dyDescent="0.2">
      <c r="A301" s="1"/>
      <c r="B301" s="17"/>
      <c r="C301" s="2"/>
      <c r="D301" s="18"/>
      <c r="E301" s="5"/>
      <c r="F301" s="5"/>
      <c r="G301" s="5"/>
      <c r="H301" s="5"/>
      <c r="I301" s="5"/>
      <c r="J301" s="5"/>
      <c r="K301" s="5"/>
      <c r="L301" s="5"/>
      <c r="M301" s="5"/>
      <c r="N301" s="19"/>
      <c r="O301" s="2"/>
      <c r="P301" s="1"/>
    </row>
    <row r="302" spans="1:16" x14ac:dyDescent="0.2">
      <c r="A302" s="1"/>
      <c r="B302" s="17"/>
      <c r="C302" s="2"/>
      <c r="D302" s="18"/>
      <c r="E302" s="5"/>
      <c r="F302" s="5"/>
      <c r="G302" s="5"/>
      <c r="H302" s="5"/>
      <c r="I302" s="5"/>
      <c r="J302" s="5"/>
      <c r="K302" s="5"/>
      <c r="L302" s="5"/>
      <c r="M302" s="5"/>
      <c r="N302" s="19"/>
      <c r="O302" s="2"/>
      <c r="P302" s="1"/>
    </row>
    <row r="303" spans="1:16" x14ac:dyDescent="0.2">
      <c r="A303" s="1"/>
      <c r="B303" s="17"/>
      <c r="C303" s="2"/>
      <c r="D303" s="18"/>
      <c r="E303" s="5"/>
      <c r="F303" s="5"/>
      <c r="G303" s="5"/>
      <c r="H303" s="5"/>
      <c r="I303" s="5"/>
      <c r="J303" s="5"/>
      <c r="K303" s="5"/>
      <c r="L303" s="5"/>
      <c r="M303" s="5"/>
      <c r="N303" s="19"/>
      <c r="O303" s="2"/>
      <c r="P303" s="1"/>
    </row>
    <row r="304" spans="1:16" x14ac:dyDescent="0.2">
      <c r="A304" s="1"/>
      <c r="B304" s="17"/>
      <c r="C304" s="2"/>
      <c r="D304" s="18"/>
      <c r="E304" s="5"/>
      <c r="F304" s="5"/>
      <c r="G304" s="5"/>
      <c r="H304" s="5"/>
      <c r="I304" s="5"/>
      <c r="J304" s="5"/>
      <c r="K304" s="5"/>
      <c r="L304" s="5"/>
      <c r="M304" s="5"/>
      <c r="N304" s="19"/>
      <c r="O304" s="2"/>
      <c r="P304" s="1"/>
    </row>
    <row r="305" spans="1:16" x14ac:dyDescent="0.2">
      <c r="A305" s="1"/>
      <c r="B305" s="17"/>
      <c r="C305" s="2"/>
      <c r="D305" s="18"/>
      <c r="E305" s="5"/>
      <c r="F305" s="5"/>
      <c r="G305" s="5"/>
      <c r="H305" s="5"/>
      <c r="I305" s="5"/>
      <c r="J305" s="5"/>
      <c r="K305" s="5"/>
      <c r="L305" s="5"/>
      <c r="M305" s="5"/>
      <c r="N305" s="19"/>
      <c r="O305" s="2"/>
      <c r="P305" s="1"/>
    </row>
    <row r="306" spans="1:16" x14ac:dyDescent="0.2">
      <c r="A306" s="1"/>
      <c r="B306" s="17"/>
      <c r="C306" s="2"/>
      <c r="D306" s="18"/>
      <c r="E306" s="5"/>
      <c r="F306" s="5"/>
      <c r="G306" s="5"/>
      <c r="H306" s="5"/>
      <c r="I306" s="5"/>
      <c r="J306" s="5"/>
      <c r="K306" s="5"/>
      <c r="L306" s="5"/>
      <c r="M306" s="5"/>
      <c r="N306" s="19"/>
      <c r="O306" s="2"/>
      <c r="P306" s="1"/>
    </row>
    <row r="307" spans="1:16" x14ac:dyDescent="0.2">
      <c r="A307" s="1"/>
      <c r="B307" s="17"/>
      <c r="C307" s="2"/>
      <c r="D307" s="18"/>
      <c r="E307" s="5"/>
      <c r="F307" s="5"/>
      <c r="G307" s="5"/>
      <c r="H307" s="5"/>
      <c r="I307" s="5"/>
      <c r="J307" s="5"/>
      <c r="K307" s="5"/>
      <c r="L307" s="5"/>
      <c r="M307" s="5"/>
      <c r="N307" s="19"/>
      <c r="O307" s="2"/>
      <c r="P307" s="1"/>
    </row>
    <row r="308" spans="1:16" x14ac:dyDescent="0.2">
      <c r="A308" s="1"/>
      <c r="B308" s="17"/>
      <c r="C308" s="2"/>
      <c r="D308" s="18"/>
      <c r="E308" s="5"/>
      <c r="F308" s="5"/>
      <c r="G308" s="5"/>
      <c r="H308" s="5"/>
      <c r="I308" s="5"/>
      <c r="J308" s="5"/>
      <c r="K308" s="5"/>
      <c r="L308" s="5"/>
      <c r="M308" s="5"/>
      <c r="N308" s="19"/>
      <c r="O308" s="2"/>
      <c r="P308" s="1"/>
    </row>
    <row r="309" spans="1:16" x14ac:dyDescent="0.2">
      <c r="A309" s="1"/>
      <c r="B309" s="17"/>
      <c r="C309" s="2"/>
      <c r="D309" s="18"/>
      <c r="E309" s="5"/>
      <c r="F309" s="5"/>
      <c r="G309" s="5"/>
      <c r="H309" s="5"/>
      <c r="I309" s="5"/>
      <c r="J309" s="5"/>
      <c r="K309" s="5"/>
      <c r="L309" s="5"/>
      <c r="M309" s="5"/>
      <c r="N309" s="19"/>
      <c r="O309" s="2"/>
      <c r="P309" s="1"/>
    </row>
    <row r="310" spans="1:16" x14ac:dyDescent="0.2">
      <c r="A310" s="1"/>
      <c r="B310" s="17"/>
      <c r="C310" s="2"/>
      <c r="D310" s="18"/>
      <c r="E310" s="5"/>
      <c r="F310" s="5"/>
      <c r="G310" s="5"/>
      <c r="H310" s="5"/>
      <c r="I310" s="5"/>
      <c r="J310" s="5"/>
      <c r="K310" s="5"/>
      <c r="L310" s="5"/>
      <c r="M310" s="5"/>
      <c r="N310" s="19"/>
      <c r="O310" s="2"/>
      <c r="P310" s="1"/>
    </row>
    <row r="311" spans="1:16" x14ac:dyDescent="0.2">
      <c r="A311" s="1"/>
      <c r="B311" s="17"/>
      <c r="C311" s="2"/>
      <c r="D311" s="18"/>
      <c r="E311" s="5"/>
      <c r="F311" s="5"/>
      <c r="G311" s="5"/>
      <c r="H311" s="5"/>
      <c r="I311" s="5"/>
      <c r="J311" s="5"/>
      <c r="K311" s="5"/>
      <c r="L311" s="5"/>
      <c r="M311" s="5"/>
      <c r="N311" s="19"/>
      <c r="O311" s="2"/>
      <c r="P311" s="1"/>
    </row>
    <row r="312" spans="1:16" x14ac:dyDescent="0.2">
      <c r="A312" s="1"/>
      <c r="B312" s="17"/>
      <c r="C312" s="2"/>
      <c r="D312" s="18"/>
      <c r="E312" s="5"/>
      <c r="F312" s="5"/>
      <c r="G312" s="5"/>
      <c r="H312" s="5"/>
      <c r="I312" s="5"/>
      <c r="J312" s="5"/>
      <c r="K312" s="5"/>
      <c r="L312" s="5"/>
      <c r="M312" s="5"/>
      <c r="N312" s="19"/>
      <c r="O312" s="2"/>
      <c r="P312" s="1"/>
    </row>
    <row r="313" spans="1:16" x14ac:dyDescent="0.2">
      <c r="A313" s="1"/>
      <c r="B313" s="17"/>
      <c r="C313" s="2"/>
      <c r="D313" s="18"/>
      <c r="E313" s="5"/>
      <c r="F313" s="5"/>
      <c r="G313" s="5"/>
      <c r="H313" s="5"/>
      <c r="I313" s="5"/>
      <c r="J313" s="5"/>
      <c r="K313" s="5"/>
      <c r="L313" s="5"/>
      <c r="M313" s="5"/>
      <c r="N313" s="19"/>
      <c r="O313" s="2"/>
      <c r="P313" s="1"/>
    </row>
    <row r="314" spans="1:16" x14ac:dyDescent="0.2">
      <c r="A314" s="1"/>
      <c r="B314" s="17"/>
      <c r="C314" s="2"/>
      <c r="D314" s="18"/>
      <c r="E314" s="5"/>
      <c r="F314" s="5"/>
      <c r="G314" s="5"/>
      <c r="H314" s="5"/>
      <c r="I314" s="5"/>
      <c r="J314" s="5"/>
      <c r="K314" s="5"/>
      <c r="L314" s="5"/>
      <c r="M314" s="5"/>
      <c r="N314" s="19"/>
      <c r="O314" s="2"/>
      <c r="P314" s="1"/>
    </row>
    <row r="315" spans="1:16" x14ac:dyDescent="0.2">
      <c r="A315" s="1"/>
      <c r="B315" s="17"/>
      <c r="C315" s="2"/>
      <c r="D315" s="18"/>
      <c r="E315" s="5"/>
      <c r="F315" s="5"/>
      <c r="G315" s="5"/>
      <c r="H315" s="5"/>
      <c r="I315" s="5"/>
      <c r="J315" s="5"/>
      <c r="K315" s="5"/>
      <c r="L315" s="5"/>
      <c r="M315" s="5"/>
      <c r="N315" s="19"/>
      <c r="O315" s="2"/>
      <c r="P315" s="1"/>
    </row>
    <row r="316" spans="1:16" x14ac:dyDescent="0.2">
      <c r="A316" s="1"/>
      <c r="B316" s="17"/>
      <c r="C316" s="2"/>
      <c r="D316" s="18"/>
      <c r="E316" s="5"/>
      <c r="F316" s="5"/>
      <c r="G316" s="5"/>
      <c r="H316" s="5"/>
      <c r="I316" s="5"/>
      <c r="J316" s="5"/>
      <c r="K316" s="5"/>
      <c r="L316" s="5"/>
      <c r="M316" s="5"/>
      <c r="N316" s="19"/>
      <c r="O316" s="2"/>
      <c r="P316" s="1"/>
    </row>
    <row r="317" spans="1:16" x14ac:dyDescent="0.2">
      <c r="A317" s="1"/>
      <c r="B317" s="17"/>
      <c r="C317" s="2"/>
      <c r="D317" s="18"/>
      <c r="E317" s="5"/>
      <c r="F317" s="5"/>
      <c r="G317" s="5"/>
      <c r="H317" s="5"/>
      <c r="I317" s="5"/>
      <c r="J317" s="5"/>
      <c r="K317" s="5"/>
      <c r="L317" s="5"/>
      <c r="M317" s="5"/>
      <c r="N317" s="19"/>
      <c r="O317" s="2"/>
      <c r="P317" s="1"/>
    </row>
    <row r="318" spans="1:16" x14ac:dyDescent="0.2">
      <c r="A318" s="1"/>
      <c r="B318" s="17"/>
      <c r="C318" s="2"/>
      <c r="D318" s="18"/>
      <c r="E318" s="5"/>
      <c r="F318" s="5"/>
      <c r="G318" s="5"/>
      <c r="H318" s="5"/>
      <c r="I318" s="5"/>
      <c r="J318" s="5"/>
      <c r="K318" s="5"/>
      <c r="L318" s="5"/>
      <c r="M318" s="5"/>
      <c r="N318" s="19"/>
      <c r="O318" s="2"/>
      <c r="P318" s="1"/>
    </row>
    <row r="319" spans="1:16" x14ac:dyDescent="0.2">
      <c r="A319" s="1"/>
      <c r="B319" s="17"/>
      <c r="C319" s="2"/>
      <c r="D319" s="18"/>
      <c r="E319" s="5"/>
      <c r="F319" s="5"/>
      <c r="G319" s="5"/>
      <c r="H319" s="5"/>
      <c r="I319" s="5"/>
      <c r="J319" s="5"/>
      <c r="K319" s="5"/>
      <c r="L319" s="5"/>
      <c r="M319" s="5"/>
      <c r="N319" s="19"/>
      <c r="O319" s="2"/>
      <c r="P319" s="1"/>
    </row>
    <row r="320" spans="1:16" x14ac:dyDescent="0.2">
      <c r="A320" s="1"/>
      <c r="B320" s="17"/>
      <c r="C320" s="2"/>
      <c r="D320" s="18"/>
      <c r="E320" s="5"/>
      <c r="F320" s="5"/>
      <c r="G320" s="5"/>
      <c r="H320" s="5"/>
      <c r="I320" s="5"/>
      <c r="J320" s="5"/>
      <c r="K320" s="5"/>
      <c r="L320" s="5"/>
      <c r="M320" s="5"/>
      <c r="N320" s="19"/>
      <c r="O320" s="2"/>
      <c r="P320" s="1"/>
    </row>
    <row r="321" spans="1:16" x14ac:dyDescent="0.2">
      <c r="A321" s="1"/>
      <c r="B321" s="17"/>
      <c r="C321" s="2"/>
      <c r="D321" s="18"/>
      <c r="E321" s="5"/>
      <c r="F321" s="5"/>
      <c r="G321" s="5"/>
      <c r="H321" s="5"/>
      <c r="I321" s="5"/>
      <c r="J321" s="5"/>
      <c r="K321" s="5"/>
      <c r="L321" s="5"/>
      <c r="M321" s="5"/>
      <c r="N321" s="19"/>
      <c r="O321" s="2"/>
      <c r="P321" s="1"/>
    </row>
    <row r="322" spans="1:16" x14ac:dyDescent="0.2">
      <c r="A322" s="1"/>
      <c r="B322" s="17"/>
      <c r="C322" s="2"/>
      <c r="D322" s="18"/>
      <c r="E322" s="5"/>
      <c r="F322" s="5"/>
      <c r="G322" s="5"/>
      <c r="H322" s="5"/>
      <c r="I322" s="5"/>
      <c r="J322" s="5"/>
      <c r="K322" s="5"/>
      <c r="L322" s="5"/>
      <c r="M322" s="5"/>
      <c r="N322" s="19"/>
      <c r="O322" s="2"/>
      <c r="P322" s="1"/>
    </row>
    <row r="323" spans="1:16" x14ac:dyDescent="0.2">
      <c r="A323" s="1"/>
      <c r="B323" s="17"/>
      <c r="C323" s="2"/>
      <c r="D323" s="18"/>
      <c r="E323" s="5"/>
      <c r="F323" s="5"/>
      <c r="G323" s="5"/>
      <c r="H323" s="5"/>
      <c r="I323" s="5"/>
      <c r="J323" s="5"/>
      <c r="K323" s="5"/>
      <c r="L323" s="5"/>
      <c r="M323" s="5"/>
      <c r="N323" s="19"/>
      <c r="O323" s="2"/>
      <c r="P323" s="1"/>
    </row>
    <row r="324" spans="1:16" x14ac:dyDescent="0.2">
      <c r="A324" s="1"/>
      <c r="B324" s="17"/>
      <c r="C324" s="2"/>
      <c r="D324" s="18"/>
      <c r="E324" s="5"/>
      <c r="F324" s="5"/>
      <c r="G324" s="5"/>
      <c r="H324" s="5"/>
      <c r="I324" s="5"/>
      <c r="J324" s="5"/>
      <c r="K324" s="5"/>
      <c r="L324" s="5"/>
      <c r="M324" s="5"/>
      <c r="N324" s="19"/>
      <c r="O324" s="2"/>
      <c r="P324" s="1"/>
    </row>
    <row r="325" spans="1:16" x14ac:dyDescent="0.2">
      <c r="A325" s="1"/>
      <c r="B325" s="17"/>
      <c r="C325" s="2"/>
      <c r="D325" s="18"/>
      <c r="E325" s="5"/>
      <c r="F325" s="5"/>
      <c r="G325" s="5"/>
      <c r="H325" s="5"/>
      <c r="I325" s="5"/>
      <c r="J325" s="5"/>
      <c r="K325" s="5"/>
      <c r="L325" s="5"/>
      <c r="M325" s="5"/>
      <c r="N325" s="19"/>
      <c r="O325" s="2"/>
      <c r="P325" s="1"/>
    </row>
    <row r="326" spans="1:16" x14ac:dyDescent="0.2">
      <c r="A326" s="1"/>
      <c r="B326" s="17"/>
      <c r="C326" s="2"/>
      <c r="D326" s="18"/>
      <c r="E326" s="5"/>
      <c r="F326" s="5"/>
      <c r="G326" s="5"/>
      <c r="H326" s="5"/>
      <c r="I326" s="5"/>
      <c r="J326" s="5"/>
      <c r="K326" s="5"/>
      <c r="L326" s="5"/>
      <c r="M326" s="5"/>
      <c r="N326" s="19"/>
      <c r="O326" s="2"/>
      <c r="P326" s="1"/>
    </row>
    <row r="327" spans="1:16" x14ac:dyDescent="0.2">
      <c r="A327" s="1"/>
      <c r="B327" s="17"/>
      <c r="C327" s="2"/>
      <c r="D327" s="18"/>
      <c r="E327" s="5"/>
      <c r="F327" s="5"/>
      <c r="G327" s="5"/>
      <c r="H327" s="5"/>
      <c r="I327" s="5"/>
      <c r="J327" s="5"/>
      <c r="K327" s="5"/>
      <c r="L327" s="5"/>
      <c r="M327" s="5"/>
      <c r="N327" s="19"/>
      <c r="O327" s="2"/>
      <c r="P327" s="1"/>
    </row>
    <row r="328" spans="1:16" x14ac:dyDescent="0.2">
      <c r="A328" s="1"/>
      <c r="B328" s="17"/>
      <c r="C328" s="2"/>
      <c r="D328" s="18"/>
      <c r="E328" s="5"/>
      <c r="F328" s="5"/>
      <c r="G328" s="5"/>
      <c r="H328" s="5"/>
      <c r="I328" s="5"/>
      <c r="J328" s="5"/>
      <c r="K328" s="5"/>
      <c r="L328" s="5"/>
      <c r="M328" s="5"/>
      <c r="N328" s="19"/>
      <c r="O328" s="2"/>
      <c r="P328" s="1"/>
    </row>
    <row r="329" spans="1:16" x14ac:dyDescent="0.2">
      <c r="A329" s="1"/>
      <c r="B329" s="17"/>
      <c r="C329" s="2"/>
      <c r="D329" s="18"/>
      <c r="E329" s="5"/>
      <c r="F329" s="5"/>
      <c r="G329" s="5"/>
      <c r="H329" s="5"/>
      <c r="I329" s="5"/>
      <c r="J329" s="5"/>
      <c r="K329" s="5"/>
      <c r="L329" s="5"/>
      <c r="M329" s="5"/>
      <c r="N329" s="19"/>
      <c r="O329" s="2"/>
      <c r="P329" s="1"/>
    </row>
    <row r="330" spans="1:16" x14ac:dyDescent="0.2">
      <c r="A330" s="1"/>
      <c r="B330" s="17"/>
      <c r="C330" s="2"/>
      <c r="D330" s="18"/>
      <c r="E330" s="5"/>
      <c r="F330" s="5"/>
      <c r="G330" s="5"/>
      <c r="H330" s="5"/>
      <c r="I330" s="5"/>
      <c r="J330" s="5"/>
      <c r="K330" s="5"/>
      <c r="L330" s="5"/>
      <c r="M330" s="5"/>
      <c r="N330" s="19"/>
      <c r="O330" s="2"/>
      <c r="P330" s="1"/>
    </row>
    <row r="331" spans="1:16" x14ac:dyDescent="0.2">
      <c r="A331" s="1"/>
      <c r="B331" s="17"/>
      <c r="C331" s="2"/>
      <c r="D331" s="18"/>
      <c r="E331" s="5"/>
      <c r="F331" s="5"/>
      <c r="G331" s="5"/>
      <c r="H331" s="5"/>
      <c r="I331" s="5"/>
      <c r="J331" s="5"/>
      <c r="K331" s="5"/>
      <c r="L331" s="5"/>
      <c r="M331" s="5"/>
      <c r="N331" s="19"/>
      <c r="O331" s="2"/>
      <c r="P331" s="1"/>
    </row>
    <row r="332" spans="1:16" x14ac:dyDescent="0.2">
      <c r="A332" s="1"/>
      <c r="B332" s="17"/>
      <c r="C332" s="2"/>
      <c r="D332" s="18"/>
      <c r="E332" s="5"/>
      <c r="F332" s="5"/>
      <c r="G332" s="5"/>
      <c r="H332" s="5"/>
      <c r="I332" s="5"/>
      <c r="J332" s="5"/>
      <c r="K332" s="5"/>
      <c r="L332" s="5"/>
      <c r="M332" s="5"/>
      <c r="N332" s="19"/>
      <c r="O332" s="2"/>
      <c r="P332" s="1"/>
    </row>
    <row r="333" spans="1:16" x14ac:dyDescent="0.2">
      <c r="A333" s="1"/>
      <c r="B333" s="17"/>
      <c r="C333" s="2"/>
      <c r="D333" s="18"/>
      <c r="E333" s="5"/>
      <c r="F333" s="5"/>
      <c r="G333" s="5"/>
      <c r="H333" s="5"/>
      <c r="I333" s="5"/>
      <c r="J333" s="5"/>
      <c r="K333" s="5"/>
      <c r="L333" s="5"/>
      <c r="M333" s="5"/>
      <c r="N333" s="19"/>
      <c r="O333" s="2"/>
      <c r="P333" s="1"/>
    </row>
    <row r="334" spans="1:16" x14ac:dyDescent="0.2">
      <c r="A334" s="1"/>
      <c r="B334" s="17"/>
      <c r="C334" s="2"/>
      <c r="D334" s="18"/>
      <c r="E334" s="5"/>
      <c r="F334" s="5"/>
      <c r="G334" s="5"/>
      <c r="H334" s="5"/>
      <c r="I334" s="5"/>
      <c r="J334" s="5"/>
      <c r="K334" s="5"/>
      <c r="L334" s="5"/>
      <c r="M334" s="5"/>
      <c r="N334" s="19"/>
      <c r="O334" s="2"/>
      <c r="P334" s="1"/>
    </row>
    <row r="335" spans="1:16" x14ac:dyDescent="0.2">
      <c r="A335" s="1"/>
      <c r="B335" s="17"/>
      <c r="C335" s="2"/>
      <c r="D335" s="18"/>
      <c r="E335" s="5"/>
      <c r="F335" s="5"/>
      <c r="G335" s="5"/>
      <c r="H335" s="5"/>
      <c r="I335" s="5"/>
      <c r="J335" s="5"/>
      <c r="K335" s="5"/>
      <c r="L335" s="5"/>
      <c r="M335" s="5"/>
      <c r="N335" s="19"/>
      <c r="O335" s="2"/>
      <c r="P335" s="1"/>
    </row>
    <row r="336" spans="1:16" x14ac:dyDescent="0.2">
      <c r="A336" s="1"/>
      <c r="B336" s="17"/>
      <c r="C336" s="2"/>
      <c r="D336" s="18"/>
      <c r="E336" s="5"/>
      <c r="F336" s="5"/>
      <c r="G336" s="5"/>
      <c r="H336" s="5"/>
      <c r="I336" s="5"/>
      <c r="J336" s="5"/>
      <c r="K336" s="5"/>
      <c r="L336" s="5"/>
      <c r="M336" s="5"/>
      <c r="N336" s="19"/>
      <c r="O336" s="2"/>
      <c r="P336" s="1"/>
    </row>
    <row r="337" spans="1:16" x14ac:dyDescent="0.2">
      <c r="A337" s="1"/>
      <c r="B337" s="17"/>
      <c r="C337" s="2"/>
      <c r="D337" s="18"/>
      <c r="E337" s="5"/>
      <c r="F337" s="5"/>
      <c r="G337" s="5"/>
      <c r="H337" s="5"/>
      <c r="I337" s="5"/>
      <c r="J337" s="5"/>
      <c r="K337" s="5"/>
      <c r="L337" s="5"/>
      <c r="M337" s="5"/>
      <c r="N337" s="19"/>
      <c r="O337" s="2"/>
      <c r="P337" s="1"/>
    </row>
    <row r="338" spans="1:16" x14ac:dyDescent="0.2">
      <c r="A338" s="1"/>
      <c r="B338" s="17"/>
      <c r="C338" s="2"/>
      <c r="D338" s="18"/>
      <c r="E338" s="5"/>
      <c r="F338" s="5"/>
      <c r="G338" s="5"/>
      <c r="H338" s="5"/>
      <c r="I338" s="5"/>
      <c r="J338" s="5"/>
      <c r="K338" s="5"/>
      <c r="L338" s="5"/>
      <c r="M338" s="5"/>
      <c r="N338" s="19"/>
      <c r="O338" s="2"/>
      <c r="P338" s="1"/>
    </row>
    <row r="339" spans="1:16" x14ac:dyDescent="0.2">
      <c r="A339" s="1"/>
      <c r="B339" s="17"/>
      <c r="C339" s="2"/>
      <c r="D339" s="18"/>
      <c r="E339" s="5"/>
      <c r="F339" s="5"/>
      <c r="G339" s="5"/>
      <c r="H339" s="5"/>
      <c r="I339" s="5"/>
      <c r="J339" s="5"/>
      <c r="K339" s="5"/>
      <c r="L339" s="5"/>
      <c r="M339" s="5"/>
      <c r="N339" s="19"/>
      <c r="O339" s="2"/>
      <c r="P339" s="1"/>
    </row>
    <row r="340" spans="1:16" x14ac:dyDescent="0.2">
      <c r="A340" s="1"/>
      <c r="B340" s="17"/>
      <c r="C340" s="2"/>
      <c r="D340" s="18"/>
      <c r="E340" s="5"/>
      <c r="F340" s="5"/>
      <c r="G340" s="5"/>
      <c r="H340" s="5"/>
      <c r="I340" s="5"/>
      <c r="J340" s="5"/>
      <c r="K340" s="5"/>
      <c r="L340" s="5"/>
      <c r="M340" s="5"/>
      <c r="N340" s="19"/>
      <c r="O340" s="2"/>
      <c r="P340" s="1"/>
    </row>
    <row r="341" spans="1:16" x14ac:dyDescent="0.2">
      <c r="A341" s="1"/>
      <c r="B341" s="17"/>
      <c r="C341" s="2"/>
      <c r="D341" s="18"/>
      <c r="E341" s="5"/>
      <c r="F341" s="5"/>
      <c r="G341" s="5"/>
      <c r="H341" s="5"/>
      <c r="I341" s="5"/>
      <c r="J341" s="5"/>
      <c r="K341" s="5"/>
      <c r="L341" s="5"/>
      <c r="M341" s="5"/>
      <c r="N341" s="19"/>
      <c r="O341" s="2"/>
      <c r="P341" s="1"/>
    </row>
    <row r="342" spans="1:16" x14ac:dyDescent="0.2">
      <c r="A342" s="1"/>
      <c r="B342" s="17"/>
      <c r="C342" s="2"/>
      <c r="D342" s="18"/>
      <c r="E342" s="5"/>
      <c r="F342" s="5"/>
      <c r="G342" s="5"/>
      <c r="H342" s="5"/>
      <c r="I342" s="5"/>
      <c r="J342" s="5"/>
      <c r="K342" s="5"/>
      <c r="L342" s="5"/>
      <c r="M342" s="5"/>
      <c r="N342" s="19"/>
      <c r="O342" s="2"/>
      <c r="P342" s="1"/>
    </row>
    <row r="343" spans="1:16" x14ac:dyDescent="0.2">
      <c r="A343" s="1"/>
      <c r="B343" s="17"/>
      <c r="C343" s="2"/>
      <c r="D343" s="18"/>
      <c r="E343" s="5"/>
      <c r="F343" s="5"/>
      <c r="G343" s="5"/>
      <c r="H343" s="5"/>
      <c r="I343" s="5"/>
      <c r="J343" s="5"/>
      <c r="K343" s="5"/>
      <c r="L343" s="5"/>
      <c r="M343" s="5"/>
      <c r="N343" s="19"/>
      <c r="O343" s="2"/>
      <c r="P343" s="1"/>
    </row>
    <row r="344" spans="1:16" x14ac:dyDescent="0.2">
      <c r="A344" s="1"/>
      <c r="B344" s="17"/>
      <c r="C344" s="2"/>
      <c r="D344" s="18"/>
      <c r="E344" s="5"/>
      <c r="F344" s="5"/>
      <c r="G344" s="5"/>
      <c r="H344" s="5"/>
      <c r="I344" s="5"/>
      <c r="J344" s="5"/>
      <c r="K344" s="5"/>
      <c r="L344" s="5"/>
      <c r="M344" s="5"/>
      <c r="N344" s="19"/>
      <c r="O344" s="2"/>
      <c r="P344" s="1"/>
    </row>
    <row r="345" spans="1:16" x14ac:dyDescent="0.2">
      <c r="A345" s="1"/>
      <c r="B345" s="17"/>
      <c r="C345" s="2"/>
      <c r="D345" s="18"/>
      <c r="E345" s="5"/>
      <c r="F345" s="5"/>
      <c r="G345" s="5"/>
      <c r="H345" s="5"/>
      <c r="I345" s="5"/>
      <c r="J345" s="5"/>
      <c r="K345" s="5"/>
      <c r="L345" s="5"/>
      <c r="M345" s="5"/>
      <c r="N345" s="19"/>
      <c r="O345" s="2"/>
      <c r="P345" s="1"/>
    </row>
    <row r="346" spans="1:16" x14ac:dyDescent="0.2">
      <c r="A346" s="1"/>
      <c r="B346" s="17"/>
      <c r="C346" s="2"/>
      <c r="D346" s="18"/>
      <c r="E346" s="5"/>
      <c r="F346" s="5"/>
      <c r="G346" s="5"/>
      <c r="H346" s="5"/>
      <c r="I346" s="5"/>
      <c r="J346" s="5"/>
      <c r="K346" s="5"/>
      <c r="L346" s="5"/>
      <c r="M346" s="5"/>
      <c r="N346" s="19"/>
      <c r="O346" s="2"/>
      <c r="P346" s="1"/>
    </row>
    <row r="347" spans="1:16" x14ac:dyDescent="0.2">
      <c r="A347" s="1"/>
      <c r="B347" s="17"/>
      <c r="C347" s="2"/>
      <c r="D347" s="18"/>
      <c r="E347" s="5"/>
      <c r="F347" s="5"/>
      <c r="G347" s="5"/>
      <c r="H347" s="5"/>
      <c r="I347" s="5"/>
      <c r="J347" s="5"/>
      <c r="K347" s="5"/>
      <c r="L347" s="5"/>
      <c r="M347" s="5"/>
      <c r="N347" s="19"/>
      <c r="O347" s="2"/>
      <c r="P347" s="1"/>
    </row>
    <row r="348" spans="1:16" x14ac:dyDescent="0.2">
      <c r="A348" s="1"/>
      <c r="B348" s="17"/>
      <c r="C348" s="2"/>
      <c r="D348" s="18"/>
      <c r="E348" s="5"/>
      <c r="F348" s="5"/>
      <c r="G348" s="5"/>
      <c r="H348" s="5"/>
      <c r="I348" s="5"/>
      <c r="J348" s="5"/>
      <c r="K348" s="5"/>
      <c r="L348" s="5"/>
      <c r="M348" s="5"/>
      <c r="N348" s="19"/>
      <c r="O348" s="2"/>
      <c r="P348" s="1"/>
    </row>
    <row r="349" spans="1:16" x14ac:dyDescent="0.2">
      <c r="A349" s="1"/>
      <c r="B349" s="17"/>
      <c r="C349" s="2"/>
      <c r="D349" s="18"/>
      <c r="E349" s="5"/>
      <c r="F349" s="5"/>
      <c r="G349" s="5"/>
      <c r="H349" s="5"/>
      <c r="I349" s="5"/>
      <c r="J349" s="5"/>
      <c r="K349" s="5"/>
      <c r="L349" s="5"/>
      <c r="M349" s="5"/>
      <c r="N349" s="19"/>
      <c r="O349" s="2"/>
      <c r="P349" s="1"/>
    </row>
    <row r="350" spans="1:16" x14ac:dyDescent="0.2">
      <c r="A350" s="1"/>
      <c r="B350" s="17"/>
      <c r="C350" s="2"/>
      <c r="D350" s="18"/>
      <c r="E350" s="5"/>
      <c r="F350" s="5"/>
      <c r="G350" s="5"/>
      <c r="H350" s="5"/>
      <c r="I350" s="5"/>
      <c r="J350" s="5"/>
      <c r="K350" s="5"/>
      <c r="L350" s="5"/>
      <c r="M350" s="5"/>
      <c r="N350" s="19"/>
      <c r="O350" s="2"/>
      <c r="P350" s="1"/>
    </row>
    <row r="351" spans="1:16" x14ac:dyDescent="0.2">
      <c r="A351" s="1"/>
      <c r="B351" s="17"/>
      <c r="C351" s="2"/>
      <c r="D351" s="18"/>
      <c r="E351" s="5"/>
      <c r="F351" s="5"/>
      <c r="G351" s="5"/>
      <c r="H351" s="5"/>
      <c r="I351" s="5"/>
      <c r="J351" s="5"/>
      <c r="K351" s="5"/>
      <c r="L351" s="5"/>
      <c r="M351" s="5"/>
      <c r="N351" s="19"/>
      <c r="O351" s="2"/>
      <c r="P351" s="1"/>
    </row>
    <row r="352" spans="1:16" x14ac:dyDescent="0.2">
      <c r="A352" s="1"/>
      <c r="B352" s="17"/>
      <c r="C352" s="2"/>
      <c r="D352" s="18"/>
      <c r="E352" s="5"/>
      <c r="F352" s="5"/>
      <c r="G352" s="5"/>
      <c r="H352" s="5"/>
      <c r="I352" s="5"/>
      <c r="J352" s="5"/>
      <c r="K352" s="5"/>
      <c r="L352" s="5"/>
      <c r="M352" s="5"/>
      <c r="N352" s="19"/>
      <c r="O352" s="2"/>
      <c r="P352" s="1"/>
    </row>
    <row r="353" spans="1:16" x14ac:dyDescent="0.2">
      <c r="A353" s="1"/>
      <c r="B353" s="17"/>
      <c r="C353" s="2"/>
      <c r="D353" s="18"/>
      <c r="E353" s="5"/>
      <c r="F353" s="5"/>
      <c r="G353" s="5"/>
      <c r="H353" s="5"/>
      <c r="I353" s="5"/>
      <c r="J353" s="5"/>
      <c r="K353" s="5"/>
      <c r="L353" s="5"/>
      <c r="M353" s="5"/>
      <c r="N353" s="19"/>
      <c r="O353" s="2"/>
      <c r="P353" s="1"/>
    </row>
    <row r="354" spans="1:16" x14ac:dyDescent="0.2">
      <c r="A354" s="1"/>
      <c r="B354" s="17"/>
      <c r="C354" s="2"/>
      <c r="D354" s="18"/>
      <c r="E354" s="5"/>
      <c r="F354" s="5"/>
      <c r="G354" s="5"/>
      <c r="H354" s="5"/>
      <c r="I354" s="5"/>
      <c r="J354" s="5"/>
      <c r="K354" s="5"/>
      <c r="L354" s="5"/>
      <c r="M354" s="5"/>
      <c r="N354" s="19"/>
      <c r="O354" s="2"/>
      <c r="P354" s="1"/>
    </row>
    <row r="355" spans="1:16" x14ac:dyDescent="0.2">
      <c r="A355" s="1"/>
      <c r="B355" s="17"/>
      <c r="C355" s="2"/>
      <c r="D355" s="18"/>
      <c r="E355" s="5"/>
      <c r="F355" s="5"/>
      <c r="G355" s="5"/>
      <c r="H355" s="5"/>
      <c r="I355" s="5"/>
      <c r="J355" s="5"/>
      <c r="K355" s="5"/>
      <c r="L355" s="5"/>
      <c r="M355" s="5"/>
      <c r="N355" s="19"/>
      <c r="O355" s="2"/>
      <c r="P355" s="1"/>
    </row>
    <row r="356" spans="1:16" x14ac:dyDescent="0.2">
      <c r="A356" s="1"/>
      <c r="B356" s="17"/>
      <c r="C356" s="2"/>
      <c r="D356" s="18"/>
      <c r="E356" s="5"/>
      <c r="F356" s="5"/>
      <c r="G356" s="5"/>
      <c r="H356" s="5"/>
      <c r="I356" s="5"/>
      <c r="J356" s="5"/>
      <c r="K356" s="5"/>
      <c r="L356" s="5"/>
      <c r="M356" s="5"/>
      <c r="N356" s="19"/>
      <c r="O356" s="2"/>
      <c r="P356" s="1"/>
    </row>
    <row r="357" spans="1:16" x14ac:dyDescent="0.2">
      <c r="A357" s="1"/>
      <c r="B357" s="17"/>
      <c r="C357" s="2"/>
      <c r="D357" s="18"/>
      <c r="E357" s="5"/>
      <c r="F357" s="5"/>
      <c r="G357" s="5"/>
      <c r="H357" s="5"/>
      <c r="I357" s="5"/>
      <c r="J357" s="5"/>
      <c r="K357" s="5"/>
      <c r="L357" s="5"/>
      <c r="M357" s="5"/>
      <c r="N357" s="19"/>
      <c r="O357" s="2"/>
      <c r="P357" s="1"/>
    </row>
    <row r="358" spans="1:16" x14ac:dyDescent="0.2">
      <c r="A358" s="1"/>
      <c r="B358" s="17"/>
      <c r="C358" s="2"/>
      <c r="D358" s="18"/>
      <c r="E358" s="5"/>
      <c r="F358" s="5"/>
      <c r="G358" s="5"/>
      <c r="H358" s="5"/>
      <c r="I358" s="5"/>
      <c r="J358" s="5"/>
      <c r="K358" s="5"/>
      <c r="L358" s="5"/>
      <c r="M358" s="5"/>
      <c r="N358" s="19"/>
      <c r="O358" s="2"/>
      <c r="P358" s="1"/>
    </row>
    <row r="359" spans="1:16" x14ac:dyDescent="0.2">
      <c r="A359" s="1"/>
      <c r="B359" s="17"/>
      <c r="C359" s="2"/>
      <c r="D359" s="18"/>
      <c r="E359" s="5"/>
      <c r="F359" s="5"/>
      <c r="G359" s="5"/>
      <c r="H359" s="5"/>
      <c r="I359" s="5"/>
      <c r="J359" s="5"/>
      <c r="K359" s="5"/>
      <c r="L359" s="5"/>
      <c r="M359" s="5"/>
      <c r="N359" s="19"/>
      <c r="O359" s="2"/>
      <c r="P359" s="1"/>
    </row>
    <row r="360" spans="1:16" x14ac:dyDescent="0.2">
      <c r="A360" s="1"/>
      <c r="B360" s="17"/>
      <c r="C360" s="2"/>
      <c r="D360" s="18"/>
      <c r="E360" s="5"/>
      <c r="F360" s="5"/>
      <c r="G360" s="5"/>
      <c r="H360" s="5"/>
      <c r="I360" s="5"/>
      <c r="J360" s="5"/>
      <c r="K360" s="5"/>
      <c r="L360" s="5"/>
      <c r="M360" s="5"/>
      <c r="N360" s="19"/>
      <c r="O360" s="2"/>
      <c r="P360" s="1"/>
    </row>
    <row r="361" spans="1:16" x14ac:dyDescent="0.2">
      <c r="A361" s="1"/>
      <c r="B361" s="17"/>
      <c r="C361" s="2"/>
      <c r="D361" s="18"/>
      <c r="E361" s="5"/>
      <c r="F361" s="5"/>
      <c r="G361" s="5"/>
      <c r="H361" s="5"/>
      <c r="I361" s="5"/>
      <c r="J361" s="5"/>
      <c r="K361" s="5"/>
      <c r="L361" s="5"/>
      <c r="M361" s="5"/>
      <c r="N361" s="19"/>
      <c r="O361" s="2"/>
      <c r="P361" s="1"/>
    </row>
    <row r="362" spans="1:16" x14ac:dyDescent="0.2">
      <c r="A362" s="1"/>
      <c r="B362" s="17"/>
      <c r="C362" s="2"/>
      <c r="D362" s="18"/>
      <c r="E362" s="5"/>
      <c r="F362" s="5"/>
      <c r="G362" s="5"/>
      <c r="H362" s="5"/>
      <c r="I362" s="5"/>
      <c r="J362" s="5"/>
      <c r="K362" s="5"/>
      <c r="L362" s="5"/>
      <c r="M362" s="5"/>
      <c r="N362" s="19"/>
      <c r="O362" s="2"/>
      <c r="P362" s="1"/>
    </row>
    <row r="363" spans="1:16" x14ac:dyDescent="0.2">
      <c r="A363" s="1"/>
      <c r="B363" s="17"/>
      <c r="C363" s="2"/>
      <c r="D363" s="18"/>
      <c r="E363" s="5"/>
      <c r="F363" s="5"/>
      <c r="G363" s="5"/>
      <c r="H363" s="5"/>
      <c r="I363" s="5"/>
      <c r="J363" s="5"/>
      <c r="K363" s="5"/>
      <c r="L363" s="5"/>
      <c r="M363" s="5"/>
      <c r="N363" s="19"/>
      <c r="O363" s="2"/>
      <c r="P363" s="1"/>
    </row>
    <row r="364" spans="1:16" x14ac:dyDescent="0.2">
      <c r="A364" s="1"/>
      <c r="B364" s="17"/>
      <c r="C364" s="2"/>
      <c r="D364" s="18"/>
      <c r="E364" s="5"/>
      <c r="F364" s="5"/>
      <c r="G364" s="5"/>
      <c r="H364" s="5"/>
      <c r="I364" s="5"/>
      <c r="J364" s="5"/>
      <c r="K364" s="5"/>
      <c r="L364" s="5"/>
      <c r="M364" s="5"/>
      <c r="N364" s="19"/>
      <c r="O364" s="2"/>
      <c r="P364" s="1"/>
    </row>
    <row r="365" spans="1:16" x14ac:dyDescent="0.2">
      <c r="A365" s="1"/>
      <c r="B365" s="17"/>
      <c r="C365" s="2"/>
      <c r="D365" s="18"/>
      <c r="E365" s="5"/>
      <c r="F365" s="5"/>
      <c r="G365" s="5"/>
      <c r="H365" s="5"/>
      <c r="I365" s="5"/>
      <c r="J365" s="5"/>
      <c r="K365" s="5"/>
      <c r="L365" s="5"/>
      <c r="M365" s="5"/>
      <c r="N365" s="19"/>
      <c r="O365" s="2"/>
      <c r="P365" s="1"/>
    </row>
    <row r="366" spans="1:16" x14ac:dyDescent="0.2">
      <c r="A366" s="1"/>
      <c r="B366" s="17"/>
      <c r="C366" s="2"/>
      <c r="D366" s="18"/>
      <c r="E366" s="5"/>
      <c r="F366" s="5"/>
      <c r="G366" s="5"/>
      <c r="H366" s="5"/>
      <c r="I366" s="5"/>
      <c r="J366" s="5"/>
      <c r="K366" s="5"/>
      <c r="L366" s="5"/>
      <c r="M366" s="5"/>
      <c r="N366" s="19"/>
      <c r="O366" s="2"/>
      <c r="P366" s="1"/>
    </row>
    <row r="367" spans="1:16" x14ac:dyDescent="0.2">
      <c r="A367" s="1"/>
      <c r="B367" s="17"/>
      <c r="C367" s="2"/>
      <c r="D367" s="18"/>
      <c r="E367" s="5"/>
      <c r="F367" s="5"/>
      <c r="G367" s="5"/>
      <c r="H367" s="5"/>
      <c r="I367" s="5"/>
      <c r="J367" s="5"/>
      <c r="K367" s="5"/>
      <c r="L367" s="5"/>
      <c r="M367" s="5"/>
      <c r="N367" s="19"/>
      <c r="O367" s="2"/>
      <c r="P367" s="1"/>
    </row>
    <row r="368" spans="1:16" x14ac:dyDescent="0.2">
      <c r="A368" s="1"/>
      <c r="B368" s="17"/>
      <c r="C368" s="2"/>
      <c r="D368" s="18"/>
      <c r="E368" s="5"/>
      <c r="F368" s="5"/>
      <c r="G368" s="5"/>
      <c r="H368" s="5"/>
      <c r="I368" s="5"/>
      <c r="J368" s="5"/>
      <c r="K368" s="5"/>
      <c r="L368" s="5"/>
      <c r="M368" s="5"/>
      <c r="N368" s="19"/>
      <c r="O368" s="2"/>
      <c r="P368" s="1"/>
    </row>
    <row r="369" spans="1:16" x14ac:dyDescent="0.2">
      <c r="A369" s="1"/>
      <c r="B369" s="17"/>
      <c r="C369" s="2"/>
      <c r="D369" s="18"/>
      <c r="E369" s="5"/>
      <c r="F369" s="5"/>
      <c r="G369" s="5"/>
      <c r="H369" s="5"/>
      <c r="I369" s="5"/>
      <c r="J369" s="5"/>
      <c r="K369" s="5"/>
      <c r="L369" s="5"/>
      <c r="M369" s="5"/>
      <c r="N369" s="19"/>
      <c r="O369" s="2"/>
      <c r="P369" s="1"/>
    </row>
    <row r="370" spans="1:16" x14ac:dyDescent="0.2">
      <c r="A370" s="1"/>
      <c r="B370" s="17"/>
      <c r="C370" s="2"/>
      <c r="D370" s="18"/>
      <c r="E370" s="5"/>
      <c r="F370" s="5"/>
      <c r="G370" s="5"/>
      <c r="H370" s="5"/>
      <c r="I370" s="5"/>
      <c r="J370" s="5"/>
      <c r="K370" s="5"/>
      <c r="L370" s="5"/>
      <c r="M370" s="5"/>
      <c r="N370" s="19"/>
      <c r="O370" s="2"/>
      <c r="P370" s="1"/>
    </row>
    <row r="371" spans="1:16" x14ac:dyDescent="0.2">
      <c r="A371" s="1"/>
      <c r="B371" s="17"/>
      <c r="C371" s="2"/>
      <c r="D371" s="18"/>
      <c r="E371" s="5"/>
      <c r="F371" s="5"/>
      <c r="G371" s="5"/>
      <c r="H371" s="5"/>
      <c r="I371" s="5"/>
      <c r="J371" s="5"/>
      <c r="K371" s="5"/>
      <c r="L371" s="5"/>
      <c r="M371" s="5"/>
      <c r="N371" s="19"/>
      <c r="O371" s="2"/>
      <c r="P371" s="1"/>
    </row>
    <row r="372" spans="1:16" x14ac:dyDescent="0.2">
      <c r="A372" s="1"/>
      <c r="B372" s="17"/>
      <c r="C372" s="2"/>
      <c r="D372" s="18"/>
      <c r="E372" s="5"/>
      <c r="F372" s="5"/>
      <c r="G372" s="5"/>
      <c r="H372" s="5"/>
      <c r="I372" s="5"/>
      <c r="J372" s="5"/>
      <c r="K372" s="5"/>
      <c r="L372" s="5"/>
      <c r="M372" s="5"/>
      <c r="N372" s="19"/>
      <c r="O372" s="2"/>
      <c r="P372" s="1"/>
    </row>
    <row r="373" spans="1:16" x14ac:dyDescent="0.2">
      <c r="A373" s="1"/>
      <c r="B373" s="17"/>
      <c r="C373" s="2"/>
      <c r="D373" s="18"/>
      <c r="E373" s="5"/>
      <c r="F373" s="5"/>
      <c r="G373" s="5"/>
      <c r="H373" s="5"/>
      <c r="I373" s="5"/>
      <c r="J373" s="5"/>
      <c r="K373" s="5"/>
      <c r="L373" s="5"/>
      <c r="M373" s="5"/>
      <c r="N373" s="19"/>
      <c r="O373" s="2"/>
      <c r="P373" s="1"/>
    </row>
    <row r="374" spans="1:16" x14ac:dyDescent="0.2">
      <c r="A374" s="1"/>
      <c r="B374" s="17"/>
      <c r="C374" s="2"/>
      <c r="D374" s="18"/>
      <c r="E374" s="5"/>
      <c r="F374" s="5"/>
      <c r="G374" s="5"/>
      <c r="H374" s="5"/>
      <c r="I374" s="5"/>
      <c r="J374" s="5"/>
      <c r="K374" s="5"/>
      <c r="L374" s="5"/>
      <c r="M374" s="5"/>
      <c r="N374" s="19"/>
      <c r="O374" s="2"/>
      <c r="P374" s="1"/>
    </row>
    <row r="375" spans="1:16" x14ac:dyDescent="0.2">
      <c r="A375" s="1"/>
      <c r="B375" s="17"/>
      <c r="C375" s="2"/>
      <c r="D375" s="18"/>
      <c r="E375" s="5"/>
      <c r="F375" s="5"/>
      <c r="G375" s="5"/>
      <c r="H375" s="5"/>
      <c r="I375" s="5"/>
      <c r="J375" s="5"/>
      <c r="K375" s="5"/>
      <c r="L375" s="5"/>
      <c r="M375" s="5"/>
      <c r="N375" s="19"/>
      <c r="O375" s="2"/>
      <c r="P375" s="1"/>
    </row>
    <row r="376" spans="1:16" x14ac:dyDescent="0.2">
      <c r="A376" s="1"/>
      <c r="B376" s="17"/>
      <c r="C376" s="2"/>
      <c r="D376" s="18"/>
      <c r="E376" s="5"/>
      <c r="F376" s="5"/>
      <c r="G376" s="5"/>
      <c r="H376" s="5"/>
      <c r="I376" s="5"/>
      <c r="J376" s="5"/>
      <c r="K376" s="5"/>
      <c r="L376" s="5"/>
      <c r="M376" s="5"/>
      <c r="N376" s="19"/>
      <c r="O376" s="2"/>
      <c r="P376" s="1"/>
    </row>
    <row r="377" spans="1:16" x14ac:dyDescent="0.2">
      <c r="A377" s="1"/>
      <c r="B377" s="17"/>
      <c r="C377" s="2"/>
      <c r="D377" s="18"/>
      <c r="E377" s="5"/>
      <c r="F377" s="5"/>
      <c r="G377" s="5"/>
      <c r="H377" s="5"/>
      <c r="I377" s="5"/>
      <c r="J377" s="5"/>
      <c r="K377" s="5"/>
      <c r="L377" s="5"/>
      <c r="M377" s="5"/>
      <c r="N377" s="19"/>
      <c r="O377" s="2"/>
      <c r="P377" s="1"/>
    </row>
    <row r="378" spans="1:16" x14ac:dyDescent="0.2">
      <c r="A378" s="1"/>
      <c r="B378" s="17"/>
      <c r="C378" s="2"/>
      <c r="D378" s="18"/>
      <c r="E378" s="5"/>
      <c r="F378" s="5"/>
      <c r="G378" s="5"/>
      <c r="H378" s="5"/>
      <c r="I378" s="5"/>
      <c r="J378" s="5"/>
      <c r="K378" s="5"/>
      <c r="L378" s="5"/>
      <c r="M378" s="5"/>
      <c r="N378" s="19"/>
      <c r="O378" s="2"/>
      <c r="P378" s="1"/>
    </row>
    <row r="379" spans="1:16" x14ac:dyDescent="0.2">
      <c r="A379" s="1"/>
      <c r="B379" s="1"/>
      <c r="C379" s="2"/>
      <c r="D379" s="18"/>
      <c r="E379" s="5"/>
      <c r="F379" s="5"/>
      <c r="G379" s="5"/>
      <c r="H379" s="5"/>
      <c r="I379" s="5"/>
      <c r="J379" s="5"/>
      <c r="K379" s="5"/>
      <c r="L379" s="5"/>
      <c r="M379" s="5"/>
      <c r="N379" s="19"/>
      <c r="O379" s="2"/>
      <c r="P379" s="1"/>
    </row>
    <row r="380" spans="1:16" x14ac:dyDescent="0.2">
      <c r="A380" s="1"/>
      <c r="B380" s="1"/>
      <c r="C380" s="2"/>
      <c r="D380" s="18"/>
      <c r="E380" s="5"/>
      <c r="F380" s="5"/>
      <c r="G380" s="5"/>
      <c r="H380" s="5"/>
      <c r="I380" s="5"/>
      <c r="J380" s="5"/>
      <c r="K380" s="5"/>
      <c r="L380" s="5"/>
      <c r="M380" s="5"/>
      <c r="N380" s="19"/>
      <c r="O380" s="2"/>
      <c r="P380" s="1"/>
    </row>
    <row r="381" spans="1:16" x14ac:dyDescent="0.2">
      <c r="A381" s="1"/>
      <c r="B381" s="1"/>
      <c r="C381" s="2"/>
      <c r="D381" s="18"/>
      <c r="E381" s="5"/>
      <c r="F381" s="5"/>
      <c r="G381" s="5"/>
      <c r="H381" s="5"/>
      <c r="I381" s="5"/>
      <c r="J381" s="5"/>
      <c r="K381" s="5"/>
      <c r="L381" s="5"/>
      <c r="M381" s="5"/>
      <c r="N381" s="19"/>
      <c r="O381" s="2"/>
      <c r="P381" s="1"/>
    </row>
    <row r="382" spans="1:16" x14ac:dyDescent="0.2">
      <c r="A382" s="1"/>
      <c r="B382" s="1"/>
      <c r="C382" s="2"/>
      <c r="D382" s="18"/>
      <c r="E382" s="5"/>
      <c r="F382" s="5"/>
      <c r="G382" s="5"/>
      <c r="H382" s="5"/>
      <c r="I382" s="5"/>
      <c r="J382" s="5"/>
      <c r="K382" s="5"/>
      <c r="L382" s="5"/>
      <c r="M382" s="5"/>
      <c r="N382" s="19"/>
      <c r="O382" s="2"/>
      <c r="P382" s="1"/>
    </row>
    <row r="383" spans="1:16" x14ac:dyDescent="0.2">
      <c r="A383" s="1"/>
      <c r="B383" s="1"/>
      <c r="C383" s="2"/>
      <c r="D383" s="18"/>
      <c r="E383" s="5"/>
      <c r="F383" s="5"/>
      <c r="G383" s="5"/>
      <c r="H383" s="5"/>
      <c r="I383" s="5"/>
      <c r="J383" s="5"/>
      <c r="K383" s="5"/>
      <c r="L383" s="5"/>
      <c r="M383" s="5"/>
      <c r="N383" s="19"/>
      <c r="O383" s="2"/>
      <c r="P383" s="1"/>
    </row>
    <row r="384" spans="1:16" x14ac:dyDescent="0.2">
      <c r="A384" s="1"/>
      <c r="B384" s="1"/>
      <c r="C384" s="2"/>
      <c r="D384" s="18"/>
      <c r="E384" s="5"/>
      <c r="F384" s="5"/>
      <c r="G384" s="5"/>
      <c r="H384" s="5"/>
      <c r="I384" s="5"/>
      <c r="J384" s="5"/>
      <c r="K384" s="5"/>
      <c r="L384" s="5"/>
      <c r="M384" s="5"/>
      <c r="N384" s="19"/>
      <c r="O384" s="2"/>
      <c r="P384" s="1"/>
    </row>
  </sheetData>
  <mergeCells count="25">
    <mergeCell ref="A196:C196"/>
    <mergeCell ref="A197:C197"/>
    <mergeCell ref="A1:E1"/>
    <mergeCell ref="A7:A9"/>
    <mergeCell ref="B7:B9"/>
    <mergeCell ref="C7:C9"/>
    <mergeCell ref="D7:D9"/>
    <mergeCell ref="E7:J7"/>
    <mergeCell ref="E53:G54"/>
    <mergeCell ref="A156:D156"/>
    <mergeCell ref="E167:G167"/>
    <mergeCell ref="A92:F92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4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EB2E-6D69-48F0-9776-4F32F9D66D37}">
  <sheetPr>
    <pageSetUpPr fitToPage="1"/>
  </sheetPr>
  <dimension ref="A1:BM852"/>
  <sheetViews>
    <sheetView zoomScale="70" zoomScaleNormal="70" zoomScaleSheetLayoutView="70" workbookViewId="0">
      <selection activeCell="L46" sqref="L46"/>
    </sheetView>
  </sheetViews>
  <sheetFormatPr defaultColWidth="12.625" defaultRowHeight="18.75" x14ac:dyDescent="0.3"/>
  <cols>
    <col min="1" max="1" width="12.875" style="145" customWidth="1"/>
    <col min="2" max="2" width="48.875" style="146" customWidth="1"/>
    <col min="3" max="3" width="14.875" style="145" customWidth="1"/>
    <col min="4" max="4" width="28.125" style="157" customWidth="1"/>
    <col min="5" max="5" width="16" style="146" customWidth="1"/>
    <col min="6" max="6" width="20.875" style="146" customWidth="1"/>
    <col min="7" max="7" width="30.375" style="146" customWidth="1"/>
    <col min="8" max="8" width="16.625" style="146" customWidth="1"/>
    <col min="9" max="9" width="33.375" style="146" customWidth="1"/>
    <col min="10" max="16384" width="12.625" style="146"/>
  </cols>
  <sheetData>
    <row r="1" spans="1:65" x14ac:dyDescent="0.3">
      <c r="A1" s="537"/>
      <c r="B1" s="144"/>
      <c r="D1" s="143"/>
      <c r="F1" s="192" t="s">
        <v>211</v>
      </c>
      <c r="G1" s="192"/>
      <c r="H1" s="192"/>
      <c r="I1" s="192"/>
    </row>
    <row r="2" spans="1:65" x14ac:dyDescent="0.3">
      <c r="A2" s="537"/>
      <c r="B2" s="144"/>
      <c r="D2" s="193" t="s">
        <v>210</v>
      </c>
      <c r="E2" s="193"/>
      <c r="F2" s="193"/>
      <c r="G2" s="193"/>
      <c r="H2" s="193"/>
      <c r="I2" s="193"/>
    </row>
    <row r="3" spans="1:65" ht="9.9499999999999993" customHeight="1" x14ac:dyDescent="0.3">
      <c r="A3" s="537"/>
      <c r="B3" s="144"/>
      <c r="D3" s="143"/>
    </row>
    <row r="4" spans="1:65" ht="27.6" customHeight="1" x14ac:dyDescent="0.3">
      <c r="A4" s="194" t="s">
        <v>208</v>
      </c>
      <c r="B4" s="194"/>
      <c r="C4" s="194"/>
      <c r="D4" s="194"/>
      <c r="E4" s="194"/>
      <c r="F4" s="194"/>
      <c r="G4" s="194"/>
      <c r="H4" s="194"/>
      <c r="I4" s="194"/>
    </row>
    <row r="5" spans="1:65" x14ac:dyDescent="0.3">
      <c r="A5" s="194" t="s">
        <v>209</v>
      </c>
      <c r="B5" s="194"/>
      <c r="C5" s="194"/>
      <c r="D5" s="194"/>
      <c r="E5" s="194"/>
      <c r="F5" s="194"/>
      <c r="G5" s="194"/>
      <c r="H5" s="194"/>
      <c r="I5" s="194"/>
    </row>
    <row r="6" spans="1:65" ht="28.5" x14ac:dyDescent="0.3">
      <c r="A6" s="195" t="s">
        <v>399</v>
      </c>
      <c r="B6" s="195"/>
      <c r="C6" s="195"/>
      <c r="D6" s="195"/>
      <c r="E6" s="195"/>
      <c r="F6" s="195"/>
      <c r="G6" s="195"/>
      <c r="H6" s="195"/>
      <c r="I6" s="195"/>
    </row>
    <row r="7" spans="1:65" x14ac:dyDescent="0.3">
      <c r="A7" s="190" t="s">
        <v>357</v>
      </c>
      <c r="B7" s="190"/>
      <c r="C7" s="190"/>
      <c r="D7" s="190"/>
      <c r="E7" s="190"/>
      <c r="F7" s="190"/>
      <c r="G7" s="190"/>
      <c r="H7" s="190"/>
      <c r="I7" s="190"/>
    </row>
    <row r="8" spans="1:65" ht="27.6" customHeight="1" thickBot="1" x14ac:dyDescent="0.35">
      <c r="A8" s="149"/>
      <c r="B8" s="148"/>
      <c r="C8" s="149"/>
      <c r="D8" s="147"/>
      <c r="E8" s="149"/>
      <c r="F8" s="149"/>
    </row>
    <row r="9" spans="1:65" ht="39.950000000000003" customHeight="1" thickBot="1" x14ac:dyDescent="0.35">
      <c r="A9" s="649" t="s">
        <v>212</v>
      </c>
      <c r="B9" s="650"/>
      <c r="C9" s="651"/>
      <c r="D9" s="610" t="s">
        <v>213</v>
      </c>
      <c r="E9" s="611"/>
      <c r="F9" s="611"/>
      <c r="G9" s="611"/>
      <c r="H9" s="611"/>
      <c r="I9" s="612"/>
    </row>
    <row r="10" spans="1:65" ht="39.950000000000003" customHeight="1" x14ac:dyDescent="0.3">
      <c r="A10" s="646" t="s">
        <v>214</v>
      </c>
      <c r="B10" s="647" t="s">
        <v>2</v>
      </c>
      <c r="C10" s="648" t="s">
        <v>350</v>
      </c>
      <c r="D10" s="574" t="s">
        <v>215</v>
      </c>
      <c r="E10" s="575" t="s">
        <v>216</v>
      </c>
      <c r="F10" s="575" t="s">
        <v>217</v>
      </c>
      <c r="G10" s="575" t="s">
        <v>218</v>
      </c>
      <c r="H10" s="576" t="s">
        <v>219</v>
      </c>
      <c r="I10" s="577" t="s">
        <v>220</v>
      </c>
      <c r="J10" s="188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</row>
    <row r="11" spans="1:65" ht="39.950000000000003" customHeight="1" x14ac:dyDescent="0.3">
      <c r="A11" s="573"/>
      <c r="B11" s="574"/>
      <c r="C11" s="578"/>
      <c r="D11" s="579"/>
      <c r="E11" s="575"/>
      <c r="F11" s="575"/>
      <c r="G11" s="575"/>
      <c r="H11" s="576"/>
      <c r="I11" s="577"/>
      <c r="J11" s="188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</row>
    <row r="12" spans="1:65" ht="39.950000000000003" customHeight="1" x14ac:dyDescent="0.3">
      <c r="A12" s="573"/>
      <c r="B12" s="574"/>
      <c r="C12" s="578"/>
      <c r="D12" s="579"/>
      <c r="E12" s="575"/>
      <c r="F12" s="575"/>
      <c r="G12" s="575"/>
      <c r="H12" s="576"/>
      <c r="I12" s="577"/>
      <c r="J12" s="188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</row>
    <row r="13" spans="1:65" s="580" customFormat="1" ht="39.950000000000003" customHeight="1" x14ac:dyDescent="0.2">
      <c r="A13" s="552" t="str">
        <f>ВИТРАТИ!B18</f>
        <v>1.2.1</v>
      </c>
      <c r="B13" s="560" t="str">
        <f>ВИТРАТИ!C18</f>
        <v>Олійник Аліна Геннадіївна, голова організації, роль у проєкті - керівник проєкту</v>
      </c>
      <c r="C13" s="553">
        <v>0</v>
      </c>
      <c r="D13" s="558"/>
      <c r="E13" s="545"/>
      <c r="F13" s="163">
        <v>0</v>
      </c>
      <c r="G13" s="163"/>
      <c r="H13" s="545"/>
      <c r="I13" s="563"/>
    </row>
    <row r="14" spans="1:65" s="580" customFormat="1" ht="39.950000000000003" customHeight="1" x14ac:dyDescent="0.2">
      <c r="A14" s="552" t="str">
        <f>ВИТРАТИ!B22</f>
        <v>1.3.1</v>
      </c>
      <c r="B14" s="571" t="str">
        <f>ВИТРАТИ!C22</f>
        <v xml:space="preserve">Захарко Андрій Олександрович, координатор мистецької частини проєкту  </v>
      </c>
      <c r="C14" s="572">
        <f>ВИТРАТИ!G22</f>
        <v>40000</v>
      </c>
      <c r="D14" s="559" t="s">
        <v>413</v>
      </c>
      <c r="E14" s="546">
        <v>40000</v>
      </c>
      <c r="F14" s="162" t="s">
        <v>412</v>
      </c>
      <c r="G14" s="163" t="s">
        <v>394</v>
      </c>
      <c r="H14" s="545"/>
      <c r="I14" s="563"/>
    </row>
    <row r="15" spans="1:65" s="580" customFormat="1" ht="39.950000000000003" customHeight="1" x14ac:dyDescent="0.2">
      <c r="A15" s="552" t="str">
        <f>ВИТРАТИ!B23</f>
        <v>1.3.2</v>
      </c>
      <c r="B15" s="560" t="str">
        <f>ВИТРАТИ!C23</f>
        <v xml:space="preserve">Нікітіна Ольга Вікторівна, координатор логістичної частини проєкту </v>
      </c>
      <c r="C15" s="554">
        <f>ВИТРАТИ!G23</f>
        <v>40000</v>
      </c>
      <c r="D15" s="560" t="s">
        <v>415</v>
      </c>
      <c r="E15" s="543">
        <v>40000</v>
      </c>
      <c r="F15" s="163" t="s">
        <v>416</v>
      </c>
      <c r="G15" s="163" t="s">
        <v>394</v>
      </c>
      <c r="H15" s="547">
        <v>40000</v>
      </c>
      <c r="I15" s="563" t="s">
        <v>414</v>
      </c>
    </row>
    <row r="16" spans="1:65" s="580" customFormat="1" ht="39.950000000000003" customHeight="1" x14ac:dyDescent="0.2">
      <c r="A16" s="552" t="str">
        <f>ВИТРАТИ!B24</f>
        <v>1.3.3</v>
      </c>
      <c r="B16" s="560" t="str">
        <f>ВИТРАТИ!C24</f>
        <v>Хабарова Анна Анатоліївна, прессекретар проєкту</v>
      </c>
      <c r="C16" s="554">
        <f>ВИТРАТИ!G24</f>
        <v>40000</v>
      </c>
      <c r="D16" s="560" t="s">
        <v>417</v>
      </c>
      <c r="E16" s="543">
        <v>40000</v>
      </c>
      <c r="F16" s="163" t="s">
        <v>400</v>
      </c>
      <c r="G16" s="163" t="s">
        <v>394</v>
      </c>
      <c r="H16" s="548"/>
      <c r="I16" s="581"/>
    </row>
    <row r="17" spans="1:9" s="580" customFormat="1" ht="39.950000000000003" customHeight="1" x14ac:dyDescent="0.2">
      <c r="A17" s="552" t="str">
        <f>ВИТРАТИ!B25</f>
        <v>1.4</v>
      </c>
      <c r="B17" s="560" t="str">
        <f>ВИТРАТИ!C25</f>
        <v>Соціальні внески з оплати праці (нарахування ЄСВ)</v>
      </c>
      <c r="C17" s="554">
        <f>E17</f>
        <v>26400</v>
      </c>
      <c r="D17" s="560"/>
      <c r="E17" s="543">
        <f>120000*0.22</f>
        <v>26400</v>
      </c>
      <c r="F17" s="163"/>
      <c r="G17" s="163"/>
      <c r="H17" s="547">
        <f>8800</f>
        <v>8800</v>
      </c>
      <c r="I17" s="581" t="s">
        <v>397</v>
      </c>
    </row>
    <row r="18" spans="1:9" s="580" customFormat="1" ht="39.950000000000003" customHeight="1" x14ac:dyDescent="0.2">
      <c r="A18" s="555" t="str">
        <f>ВИТРАТИ!B30</f>
        <v>1.5.1</v>
      </c>
      <c r="B18" s="567" t="str">
        <f>ВИТРАТИ!C30</f>
        <v xml:space="preserve">ФОП Малькова Марина Михайлівна, бухгалтер проєкту </v>
      </c>
      <c r="C18" s="554">
        <f>ВИТРАТИ!G30</f>
        <v>40000</v>
      </c>
      <c r="D18" s="560" t="s">
        <v>418</v>
      </c>
      <c r="E18" s="543">
        <v>40000</v>
      </c>
      <c r="F18" s="163" t="s">
        <v>395</v>
      </c>
      <c r="G18" s="163" t="s">
        <v>394</v>
      </c>
      <c r="H18" s="549">
        <v>40000</v>
      </c>
      <c r="I18" s="581" t="s">
        <v>396</v>
      </c>
    </row>
    <row r="19" spans="1:9" s="580" customFormat="1" ht="39.950000000000003" customHeight="1" x14ac:dyDescent="0.2">
      <c r="A19" s="555" t="str">
        <f>ВИТРАТИ!B31</f>
        <v>1.5.2</v>
      </c>
      <c r="B19" s="567" t="str">
        <f>ВИТРАТИ!C31</f>
        <v>ФОП Олійник Аліна Геннадіївна, голова організації, роль у проєкті - керівник проєкту</v>
      </c>
      <c r="C19" s="554">
        <f>E19</f>
        <v>40000</v>
      </c>
      <c r="D19" s="560" t="s">
        <v>409</v>
      </c>
      <c r="E19" s="543">
        <v>40000</v>
      </c>
      <c r="F19" s="163" t="s">
        <v>411</v>
      </c>
      <c r="G19" s="163" t="s">
        <v>394</v>
      </c>
      <c r="H19" s="549"/>
      <c r="I19" s="581"/>
    </row>
    <row r="20" spans="1:9" s="580" customFormat="1" ht="39.950000000000003" customHeight="1" x14ac:dyDescent="0.2">
      <c r="A20" s="556" t="str">
        <f>ВИТРАТИ!B67</f>
        <v>4.3.1</v>
      </c>
      <c r="B20" s="560" t="str">
        <f>ВИТРАТИ!C67</f>
        <v>Автоперевезення митців під час проєкту</v>
      </c>
      <c r="C20" s="554">
        <f>ВИТРАТИ!G67</f>
        <v>10000</v>
      </c>
      <c r="D20" s="560" t="s">
        <v>402</v>
      </c>
      <c r="E20" s="539">
        <v>10000</v>
      </c>
      <c r="F20" s="163" t="s">
        <v>410</v>
      </c>
      <c r="G20" s="163" t="s">
        <v>394</v>
      </c>
      <c r="H20" s="542">
        <v>10000</v>
      </c>
      <c r="I20" s="563" t="s">
        <v>472</v>
      </c>
    </row>
    <row r="21" spans="1:9" s="580" customFormat="1" ht="39.950000000000003" customHeight="1" x14ac:dyDescent="0.2">
      <c r="A21" s="556" t="str">
        <f>ВИТРАТИ!B81</f>
        <v>5.1.1</v>
      </c>
      <c r="B21" s="568" t="str">
        <f>ВИТРАТИ!C81</f>
        <v>Харчування митців під час проєкту</v>
      </c>
      <c r="C21" s="557">
        <f>ВИТРАТИ!G81</f>
        <v>42000</v>
      </c>
      <c r="D21" s="560" t="s">
        <v>477</v>
      </c>
      <c r="E21" s="550">
        <v>42000</v>
      </c>
      <c r="F21" s="163" t="s">
        <v>476</v>
      </c>
      <c r="G21" s="163" t="s">
        <v>475</v>
      </c>
      <c r="H21" s="582"/>
      <c r="I21" s="583"/>
    </row>
    <row r="22" spans="1:9" s="580" customFormat="1" ht="39.950000000000003" customHeight="1" x14ac:dyDescent="0.2">
      <c r="A22" s="556" t="str">
        <f>ВИТРАТИ!B95</f>
        <v>6.1.1</v>
      </c>
      <c r="B22" s="568" t="str">
        <f>ВИТРАТИ!C95</f>
        <v>Фарба аерозольна типу Loop/400мл</v>
      </c>
      <c r="C22" s="557">
        <f>E22</f>
        <v>10001</v>
      </c>
      <c r="D22" s="560" t="s">
        <v>419</v>
      </c>
      <c r="E22" s="161">
        <v>10001</v>
      </c>
      <c r="F22" s="151" t="s">
        <v>473</v>
      </c>
      <c r="G22" s="151" t="s">
        <v>474</v>
      </c>
      <c r="H22" s="584">
        <v>10001</v>
      </c>
      <c r="I22" s="585" t="s">
        <v>398</v>
      </c>
    </row>
    <row r="23" spans="1:9" s="580" customFormat="1" ht="39.950000000000003" customHeight="1" x14ac:dyDescent="0.2">
      <c r="A23" s="556" t="str">
        <f>ВИТРАТИ!B96</f>
        <v>6.1.2</v>
      </c>
      <c r="B23" s="560" t="str">
        <f>ВИТРАТИ!C96</f>
        <v xml:space="preserve">Ґрунтувальна фарба типу Ceresit </v>
      </c>
      <c r="C23" s="554">
        <f>ВИТРАТИ!J96</f>
        <v>2750</v>
      </c>
      <c r="D23" s="561" t="s">
        <v>420</v>
      </c>
      <c r="E23" s="541">
        <v>19000</v>
      </c>
      <c r="F23" s="191" t="s">
        <v>421</v>
      </c>
      <c r="G23" s="189" t="s">
        <v>467</v>
      </c>
      <c r="H23" s="542"/>
      <c r="I23" s="563"/>
    </row>
    <row r="24" spans="1:9" s="580" customFormat="1" ht="39.950000000000003" customHeight="1" x14ac:dyDescent="0.2">
      <c r="A24" s="556" t="str">
        <f>ВИТРАТИ!B97</f>
        <v>6.1.3</v>
      </c>
      <c r="B24" s="560" t="str">
        <f>ВИТРАТИ!C97</f>
        <v xml:space="preserve">Пігмент універсальний колорант типу Aura. </v>
      </c>
      <c r="C24" s="554">
        <f>ВИТРАТИ!J97</f>
        <v>6270</v>
      </c>
      <c r="D24" s="561"/>
      <c r="E24" s="541"/>
      <c r="F24" s="191"/>
      <c r="G24" s="613"/>
      <c r="H24" s="549"/>
      <c r="I24" s="581"/>
    </row>
    <row r="25" spans="1:9" s="580" customFormat="1" ht="39.950000000000003" customHeight="1" x14ac:dyDescent="0.2">
      <c r="A25" s="556" t="str">
        <f>ВИТРАТИ!B98</f>
        <v>6.1.4</v>
      </c>
      <c r="B25" s="560" t="str">
        <f>ВИТРАТИ!C98</f>
        <v>Респіратор напівмаска для фарбування 6200 c фільтрами типу Sizam</v>
      </c>
      <c r="C25" s="554">
        <f>ВИТРАТИ!J98</f>
        <v>3000</v>
      </c>
      <c r="D25" s="561"/>
      <c r="E25" s="541"/>
      <c r="F25" s="191"/>
      <c r="G25" s="613"/>
      <c r="H25" s="542"/>
      <c r="I25" s="563"/>
    </row>
    <row r="26" spans="1:9" s="580" customFormat="1" ht="39.950000000000003" customHeight="1" x14ac:dyDescent="0.2">
      <c r="A26" s="556" t="str">
        <f>ВИТРАТИ!B99</f>
        <v>6.1.5</v>
      </c>
      <c r="B26" s="560" t="str">
        <f>ВИТРАТИ!C99</f>
        <v xml:space="preserve">Валік типу Dekodis для ґрунтовки, структури і фасадних матеріалів 200 мм </v>
      </c>
      <c r="C26" s="554">
        <f>ВИТРАТИ!J99</f>
        <v>522</v>
      </c>
      <c r="D26" s="561"/>
      <c r="E26" s="541"/>
      <c r="F26" s="191"/>
      <c r="G26" s="613"/>
      <c r="H26" s="542"/>
      <c r="I26" s="563"/>
    </row>
    <row r="27" spans="1:9" s="580" customFormat="1" ht="39.950000000000003" customHeight="1" x14ac:dyDescent="0.2">
      <c r="A27" s="556" t="str">
        <f>ВИТРАТИ!B100</f>
        <v>6.1.6</v>
      </c>
      <c r="B27" s="560" t="str">
        <f>ВИТРАТИ!C100</f>
        <v xml:space="preserve">Пензель флейцевий типу Color Expert 100 мм </v>
      </c>
      <c r="C27" s="554">
        <f>ВИТРАТИ!J100</f>
        <v>378</v>
      </c>
      <c r="D27" s="561"/>
      <c r="E27" s="541"/>
      <c r="F27" s="191"/>
      <c r="G27" s="613"/>
      <c r="H27" s="542"/>
      <c r="I27" s="563"/>
    </row>
    <row r="28" spans="1:9" s="580" customFormat="1" ht="39.950000000000003" customHeight="1" x14ac:dyDescent="0.2">
      <c r="A28" s="556" t="str">
        <f>ВИТРАТИ!B101</f>
        <v>6.1.7</v>
      </c>
      <c r="B28" s="560" t="str">
        <f>ВИТРАТИ!C101</f>
        <v xml:space="preserve">Ванночка для фарби типу Tempo 34x31 см </v>
      </c>
      <c r="C28" s="554">
        <f>ВИТРАТИ!J101</f>
        <v>408</v>
      </c>
      <c r="D28" s="561"/>
      <c r="E28" s="541"/>
      <c r="F28" s="191"/>
      <c r="G28" s="613"/>
      <c r="H28" s="542"/>
      <c r="I28" s="563"/>
    </row>
    <row r="29" spans="1:9" s="580" customFormat="1" ht="39.950000000000003" customHeight="1" x14ac:dyDescent="0.2">
      <c r="A29" s="556" t="str">
        <f>ВИТРАТИ!B102</f>
        <v>6.1.8</v>
      </c>
      <c r="B29" s="560" t="str">
        <f>ВИТРАТИ!C102</f>
        <v>Відро пластикове 10 л типу Юніпласт</v>
      </c>
      <c r="C29" s="554">
        <f>ВИТРАТИ!J102</f>
        <v>372</v>
      </c>
      <c r="D29" s="561"/>
      <c r="E29" s="541"/>
      <c r="F29" s="191"/>
      <c r="G29" s="613"/>
      <c r="H29" s="542"/>
      <c r="I29" s="563"/>
    </row>
    <row r="30" spans="1:9" s="580" customFormat="1" ht="39.950000000000003" customHeight="1" x14ac:dyDescent="0.2">
      <c r="A30" s="556" t="str">
        <f>ВИТРАТИ!B103</f>
        <v>6.1.9</v>
      </c>
      <c r="B30" s="560" t="str">
        <f>ВИТРАТИ!C103</f>
        <v>Драбина-помост (2x6) INTERTOOL LT-0027</v>
      </c>
      <c r="C30" s="554">
        <f>ВИТРАТИ!J103</f>
        <v>5300</v>
      </c>
      <c r="D30" s="561"/>
      <c r="E30" s="541"/>
      <c r="F30" s="191"/>
      <c r="G30" s="614"/>
      <c r="H30" s="542"/>
      <c r="I30" s="563"/>
    </row>
    <row r="31" spans="1:9" s="580" customFormat="1" ht="39.950000000000003" customHeight="1" x14ac:dyDescent="0.2">
      <c r="A31" s="565" t="str">
        <f>ВИТРАТИ!B115</f>
        <v>7.1</v>
      </c>
      <c r="B31" s="569" t="str">
        <f>ВИТРАТИ!C115</f>
        <v xml:space="preserve">Друк туристичного путівника </v>
      </c>
      <c r="C31" s="554">
        <f>ВИТРАТИ!G115</f>
        <v>25000</v>
      </c>
      <c r="D31" s="560" t="s">
        <v>434</v>
      </c>
      <c r="E31" s="543">
        <v>25000</v>
      </c>
      <c r="F31" s="163" t="s">
        <v>422</v>
      </c>
      <c r="G31" s="163" t="s">
        <v>469</v>
      </c>
      <c r="H31" s="543"/>
      <c r="I31" s="563"/>
    </row>
    <row r="32" spans="1:9" s="580" customFormat="1" ht="39.950000000000003" customHeight="1" x14ac:dyDescent="0.2">
      <c r="A32" s="566">
        <f>ВИТРАТИ!B147</f>
        <v>43840</v>
      </c>
      <c r="B32" s="570" t="str">
        <f>ВИТРАТИ!C147</f>
        <v xml:space="preserve">Послуга зі створення сайту  </v>
      </c>
      <c r="C32" s="554">
        <f>ВИТРАТИ!G147</f>
        <v>30000</v>
      </c>
      <c r="D32" s="562" t="s">
        <v>433</v>
      </c>
      <c r="E32" s="164">
        <v>30000</v>
      </c>
      <c r="F32" s="162" t="s">
        <v>430</v>
      </c>
      <c r="G32" s="163" t="s">
        <v>432</v>
      </c>
      <c r="H32" s="586">
        <v>20900</v>
      </c>
      <c r="I32" s="563" t="s">
        <v>431</v>
      </c>
    </row>
    <row r="33" spans="1:17" s="580" customFormat="1" ht="39.950000000000003" customHeight="1" x14ac:dyDescent="0.2">
      <c r="A33" s="565" t="str">
        <f>ВИТРАТИ!B170</f>
        <v>13.2.1</v>
      </c>
      <c r="B33" s="569" t="str">
        <f>ВИТРАТИ!C170</f>
        <v>Послуга із запису та монтажу відеороликів</v>
      </c>
      <c r="C33" s="554">
        <f>ВИТРАТИ!G170</f>
        <v>14000</v>
      </c>
      <c r="D33" s="560" t="s">
        <v>435</v>
      </c>
      <c r="E33" s="539">
        <v>14000</v>
      </c>
      <c r="F33" s="162" t="s">
        <v>436</v>
      </c>
      <c r="G33" s="163" t="s">
        <v>437</v>
      </c>
      <c r="H33" s="543"/>
      <c r="I33" s="563"/>
    </row>
    <row r="34" spans="1:17" s="580" customFormat="1" ht="39.950000000000003" customHeight="1" x14ac:dyDescent="0.2">
      <c r="A34" s="565" t="str">
        <f>ВИТРАТИ!B183</f>
        <v>13.4.1</v>
      </c>
      <c r="B34" s="569" t="str">
        <f>ВИТРАТИ!C183</f>
        <v>Послуга зі створення 3D туру по Бакотському скельному монастирю</v>
      </c>
      <c r="C34" s="554">
        <f>ВИТРАТИ!G183</f>
        <v>20000</v>
      </c>
      <c r="D34" s="560" t="s">
        <v>438</v>
      </c>
      <c r="E34" s="164">
        <f t="shared" ref="E34:E42" si="0">C34</f>
        <v>20000</v>
      </c>
      <c r="F34" s="162" t="s">
        <v>439</v>
      </c>
      <c r="G34" s="163" t="s">
        <v>440</v>
      </c>
      <c r="H34" s="545"/>
      <c r="I34" s="563"/>
    </row>
    <row r="35" spans="1:17" s="580" customFormat="1" ht="39.950000000000003" customHeight="1" x14ac:dyDescent="0.2">
      <c r="A35" s="565" t="str">
        <f>ВИТРАТИ!B184</f>
        <v>13.4.2</v>
      </c>
      <c r="B35" s="569" t="str">
        <f>ВИТРАТИ!C184</f>
        <v>Банківська комісія за переказ (відповідно до тарифів обслуговуючого банку)</v>
      </c>
      <c r="C35" s="554">
        <f>E35</f>
        <v>220</v>
      </c>
      <c r="D35" s="560"/>
      <c r="E35" s="164">
        <v>220</v>
      </c>
      <c r="F35" s="163"/>
      <c r="G35" s="163" t="s">
        <v>441</v>
      </c>
      <c r="H35" s="543">
        <v>220</v>
      </c>
      <c r="I35" s="563" t="s">
        <v>442</v>
      </c>
    </row>
    <row r="36" spans="1:17" s="580" customFormat="1" ht="39.950000000000003" customHeight="1" x14ac:dyDescent="0.2">
      <c r="A36" s="565" t="str">
        <f>ВИТРАТИ!B185</f>
        <v>13.4.3</v>
      </c>
      <c r="B36" s="569" t="s">
        <v>446</v>
      </c>
      <c r="C36" s="554">
        <f>ВИТРАТИ!G185</f>
        <v>30000</v>
      </c>
      <c r="D36" s="560" t="s">
        <v>444</v>
      </c>
      <c r="E36" s="164">
        <f t="shared" si="0"/>
        <v>30000</v>
      </c>
      <c r="F36" s="162" t="s">
        <v>443</v>
      </c>
      <c r="G36" s="163" t="s">
        <v>445</v>
      </c>
      <c r="H36" s="543"/>
      <c r="I36" s="563"/>
    </row>
    <row r="37" spans="1:17" s="580" customFormat="1" ht="39.950000000000003" customHeight="1" x14ac:dyDescent="0.2">
      <c r="A37" s="565" t="str">
        <f>ВИТРАТИ!B186</f>
        <v>13.4.4</v>
      </c>
      <c r="B37" s="569" t="str">
        <f>ВИТРАТИ!C186</f>
        <v>Послуга зі створення муралу</v>
      </c>
      <c r="C37" s="554">
        <f>ВИТРАТИ!G186</f>
        <v>20000</v>
      </c>
      <c r="D37" s="560" t="s">
        <v>393</v>
      </c>
      <c r="E37" s="164">
        <f t="shared" si="0"/>
        <v>20000</v>
      </c>
      <c r="F37" s="163" t="s">
        <v>447</v>
      </c>
      <c r="G37" s="163" t="s">
        <v>448</v>
      </c>
      <c r="H37" s="543">
        <v>20000</v>
      </c>
      <c r="I37" s="563" t="s">
        <v>460</v>
      </c>
    </row>
    <row r="38" spans="1:17" s="580" customFormat="1" ht="39.950000000000003" customHeight="1" x14ac:dyDescent="0.2">
      <c r="A38" s="565" t="str">
        <f>ВИТРАТИ!B187</f>
        <v>13.4.5</v>
      </c>
      <c r="B38" s="569" t="str">
        <f>ВИТРАТИ!C187</f>
        <v xml:space="preserve">Послуга зі створення арт-об’єкту </v>
      </c>
      <c r="C38" s="554">
        <f>ВИТРАТИ!G187</f>
        <v>45000</v>
      </c>
      <c r="D38" s="560" t="s">
        <v>449</v>
      </c>
      <c r="E38" s="164">
        <f t="shared" si="0"/>
        <v>45000</v>
      </c>
      <c r="F38" s="163" t="s">
        <v>451</v>
      </c>
      <c r="G38" s="163" t="s">
        <v>452</v>
      </c>
      <c r="H38" s="543">
        <v>53</v>
      </c>
      <c r="I38" s="563" t="s">
        <v>450</v>
      </c>
    </row>
    <row r="39" spans="1:17" s="580" customFormat="1" ht="39.950000000000003" customHeight="1" x14ac:dyDescent="0.2">
      <c r="A39" s="565" t="str">
        <f>ВИТРАТИ!B188</f>
        <v>13.4.6</v>
      </c>
      <c r="B39" s="569" t="str">
        <f>ВИТРАТИ!C188</f>
        <v>Послуга з аудіофіксації традиційних бакотських пісень у виконанні носіїв для цифрового каталогу</v>
      </c>
      <c r="C39" s="554">
        <f>ВИТРАТИ!G188</f>
        <v>30000</v>
      </c>
      <c r="D39" s="560" t="s">
        <v>453</v>
      </c>
      <c r="E39" s="164">
        <f t="shared" si="0"/>
        <v>30000</v>
      </c>
      <c r="F39" s="163" t="s">
        <v>454</v>
      </c>
      <c r="G39" s="163" t="s">
        <v>455</v>
      </c>
      <c r="H39" s="543"/>
      <c r="I39" s="563"/>
      <c r="L39" s="652"/>
      <c r="M39" s="652"/>
      <c r="N39" s="652"/>
      <c r="O39" s="652"/>
      <c r="P39" s="652"/>
      <c r="Q39" s="652"/>
    </row>
    <row r="40" spans="1:17" s="580" customFormat="1" ht="39.950000000000003" customHeight="1" x14ac:dyDescent="0.2">
      <c r="A40" s="565" t="str">
        <f>ВИТРАТИ!B189</f>
        <v>13.4.7</v>
      </c>
      <c r="B40" s="569" t="str">
        <f>ВИТРАТИ!C189</f>
        <v xml:space="preserve">Послуга зі створення експозиції в Народному музеї Чабанівки </v>
      </c>
      <c r="C40" s="554">
        <f>E40</f>
        <v>16900</v>
      </c>
      <c r="D40" s="560" t="s">
        <v>457</v>
      </c>
      <c r="E40" s="164">
        <v>16900</v>
      </c>
      <c r="F40" s="163" t="s">
        <v>456</v>
      </c>
      <c r="G40" s="163" t="s">
        <v>394</v>
      </c>
      <c r="H40" s="543"/>
      <c r="I40" s="563"/>
      <c r="L40" s="652"/>
      <c r="M40" s="652"/>
      <c r="N40" s="652"/>
      <c r="O40" s="652"/>
      <c r="P40" s="652"/>
      <c r="Q40" s="652"/>
    </row>
    <row r="41" spans="1:17" s="580" customFormat="1" ht="39.950000000000003" customHeight="1" x14ac:dyDescent="0.2">
      <c r="A41" s="565" t="str">
        <f>ВИТРАТИ!B190</f>
        <v>13.4.8</v>
      </c>
      <c r="B41" s="569" t="str">
        <f>ВИТРАТИ!C190</f>
        <v>Послуга з організації заходів в рамках проєкту</v>
      </c>
      <c r="C41" s="554">
        <f>ВИТРАТИ!G190</f>
        <v>25000</v>
      </c>
      <c r="D41" s="560" t="s">
        <v>459</v>
      </c>
      <c r="E41" s="164">
        <f t="shared" si="0"/>
        <v>25000</v>
      </c>
      <c r="F41" s="163" t="s">
        <v>458</v>
      </c>
      <c r="G41" s="163" t="s">
        <v>394</v>
      </c>
      <c r="H41" s="543"/>
      <c r="I41" s="563"/>
      <c r="L41" s="652"/>
      <c r="M41" s="652"/>
      <c r="N41" s="652"/>
      <c r="O41" s="652"/>
      <c r="P41" s="652"/>
      <c r="Q41" s="652"/>
    </row>
    <row r="42" spans="1:17" s="580" customFormat="1" ht="39.950000000000003" customHeight="1" x14ac:dyDescent="0.2">
      <c r="A42" s="565" t="str">
        <f>ВИТРАТИ!B191</f>
        <v>13.4.9</v>
      </c>
      <c r="B42" s="569" t="str">
        <f>ВИТРАТИ!C191</f>
        <v>Послуга зі створення фірмового стилю та дизайну проєкту</v>
      </c>
      <c r="C42" s="554">
        <f>ВИТРАТИ!G191</f>
        <v>35000</v>
      </c>
      <c r="D42" s="560" t="s">
        <v>463</v>
      </c>
      <c r="E42" s="164">
        <f t="shared" si="0"/>
        <v>35000</v>
      </c>
      <c r="F42" s="163" t="s">
        <v>462</v>
      </c>
      <c r="G42" s="163" t="s">
        <v>394</v>
      </c>
      <c r="H42" s="543">
        <v>35000</v>
      </c>
      <c r="I42" s="564" t="s">
        <v>461</v>
      </c>
      <c r="L42" s="653"/>
      <c r="M42" s="652"/>
      <c r="N42" s="652"/>
      <c r="O42" s="652"/>
      <c r="P42" s="652"/>
      <c r="Q42" s="652"/>
    </row>
    <row r="43" spans="1:17" s="580" customFormat="1" ht="39.950000000000003" customHeight="1" thickBot="1" x14ac:dyDescent="0.25">
      <c r="A43" s="588" t="str">
        <f>ВИТРАТИ!B192</f>
        <v>13.4.10</v>
      </c>
      <c r="B43" s="589" t="str">
        <f>ВИТРАТИ!C192</f>
        <v xml:space="preserve">Послуга з фотозйомки проєкту </v>
      </c>
      <c r="C43" s="590">
        <f>ВИТРАТИ!G192</f>
        <v>18000</v>
      </c>
      <c r="D43" s="562" t="s">
        <v>465</v>
      </c>
      <c r="E43" s="164">
        <f>C43</f>
        <v>18000</v>
      </c>
      <c r="F43" s="162" t="s">
        <v>464</v>
      </c>
      <c r="G43" s="162" t="s">
        <v>466</v>
      </c>
      <c r="H43" s="544"/>
      <c r="I43" s="581"/>
      <c r="L43" s="652"/>
      <c r="M43" s="652"/>
      <c r="N43" s="652"/>
      <c r="O43" s="652"/>
      <c r="P43" s="652"/>
      <c r="Q43" s="652"/>
    </row>
    <row r="44" spans="1:17" s="587" customFormat="1" ht="39.950000000000003" customHeight="1" thickBot="1" x14ac:dyDescent="0.25">
      <c r="A44" s="591" t="s">
        <v>222</v>
      </c>
      <c r="B44" s="592"/>
      <c r="C44" s="593">
        <f>SUM(C13:C43)</f>
        <v>616521</v>
      </c>
      <c r="D44" s="594"/>
      <c r="E44" s="595">
        <f>SUM(E13:E43)</f>
        <v>616521</v>
      </c>
      <c r="F44" s="596">
        <f>SUM(F14:F43)</f>
        <v>0</v>
      </c>
      <c r="G44" s="596">
        <f>SUM(G13:G43)</f>
        <v>0</v>
      </c>
      <c r="H44" s="597">
        <f>SUM(H13:H43)</f>
        <v>184974</v>
      </c>
      <c r="I44" s="598"/>
      <c r="L44" s="654"/>
      <c r="M44" s="654"/>
      <c r="N44" s="654"/>
      <c r="O44" s="654"/>
      <c r="P44" s="654"/>
      <c r="Q44" s="654"/>
    </row>
    <row r="45" spans="1:17" ht="39.950000000000003" customHeight="1" thickBot="1" x14ac:dyDescent="0.4">
      <c r="A45" s="538"/>
      <c r="B45" s="152"/>
      <c r="C45" s="165"/>
      <c r="D45" s="153"/>
      <c r="E45" s="160"/>
      <c r="F45" s="154"/>
      <c r="G45" s="155"/>
      <c r="H45" s="158"/>
      <c r="I45" s="158"/>
      <c r="L45" s="655"/>
      <c r="M45" s="655"/>
      <c r="N45" s="150"/>
      <c r="O45" s="150"/>
      <c r="P45" s="150"/>
      <c r="Q45" s="150"/>
    </row>
    <row r="46" spans="1:17" ht="39.950000000000003" customHeight="1" thickBot="1" x14ac:dyDescent="0.35">
      <c r="A46" s="615" t="s">
        <v>403</v>
      </c>
      <c r="B46" s="616"/>
      <c r="C46" s="617"/>
      <c r="D46" s="618" t="s">
        <v>213</v>
      </c>
      <c r="E46" s="616"/>
      <c r="F46" s="616"/>
      <c r="G46" s="616"/>
      <c r="H46" s="616"/>
      <c r="I46" s="619"/>
    </row>
    <row r="47" spans="1:17" ht="91.5" customHeight="1" thickBot="1" x14ac:dyDescent="0.35">
      <c r="A47" s="620" t="s">
        <v>214</v>
      </c>
      <c r="B47" s="621" t="s">
        <v>2</v>
      </c>
      <c r="C47" s="622" t="s">
        <v>216</v>
      </c>
      <c r="D47" s="623" t="s">
        <v>404</v>
      </c>
      <c r="E47" s="624" t="s">
        <v>216</v>
      </c>
      <c r="F47" s="625" t="s">
        <v>405</v>
      </c>
      <c r="G47" s="625" t="s">
        <v>218</v>
      </c>
      <c r="H47" s="625" t="s">
        <v>219</v>
      </c>
      <c r="I47" s="626" t="s">
        <v>220</v>
      </c>
    </row>
    <row r="48" spans="1:17" ht="39.950000000000003" customHeight="1" x14ac:dyDescent="0.3">
      <c r="A48" s="636">
        <v>43930</v>
      </c>
      <c r="B48" s="603" t="s">
        <v>320</v>
      </c>
      <c r="C48" s="604">
        <v>45000</v>
      </c>
      <c r="D48" s="627" t="s">
        <v>425</v>
      </c>
      <c r="E48" s="605">
        <v>45000</v>
      </c>
      <c r="F48" s="606" t="s">
        <v>423</v>
      </c>
      <c r="G48" s="607" t="s">
        <v>424</v>
      </c>
      <c r="H48" s="608">
        <v>45000</v>
      </c>
      <c r="I48" s="609" t="s">
        <v>426</v>
      </c>
    </row>
    <row r="49" spans="1:9" ht="39.950000000000003" customHeight="1" x14ac:dyDescent="0.3">
      <c r="A49" s="637" t="s">
        <v>297</v>
      </c>
      <c r="B49" s="600" t="s">
        <v>376</v>
      </c>
      <c r="C49" s="599">
        <v>4000</v>
      </c>
      <c r="D49" s="551" t="s">
        <v>420</v>
      </c>
      <c r="E49" s="161">
        <v>4400</v>
      </c>
      <c r="F49" s="151" t="s">
        <v>421</v>
      </c>
      <c r="G49" s="151" t="s">
        <v>468</v>
      </c>
      <c r="H49" s="540">
        <v>4000</v>
      </c>
      <c r="I49" s="601" t="s">
        <v>427</v>
      </c>
    </row>
    <row r="50" spans="1:9" ht="39.950000000000003" customHeight="1" thickBot="1" x14ac:dyDescent="0.35">
      <c r="A50" s="638" t="s">
        <v>181</v>
      </c>
      <c r="B50" s="639" t="s">
        <v>182</v>
      </c>
      <c r="C50" s="640">
        <v>20000</v>
      </c>
      <c r="D50" s="641" t="s">
        <v>401</v>
      </c>
      <c r="E50" s="642">
        <v>20000</v>
      </c>
      <c r="F50" s="643" t="s">
        <v>429</v>
      </c>
      <c r="G50" s="602" t="s">
        <v>470</v>
      </c>
      <c r="H50" s="644">
        <v>20000</v>
      </c>
      <c r="I50" s="645" t="s">
        <v>428</v>
      </c>
    </row>
    <row r="51" spans="1:9" ht="39.950000000000003" customHeight="1" thickBot="1" x14ac:dyDescent="0.35">
      <c r="A51" s="628" t="s">
        <v>406</v>
      </c>
      <c r="B51" s="629"/>
      <c r="C51" s="630">
        <f>C48</f>
        <v>45000</v>
      </c>
      <c r="D51" s="631"/>
      <c r="E51" s="632">
        <f>E48</f>
        <v>45000</v>
      </c>
      <c r="F51" s="633"/>
      <c r="G51" s="633"/>
      <c r="H51" s="634">
        <f>SUM(H48:H50)</f>
        <v>69000</v>
      </c>
      <c r="I51" s="635"/>
    </row>
    <row r="52" spans="1:9" ht="39.950000000000003" customHeight="1" x14ac:dyDescent="0.3">
      <c r="A52" s="167"/>
      <c r="B52" s="144"/>
      <c r="D52" s="156"/>
      <c r="E52" s="144"/>
      <c r="F52" s="144"/>
    </row>
    <row r="53" spans="1:9" ht="39.950000000000003" customHeight="1" x14ac:dyDescent="0.3">
      <c r="A53" s="167"/>
      <c r="B53" s="144"/>
      <c r="D53" s="156"/>
      <c r="E53" s="144"/>
      <c r="F53" s="144"/>
    </row>
    <row r="54" spans="1:9" ht="39.950000000000003" customHeight="1" x14ac:dyDescent="0.3">
      <c r="A54" s="167"/>
      <c r="B54" s="144"/>
      <c r="D54" s="156"/>
      <c r="E54" s="144"/>
      <c r="F54" s="144"/>
    </row>
    <row r="55" spans="1:9" ht="39.950000000000003" customHeight="1" x14ac:dyDescent="0.3">
      <c r="A55" s="167"/>
      <c r="B55" s="144"/>
      <c r="D55" s="156"/>
      <c r="E55" s="144"/>
      <c r="F55" s="144"/>
    </row>
    <row r="56" spans="1:9" ht="39.950000000000003" customHeight="1" x14ac:dyDescent="0.3">
      <c r="A56" s="167"/>
      <c r="B56" s="144"/>
      <c r="D56" s="156"/>
      <c r="E56" s="144"/>
      <c r="F56" s="144"/>
    </row>
    <row r="57" spans="1:9" ht="39.950000000000003" customHeight="1" x14ac:dyDescent="0.3">
      <c r="A57" s="167"/>
      <c r="B57" s="144"/>
      <c r="D57" s="156"/>
      <c r="E57" s="144"/>
      <c r="F57" s="144"/>
    </row>
    <row r="58" spans="1:9" ht="27.6" customHeight="1" x14ac:dyDescent="0.3">
      <c r="A58" s="167"/>
      <c r="B58" s="144"/>
      <c r="D58" s="156"/>
      <c r="E58" s="144"/>
      <c r="F58" s="144"/>
    </row>
    <row r="59" spans="1:9" ht="27.6" customHeight="1" x14ac:dyDescent="0.3">
      <c r="A59" s="167"/>
      <c r="B59" s="144"/>
      <c r="D59" s="156"/>
      <c r="E59" s="144"/>
      <c r="F59" s="144"/>
    </row>
    <row r="60" spans="1:9" ht="27.6" customHeight="1" x14ac:dyDescent="0.3">
      <c r="A60" s="167"/>
      <c r="B60" s="144"/>
      <c r="D60" s="156"/>
      <c r="E60" s="144"/>
      <c r="F60" s="144"/>
    </row>
    <row r="61" spans="1:9" ht="27.6" customHeight="1" x14ac:dyDescent="0.3">
      <c r="A61" s="167"/>
      <c r="B61" s="144"/>
      <c r="D61" s="156"/>
      <c r="E61" s="144"/>
      <c r="F61" s="144"/>
    </row>
    <row r="62" spans="1:9" ht="27.6" customHeight="1" x14ac:dyDescent="0.3">
      <c r="A62" s="167"/>
      <c r="B62" s="144"/>
      <c r="D62" s="156"/>
      <c r="E62" s="144"/>
      <c r="F62" s="144"/>
    </row>
    <row r="63" spans="1:9" ht="27.6" customHeight="1" x14ac:dyDescent="0.3">
      <c r="A63" s="167"/>
      <c r="B63" s="144"/>
      <c r="D63" s="156"/>
      <c r="E63" s="144"/>
      <c r="F63" s="144"/>
    </row>
    <row r="64" spans="1:9" ht="27.6" customHeight="1" x14ac:dyDescent="0.3">
      <c r="A64" s="167"/>
      <c r="B64" s="144"/>
      <c r="D64" s="156"/>
      <c r="E64" s="144"/>
      <c r="F64" s="144"/>
    </row>
    <row r="65" spans="1:6" ht="27.6" customHeight="1" x14ac:dyDescent="0.3">
      <c r="A65" s="167"/>
      <c r="B65" s="144"/>
      <c r="D65" s="156"/>
      <c r="E65" s="144"/>
      <c r="F65" s="144"/>
    </row>
    <row r="66" spans="1:6" ht="27.6" customHeight="1" x14ac:dyDescent="0.3">
      <c r="A66" s="167"/>
      <c r="B66" s="144"/>
      <c r="D66" s="156"/>
      <c r="E66" s="144"/>
      <c r="F66" s="144"/>
    </row>
    <row r="67" spans="1:6" ht="27.6" customHeight="1" x14ac:dyDescent="0.3">
      <c r="A67" s="167"/>
      <c r="B67" s="144"/>
      <c r="D67" s="156"/>
      <c r="E67" s="144"/>
      <c r="F67" s="144"/>
    </row>
    <row r="68" spans="1:6" ht="27.6" customHeight="1" x14ac:dyDescent="0.3">
      <c r="A68" s="167"/>
      <c r="B68" s="144"/>
      <c r="D68" s="156"/>
      <c r="E68" s="144"/>
      <c r="F68" s="144"/>
    </row>
    <row r="69" spans="1:6" ht="27.6" customHeight="1" x14ac:dyDescent="0.3">
      <c r="A69" s="167"/>
      <c r="B69" s="144"/>
      <c r="D69" s="156"/>
      <c r="E69" s="144"/>
      <c r="F69" s="144"/>
    </row>
    <row r="70" spans="1:6" ht="27.6" customHeight="1" x14ac:dyDescent="0.3">
      <c r="A70" s="167"/>
      <c r="B70" s="144"/>
      <c r="D70" s="156"/>
      <c r="E70" s="144"/>
      <c r="F70" s="144"/>
    </row>
    <row r="71" spans="1:6" ht="27.6" customHeight="1" x14ac:dyDescent="0.3">
      <c r="A71" s="167"/>
      <c r="B71" s="144"/>
      <c r="D71" s="156"/>
      <c r="E71" s="144"/>
      <c r="F71" s="144"/>
    </row>
    <row r="72" spans="1:6" ht="27.6" customHeight="1" x14ac:dyDescent="0.3">
      <c r="A72" s="167"/>
      <c r="B72" s="144"/>
      <c r="D72" s="156"/>
      <c r="E72" s="144"/>
      <c r="F72" s="144"/>
    </row>
    <row r="73" spans="1:6" ht="27.6" customHeight="1" x14ac:dyDescent="0.3">
      <c r="A73" s="167"/>
      <c r="B73" s="144"/>
      <c r="D73" s="156"/>
      <c r="E73" s="144"/>
      <c r="F73" s="144"/>
    </row>
    <row r="74" spans="1:6" ht="27.6" customHeight="1" x14ac:dyDescent="0.3">
      <c r="A74" s="167"/>
      <c r="B74" s="144"/>
      <c r="D74" s="156"/>
      <c r="E74" s="144"/>
      <c r="F74" s="144"/>
    </row>
    <row r="75" spans="1:6" ht="27.6" customHeight="1" x14ac:dyDescent="0.3">
      <c r="A75" s="167"/>
      <c r="B75" s="144"/>
      <c r="D75" s="156"/>
      <c r="E75" s="144"/>
      <c r="F75" s="144"/>
    </row>
    <row r="76" spans="1:6" ht="27.6" customHeight="1" x14ac:dyDescent="0.3">
      <c r="A76" s="167"/>
      <c r="B76" s="144"/>
      <c r="D76" s="156"/>
      <c r="E76" s="144"/>
      <c r="F76" s="144"/>
    </row>
    <row r="77" spans="1:6" ht="27.6" customHeight="1" x14ac:dyDescent="0.3">
      <c r="A77" s="167"/>
      <c r="B77" s="144"/>
      <c r="D77" s="156"/>
      <c r="E77" s="144"/>
      <c r="F77" s="144"/>
    </row>
    <row r="78" spans="1:6" ht="27.6" customHeight="1" x14ac:dyDescent="0.3">
      <c r="A78" s="167"/>
      <c r="B78" s="144"/>
      <c r="D78" s="156"/>
      <c r="E78" s="144"/>
      <c r="F78" s="144"/>
    </row>
    <row r="79" spans="1:6" ht="27.6" customHeight="1" x14ac:dyDescent="0.3">
      <c r="A79" s="167"/>
      <c r="B79" s="144"/>
      <c r="D79" s="156"/>
      <c r="E79" s="144"/>
      <c r="F79" s="144"/>
    </row>
    <row r="80" spans="1:6" ht="27.6" customHeight="1" x14ac:dyDescent="0.3">
      <c r="A80" s="167"/>
      <c r="B80" s="144"/>
      <c r="D80" s="156"/>
      <c r="E80" s="144"/>
      <c r="F80" s="144"/>
    </row>
    <row r="81" spans="1:6" ht="27.6" customHeight="1" x14ac:dyDescent="0.3">
      <c r="A81" s="167"/>
      <c r="B81" s="144"/>
      <c r="D81" s="156"/>
      <c r="E81" s="144"/>
      <c r="F81" s="144"/>
    </row>
    <row r="82" spans="1:6" ht="27.6" customHeight="1" x14ac:dyDescent="0.3">
      <c r="A82" s="167"/>
      <c r="B82" s="144"/>
      <c r="D82" s="156"/>
      <c r="E82" s="144"/>
      <c r="F82" s="144"/>
    </row>
    <row r="83" spans="1:6" ht="27.6" customHeight="1" x14ac:dyDescent="0.3">
      <c r="A83" s="167"/>
      <c r="B83" s="144"/>
      <c r="D83" s="156"/>
      <c r="E83" s="144"/>
      <c r="F83" s="144"/>
    </row>
    <row r="84" spans="1:6" ht="27.6" customHeight="1" x14ac:dyDescent="0.3">
      <c r="A84" s="167"/>
      <c r="B84" s="144"/>
      <c r="D84" s="156"/>
      <c r="E84" s="144"/>
      <c r="F84" s="144"/>
    </row>
    <row r="85" spans="1:6" ht="27.6" customHeight="1" x14ac:dyDescent="0.3">
      <c r="A85" s="167"/>
      <c r="B85" s="144"/>
      <c r="D85" s="156"/>
      <c r="E85" s="144"/>
      <c r="F85" s="144"/>
    </row>
    <row r="86" spans="1:6" ht="27.6" customHeight="1" x14ac:dyDescent="0.3">
      <c r="A86" s="167"/>
      <c r="B86" s="144"/>
      <c r="D86" s="156"/>
      <c r="E86" s="144"/>
      <c r="F86" s="144"/>
    </row>
    <row r="87" spans="1:6" ht="27.6" customHeight="1" x14ac:dyDescent="0.3">
      <c r="A87" s="167"/>
      <c r="B87" s="144"/>
      <c r="D87" s="156"/>
      <c r="E87" s="144"/>
      <c r="F87" s="144"/>
    </row>
    <row r="88" spans="1:6" ht="27.6" customHeight="1" x14ac:dyDescent="0.3">
      <c r="A88" s="167"/>
      <c r="B88" s="144"/>
      <c r="D88" s="156"/>
      <c r="E88" s="144"/>
      <c r="F88" s="144"/>
    </row>
    <row r="89" spans="1:6" ht="27.6" customHeight="1" x14ac:dyDescent="0.3">
      <c r="A89" s="167"/>
      <c r="B89" s="144"/>
      <c r="D89" s="156"/>
      <c r="E89" s="144"/>
      <c r="F89" s="144"/>
    </row>
    <row r="90" spans="1:6" ht="27.6" customHeight="1" x14ac:dyDescent="0.3">
      <c r="A90" s="167"/>
      <c r="B90" s="144"/>
      <c r="D90" s="156"/>
      <c r="E90" s="144"/>
      <c r="F90" s="144"/>
    </row>
    <row r="91" spans="1:6" ht="27.6" customHeight="1" x14ac:dyDescent="0.3">
      <c r="A91" s="167"/>
      <c r="B91" s="144"/>
      <c r="D91" s="156"/>
      <c r="E91" s="144"/>
      <c r="F91" s="144"/>
    </row>
    <row r="92" spans="1:6" ht="27.6" customHeight="1" x14ac:dyDescent="0.3">
      <c r="A92" s="167"/>
      <c r="B92" s="144"/>
      <c r="D92" s="156"/>
      <c r="E92" s="144"/>
      <c r="F92" s="144"/>
    </row>
    <row r="93" spans="1:6" ht="27.6" customHeight="1" x14ac:dyDescent="0.3">
      <c r="A93" s="167"/>
      <c r="B93" s="144"/>
      <c r="D93" s="156"/>
      <c r="E93" s="144"/>
      <c r="F93" s="144"/>
    </row>
    <row r="94" spans="1:6" ht="27.6" customHeight="1" x14ac:dyDescent="0.3">
      <c r="A94" s="167"/>
      <c r="B94" s="144"/>
      <c r="D94" s="156"/>
      <c r="E94" s="144"/>
      <c r="F94" s="144"/>
    </row>
    <row r="95" spans="1:6" ht="27.6" customHeight="1" x14ac:dyDescent="0.3">
      <c r="A95" s="167"/>
      <c r="B95" s="144"/>
      <c r="D95" s="156"/>
      <c r="E95" s="144"/>
      <c r="F95" s="144"/>
    </row>
    <row r="96" spans="1:6" ht="27.6" customHeight="1" x14ac:dyDescent="0.3">
      <c r="A96" s="167"/>
      <c r="B96" s="144"/>
      <c r="D96" s="156"/>
      <c r="E96" s="144"/>
      <c r="F96" s="144"/>
    </row>
    <row r="97" spans="1:6" ht="27.6" customHeight="1" x14ac:dyDescent="0.3">
      <c r="A97" s="167"/>
      <c r="B97" s="144"/>
      <c r="D97" s="156"/>
      <c r="E97" s="144"/>
      <c r="F97" s="144"/>
    </row>
    <row r="98" spans="1:6" ht="27.6" customHeight="1" x14ac:dyDescent="0.3">
      <c r="A98" s="167"/>
      <c r="B98" s="144"/>
      <c r="D98" s="156"/>
      <c r="E98" s="144"/>
      <c r="F98" s="144"/>
    </row>
    <row r="99" spans="1:6" ht="27.6" customHeight="1" x14ac:dyDescent="0.3">
      <c r="A99" s="167"/>
      <c r="B99" s="144"/>
      <c r="D99" s="156"/>
      <c r="E99" s="144"/>
      <c r="F99" s="144"/>
    </row>
    <row r="100" spans="1:6" ht="27.6" customHeight="1" x14ac:dyDescent="0.3">
      <c r="A100" s="167"/>
      <c r="B100" s="144"/>
      <c r="D100" s="156"/>
      <c r="E100" s="144"/>
      <c r="F100" s="144"/>
    </row>
    <row r="101" spans="1:6" ht="27.6" customHeight="1" x14ac:dyDescent="0.3">
      <c r="A101" s="167"/>
      <c r="B101" s="144"/>
      <c r="D101" s="156"/>
      <c r="E101" s="144"/>
      <c r="F101" s="144"/>
    </row>
    <row r="102" spans="1:6" ht="27.6" customHeight="1" x14ac:dyDescent="0.3">
      <c r="A102" s="167"/>
      <c r="B102" s="144"/>
      <c r="D102" s="156"/>
      <c r="E102" s="144"/>
      <c r="F102" s="144"/>
    </row>
    <row r="103" spans="1:6" ht="27.6" customHeight="1" x14ac:dyDescent="0.3">
      <c r="A103" s="167"/>
      <c r="B103" s="144"/>
      <c r="D103" s="156"/>
      <c r="E103" s="144"/>
      <c r="F103" s="144"/>
    </row>
    <row r="104" spans="1:6" ht="27.6" customHeight="1" x14ac:dyDescent="0.3">
      <c r="A104" s="167"/>
      <c r="B104" s="144"/>
      <c r="D104" s="156"/>
      <c r="E104" s="144"/>
      <c r="F104" s="144"/>
    </row>
    <row r="105" spans="1:6" ht="27.6" customHeight="1" x14ac:dyDescent="0.3">
      <c r="A105" s="167"/>
      <c r="B105" s="144"/>
      <c r="D105" s="156"/>
      <c r="E105" s="144"/>
      <c r="F105" s="144"/>
    </row>
    <row r="106" spans="1:6" ht="27.6" customHeight="1" x14ac:dyDescent="0.3">
      <c r="A106" s="167"/>
      <c r="B106" s="144"/>
      <c r="D106" s="156"/>
      <c r="E106" s="144"/>
      <c r="F106" s="144"/>
    </row>
    <row r="107" spans="1:6" ht="27.6" customHeight="1" x14ac:dyDescent="0.3">
      <c r="A107" s="167"/>
      <c r="B107" s="144"/>
      <c r="D107" s="156"/>
      <c r="E107" s="144"/>
      <c r="F107" s="144"/>
    </row>
    <row r="108" spans="1:6" ht="27.6" customHeight="1" x14ac:dyDescent="0.3">
      <c r="A108" s="167"/>
      <c r="B108" s="144"/>
      <c r="D108" s="156"/>
      <c r="E108" s="144"/>
      <c r="F108" s="144"/>
    </row>
    <row r="109" spans="1:6" ht="27.6" customHeight="1" x14ac:dyDescent="0.3">
      <c r="A109" s="167"/>
      <c r="B109" s="144"/>
      <c r="D109" s="156"/>
      <c r="E109" s="144"/>
      <c r="F109" s="144"/>
    </row>
    <row r="110" spans="1:6" ht="27.6" customHeight="1" x14ac:dyDescent="0.3">
      <c r="A110" s="167"/>
      <c r="B110" s="144"/>
      <c r="D110" s="156"/>
      <c r="E110" s="144"/>
      <c r="F110" s="144"/>
    </row>
    <row r="111" spans="1:6" ht="27.6" customHeight="1" x14ac:dyDescent="0.3">
      <c r="A111" s="167"/>
      <c r="B111" s="144"/>
      <c r="D111" s="156"/>
      <c r="E111" s="144"/>
      <c r="F111" s="144"/>
    </row>
    <row r="112" spans="1:6" ht="27.6" customHeight="1" x14ac:dyDescent="0.3">
      <c r="A112" s="167"/>
      <c r="B112" s="144"/>
      <c r="D112" s="156"/>
      <c r="E112" s="144"/>
      <c r="F112" s="144"/>
    </row>
    <row r="113" spans="1:6" ht="27.6" customHeight="1" x14ac:dyDescent="0.3">
      <c r="A113" s="167"/>
      <c r="B113" s="144"/>
      <c r="D113" s="156"/>
      <c r="E113" s="144"/>
      <c r="F113" s="144"/>
    </row>
    <row r="114" spans="1:6" ht="27.6" customHeight="1" x14ac:dyDescent="0.3">
      <c r="A114" s="167"/>
      <c r="B114" s="144"/>
      <c r="D114" s="156"/>
      <c r="E114" s="144"/>
      <c r="F114" s="144"/>
    </row>
    <row r="115" spans="1:6" ht="27.6" customHeight="1" x14ac:dyDescent="0.3">
      <c r="A115" s="167"/>
      <c r="B115" s="144"/>
      <c r="D115" s="156"/>
      <c r="E115" s="144"/>
      <c r="F115" s="144"/>
    </row>
    <row r="116" spans="1:6" ht="27.6" customHeight="1" x14ac:dyDescent="0.3">
      <c r="A116" s="167"/>
      <c r="B116" s="144"/>
      <c r="D116" s="156"/>
      <c r="E116" s="144"/>
      <c r="F116" s="144"/>
    </row>
    <row r="117" spans="1:6" ht="27.6" customHeight="1" x14ac:dyDescent="0.3">
      <c r="A117" s="167"/>
      <c r="B117" s="144"/>
      <c r="D117" s="156"/>
      <c r="E117" s="144"/>
      <c r="F117" s="144"/>
    </row>
    <row r="118" spans="1:6" ht="27.6" customHeight="1" x14ac:dyDescent="0.3">
      <c r="A118" s="167"/>
      <c r="B118" s="144"/>
      <c r="D118" s="156"/>
      <c r="E118" s="144"/>
      <c r="F118" s="144"/>
    </row>
    <row r="119" spans="1:6" ht="27.6" customHeight="1" x14ac:dyDescent="0.3">
      <c r="A119" s="167"/>
      <c r="B119" s="144"/>
      <c r="D119" s="156"/>
      <c r="E119" s="144"/>
      <c r="F119" s="144"/>
    </row>
    <row r="120" spans="1:6" ht="27.6" customHeight="1" x14ac:dyDescent="0.3">
      <c r="A120" s="167"/>
      <c r="B120" s="144"/>
      <c r="D120" s="156"/>
      <c r="E120" s="144"/>
      <c r="F120" s="144"/>
    </row>
    <row r="121" spans="1:6" ht="27.6" customHeight="1" x14ac:dyDescent="0.3">
      <c r="A121" s="167"/>
      <c r="B121" s="144"/>
      <c r="D121" s="156"/>
      <c r="E121" s="144"/>
      <c r="F121" s="144"/>
    </row>
    <row r="122" spans="1:6" ht="27.6" customHeight="1" x14ac:dyDescent="0.3">
      <c r="A122" s="167"/>
      <c r="B122" s="144"/>
      <c r="D122" s="156"/>
      <c r="E122" s="144"/>
      <c r="F122" s="144"/>
    </row>
    <row r="123" spans="1:6" ht="27.6" customHeight="1" x14ac:dyDescent="0.3">
      <c r="A123" s="167"/>
      <c r="B123" s="144"/>
      <c r="D123" s="156"/>
      <c r="E123" s="144"/>
      <c r="F123" s="144"/>
    </row>
    <row r="124" spans="1:6" ht="27.6" customHeight="1" x14ac:dyDescent="0.3">
      <c r="A124" s="167"/>
      <c r="B124" s="144"/>
      <c r="D124" s="156"/>
      <c r="E124" s="144"/>
      <c r="F124" s="144"/>
    </row>
    <row r="125" spans="1:6" ht="27.6" customHeight="1" x14ac:dyDescent="0.3">
      <c r="A125" s="167"/>
      <c r="B125" s="144"/>
      <c r="D125" s="156"/>
      <c r="E125" s="144"/>
      <c r="F125" s="144"/>
    </row>
    <row r="126" spans="1:6" ht="27.6" customHeight="1" x14ac:dyDescent="0.3">
      <c r="A126" s="167"/>
      <c r="B126" s="144"/>
      <c r="D126" s="156"/>
      <c r="E126" s="144"/>
      <c r="F126" s="144"/>
    </row>
    <row r="127" spans="1:6" ht="27.6" customHeight="1" x14ac:dyDescent="0.3">
      <c r="A127" s="167"/>
      <c r="B127" s="144"/>
      <c r="D127" s="156"/>
      <c r="E127" s="144"/>
      <c r="F127" s="144"/>
    </row>
    <row r="128" spans="1:6" ht="27.6" customHeight="1" x14ac:dyDescent="0.3">
      <c r="A128" s="167"/>
      <c r="B128" s="144"/>
      <c r="D128" s="156"/>
      <c r="E128" s="144"/>
      <c r="F128" s="144"/>
    </row>
    <row r="129" spans="1:6" ht="27.6" customHeight="1" x14ac:dyDescent="0.3">
      <c r="A129" s="167"/>
      <c r="B129" s="144"/>
      <c r="D129" s="156"/>
      <c r="E129" s="144"/>
      <c r="F129" s="144"/>
    </row>
    <row r="130" spans="1:6" ht="27.6" customHeight="1" x14ac:dyDescent="0.3">
      <c r="A130" s="167"/>
      <c r="B130" s="144"/>
      <c r="D130" s="156"/>
      <c r="E130" s="144"/>
      <c r="F130" s="144"/>
    </row>
    <row r="131" spans="1:6" ht="27.6" customHeight="1" x14ac:dyDescent="0.3">
      <c r="A131" s="167"/>
      <c r="B131" s="144"/>
      <c r="D131" s="156"/>
      <c r="E131" s="144"/>
      <c r="F131" s="144"/>
    </row>
    <row r="132" spans="1:6" ht="27.6" customHeight="1" x14ac:dyDescent="0.3">
      <c r="A132" s="167"/>
      <c r="B132" s="144"/>
      <c r="D132" s="156"/>
      <c r="E132" s="144"/>
      <c r="F132" s="144"/>
    </row>
    <row r="133" spans="1:6" ht="27.6" customHeight="1" x14ac:dyDescent="0.3">
      <c r="A133" s="167"/>
      <c r="B133" s="144"/>
      <c r="D133" s="156"/>
      <c r="E133" s="144"/>
      <c r="F133" s="144"/>
    </row>
    <row r="134" spans="1:6" ht="27.6" customHeight="1" x14ac:dyDescent="0.3">
      <c r="A134" s="167"/>
      <c r="B134" s="144"/>
      <c r="D134" s="156"/>
      <c r="E134" s="144"/>
      <c r="F134" s="144"/>
    </row>
    <row r="135" spans="1:6" ht="27.6" customHeight="1" x14ac:dyDescent="0.3">
      <c r="A135" s="167"/>
      <c r="B135" s="144"/>
      <c r="D135" s="156"/>
      <c r="E135" s="144"/>
      <c r="F135" s="144"/>
    </row>
    <row r="136" spans="1:6" ht="27.6" customHeight="1" x14ac:dyDescent="0.3">
      <c r="A136" s="167"/>
      <c r="B136" s="144"/>
      <c r="D136" s="156"/>
      <c r="E136" s="144"/>
      <c r="F136" s="144"/>
    </row>
    <row r="137" spans="1:6" ht="27.6" customHeight="1" x14ac:dyDescent="0.3">
      <c r="A137" s="167"/>
      <c r="B137" s="144"/>
      <c r="D137" s="156"/>
      <c r="E137" s="144"/>
      <c r="F137" s="144"/>
    </row>
    <row r="138" spans="1:6" ht="27.6" customHeight="1" x14ac:dyDescent="0.3">
      <c r="A138" s="167"/>
      <c r="B138" s="144"/>
      <c r="D138" s="156"/>
      <c r="E138" s="144"/>
      <c r="F138" s="144"/>
    </row>
    <row r="139" spans="1:6" ht="27.6" customHeight="1" x14ac:dyDescent="0.3">
      <c r="A139" s="167"/>
      <c r="B139" s="144"/>
      <c r="D139" s="156"/>
      <c r="E139" s="144"/>
      <c r="F139" s="144"/>
    </row>
    <row r="140" spans="1:6" ht="27.6" customHeight="1" x14ac:dyDescent="0.3">
      <c r="A140" s="167"/>
      <c r="B140" s="144"/>
      <c r="D140" s="156"/>
      <c r="E140" s="144"/>
      <c r="F140" s="144"/>
    </row>
    <row r="141" spans="1:6" ht="27.6" customHeight="1" x14ac:dyDescent="0.3">
      <c r="A141" s="167"/>
      <c r="B141" s="144"/>
      <c r="D141" s="156"/>
      <c r="E141" s="144"/>
      <c r="F141" s="144"/>
    </row>
    <row r="142" spans="1:6" ht="27.6" customHeight="1" x14ac:dyDescent="0.3">
      <c r="A142" s="167"/>
      <c r="B142" s="144"/>
      <c r="D142" s="156"/>
      <c r="E142" s="144"/>
      <c r="F142" s="144"/>
    </row>
    <row r="143" spans="1:6" ht="27.6" customHeight="1" x14ac:dyDescent="0.3">
      <c r="A143" s="167"/>
      <c r="B143" s="144"/>
      <c r="D143" s="156"/>
      <c r="E143" s="144"/>
      <c r="F143" s="144"/>
    </row>
    <row r="144" spans="1:6" ht="27.6" customHeight="1" x14ac:dyDescent="0.3">
      <c r="A144" s="167"/>
      <c r="B144" s="144"/>
      <c r="D144" s="156"/>
      <c r="E144" s="144"/>
      <c r="F144" s="144"/>
    </row>
    <row r="145" spans="1:6" ht="27.6" customHeight="1" x14ac:dyDescent="0.3">
      <c r="A145" s="167"/>
      <c r="B145" s="144"/>
      <c r="D145" s="156"/>
      <c r="E145" s="144"/>
      <c r="F145" s="144"/>
    </row>
    <row r="146" spans="1:6" ht="27.6" customHeight="1" x14ac:dyDescent="0.3">
      <c r="A146" s="167"/>
      <c r="B146" s="144"/>
      <c r="D146" s="156"/>
      <c r="E146" s="144"/>
      <c r="F146" s="144"/>
    </row>
    <row r="147" spans="1:6" ht="27.6" customHeight="1" x14ac:dyDescent="0.3">
      <c r="A147" s="167"/>
      <c r="B147" s="144"/>
      <c r="D147" s="156"/>
      <c r="E147" s="144"/>
      <c r="F147" s="144"/>
    </row>
    <row r="148" spans="1:6" ht="27.6" customHeight="1" x14ac:dyDescent="0.3">
      <c r="A148" s="167"/>
      <c r="B148" s="144"/>
      <c r="D148" s="156"/>
      <c r="E148" s="144"/>
      <c r="F148" s="144"/>
    </row>
    <row r="149" spans="1:6" ht="27.6" customHeight="1" x14ac:dyDescent="0.3">
      <c r="A149" s="167"/>
      <c r="B149" s="144"/>
      <c r="D149" s="156"/>
      <c r="E149" s="144"/>
      <c r="F149" s="144"/>
    </row>
    <row r="150" spans="1:6" ht="27.6" customHeight="1" x14ac:dyDescent="0.3">
      <c r="A150" s="167"/>
      <c r="B150" s="144"/>
      <c r="D150" s="156"/>
      <c r="E150" s="144"/>
      <c r="F150" s="144"/>
    </row>
    <row r="151" spans="1:6" ht="27.6" customHeight="1" x14ac:dyDescent="0.3">
      <c r="A151" s="167"/>
      <c r="B151" s="144"/>
      <c r="D151" s="156"/>
      <c r="E151" s="144"/>
      <c r="F151" s="144"/>
    </row>
    <row r="152" spans="1:6" ht="27.6" customHeight="1" x14ac:dyDescent="0.3">
      <c r="A152" s="167"/>
      <c r="B152" s="144"/>
      <c r="D152" s="156"/>
      <c r="E152" s="144"/>
      <c r="F152" s="144"/>
    </row>
    <row r="153" spans="1:6" ht="27.6" customHeight="1" x14ac:dyDescent="0.3">
      <c r="A153" s="167"/>
      <c r="B153" s="144"/>
      <c r="D153" s="156"/>
      <c r="E153" s="144"/>
      <c r="F153" s="144"/>
    </row>
    <row r="154" spans="1:6" ht="27.6" customHeight="1" x14ac:dyDescent="0.3">
      <c r="A154" s="167"/>
      <c r="B154" s="144"/>
      <c r="D154" s="156"/>
      <c r="E154" s="144"/>
      <c r="F154" s="144"/>
    </row>
    <row r="155" spans="1:6" ht="27.6" customHeight="1" x14ac:dyDescent="0.3">
      <c r="A155" s="167"/>
      <c r="B155" s="144"/>
      <c r="D155" s="156"/>
      <c r="E155" s="144"/>
      <c r="F155" s="144"/>
    </row>
    <row r="156" spans="1:6" ht="27.6" customHeight="1" x14ac:dyDescent="0.3">
      <c r="A156" s="167"/>
      <c r="B156" s="144"/>
      <c r="D156" s="156"/>
      <c r="E156" s="144"/>
      <c r="F156" s="144"/>
    </row>
    <row r="157" spans="1:6" ht="27.6" customHeight="1" x14ac:dyDescent="0.3">
      <c r="A157" s="167"/>
      <c r="B157" s="144"/>
      <c r="D157" s="156"/>
      <c r="E157" s="144"/>
      <c r="F157" s="144"/>
    </row>
    <row r="158" spans="1:6" ht="27.6" customHeight="1" x14ac:dyDescent="0.3">
      <c r="A158" s="167"/>
      <c r="B158" s="144"/>
      <c r="D158" s="156"/>
      <c r="E158" s="144"/>
      <c r="F158" s="144"/>
    </row>
    <row r="159" spans="1:6" ht="27.6" customHeight="1" x14ac:dyDescent="0.3">
      <c r="A159" s="167"/>
      <c r="B159" s="144"/>
      <c r="D159" s="156"/>
      <c r="E159" s="144"/>
      <c r="F159" s="144"/>
    </row>
    <row r="160" spans="1:6" ht="27.6" customHeight="1" x14ac:dyDescent="0.3">
      <c r="A160" s="167"/>
      <c r="B160" s="144"/>
      <c r="D160" s="156"/>
      <c r="E160" s="144"/>
      <c r="F160" s="144"/>
    </row>
    <row r="161" spans="1:6" ht="27.6" customHeight="1" x14ac:dyDescent="0.3">
      <c r="A161" s="167"/>
      <c r="B161" s="144"/>
      <c r="D161" s="156"/>
      <c r="E161" s="144"/>
      <c r="F161" s="144"/>
    </row>
    <row r="162" spans="1:6" ht="27.6" customHeight="1" x14ac:dyDescent="0.3">
      <c r="A162" s="167"/>
      <c r="B162" s="144"/>
      <c r="D162" s="156"/>
      <c r="E162" s="144"/>
      <c r="F162" s="144"/>
    </row>
    <row r="163" spans="1:6" ht="27.6" customHeight="1" x14ac:dyDescent="0.3">
      <c r="A163" s="167"/>
      <c r="B163" s="144"/>
      <c r="D163" s="156"/>
      <c r="E163" s="144"/>
      <c r="F163" s="144"/>
    </row>
    <row r="164" spans="1:6" ht="27.6" customHeight="1" x14ac:dyDescent="0.3">
      <c r="A164" s="167"/>
      <c r="B164" s="144"/>
      <c r="D164" s="156"/>
      <c r="E164" s="144"/>
      <c r="F164" s="144"/>
    </row>
    <row r="165" spans="1:6" ht="27.6" customHeight="1" x14ac:dyDescent="0.3">
      <c r="A165" s="167"/>
      <c r="B165" s="144"/>
      <c r="D165" s="156"/>
      <c r="E165" s="144"/>
      <c r="F165" s="144"/>
    </row>
    <row r="166" spans="1:6" ht="27.6" customHeight="1" x14ac:dyDescent="0.3">
      <c r="A166" s="167"/>
      <c r="B166" s="144"/>
      <c r="D166" s="156"/>
      <c r="E166" s="144"/>
      <c r="F166" s="144"/>
    </row>
    <row r="167" spans="1:6" ht="27.6" customHeight="1" x14ac:dyDescent="0.3">
      <c r="A167" s="167"/>
      <c r="B167" s="144"/>
      <c r="D167" s="156"/>
      <c r="E167" s="144"/>
      <c r="F167" s="144"/>
    </row>
    <row r="168" spans="1:6" ht="27.6" customHeight="1" x14ac:dyDescent="0.3">
      <c r="A168" s="167"/>
      <c r="B168" s="144"/>
      <c r="D168" s="156"/>
      <c r="E168" s="144"/>
      <c r="F168" s="144"/>
    </row>
    <row r="169" spans="1:6" ht="27.6" customHeight="1" x14ac:dyDescent="0.3">
      <c r="A169" s="167"/>
      <c r="B169" s="144"/>
      <c r="D169" s="156"/>
      <c r="E169" s="144"/>
      <c r="F169" s="144"/>
    </row>
    <row r="170" spans="1:6" ht="27.6" customHeight="1" x14ac:dyDescent="0.3">
      <c r="A170" s="167"/>
      <c r="B170" s="144"/>
      <c r="D170" s="156"/>
      <c r="E170" s="144"/>
      <c r="F170" s="144"/>
    </row>
    <row r="171" spans="1:6" ht="27.6" customHeight="1" x14ac:dyDescent="0.3">
      <c r="A171" s="167"/>
      <c r="B171" s="144"/>
      <c r="D171" s="156"/>
      <c r="E171" s="144"/>
      <c r="F171" s="144"/>
    </row>
    <row r="172" spans="1:6" ht="27.6" customHeight="1" x14ac:dyDescent="0.3">
      <c r="A172" s="167"/>
      <c r="B172" s="144"/>
      <c r="D172" s="156"/>
      <c r="E172" s="144"/>
      <c r="F172" s="144"/>
    </row>
    <row r="173" spans="1:6" ht="27.6" customHeight="1" x14ac:dyDescent="0.3">
      <c r="A173" s="167"/>
      <c r="B173" s="144"/>
      <c r="D173" s="156"/>
      <c r="E173" s="144"/>
      <c r="F173" s="144"/>
    </row>
    <row r="174" spans="1:6" ht="27.6" customHeight="1" x14ac:dyDescent="0.3">
      <c r="A174" s="167"/>
      <c r="B174" s="144"/>
      <c r="D174" s="156"/>
      <c r="E174" s="144"/>
      <c r="F174" s="144"/>
    </row>
    <row r="175" spans="1:6" ht="27.6" customHeight="1" x14ac:dyDescent="0.3">
      <c r="A175" s="167"/>
      <c r="B175" s="144"/>
      <c r="D175" s="156"/>
      <c r="E175" s="144"/>
      <c r="F175" s="144"/>
    </row>
    <row r="176" spans="1:6" ht="27.6" customHeight="1" x14ac:dyDescent="0.3">
      <c r="A176" s="167"/>
      <c r="B176" s="144"/>
      <c r="D176" s="156"/>
      <c r="E176" s="144"/>
      <c r="F176" s="144"/>
    </row>
    <row r="177" spans="1:6" ht="27.6" customHeight="1" x14ac:dyDescent="0.3">
      <c r="A177" s="167"/>
      <c r="B177" s="144"/>
      <c r="D177" s="156"/>
      <c r="E177" s="144"/>
      <c r="F177" s="144"/>
    </row>
    <row r="178" spans="1:6" ht="27.6" customHeight="1" x14ac:dyDescent="0.3">
      <c r="A178" s="167"/>
      <c r="B178" s="144"/>
      <c r="D178" s="156"/>
      <c r="E178" s="144"/>
      <c r="F178" s="144"/>
    </row>
    <row r="179" spans="1:6" ht="27.6" customHeight="1" x14ac:dyDescent="0.3">
      <c r="A179" s="167"/>
      <c r="B179" s="144"/>
      <c r="D179" s="156"/>
      <c r="E179" s="144"/>
      <c r="F179" s="144"/>
    </row>
    <row r="180" spans="1:6" ht="27.6" customHeight="1" x14ac:dyDescent="0.3">
      <c r="A180" s="167"/>
      <c r="B180" s="144"/>
      <c r="D180" s="156"/>
      <c r="E180" s="144"/>
      <c r="F180" s="144"/>
    </row>
    <row r="181" spans="1:6" ht="27.6" customHeight="1" x14ac:dyDescent="0.3">
      <c r="A181" s="167"/>
      <c r="B181" s="144"/>
      <c r="D181" s="156"/>
      <c r="E181" s="144"/>
      <c r="F181" s="144"/>
    </row>
    <row r="182" spans="1:6" ht="27.6" customHeight="1" x14ac:dyDescent="0.3">
      <c r="A182" s="167"/>
      <c r="B182" s="144"/>
      <c r="D182" s="156"/>
      <c r="E182" s="144"/>
      <c r="F182" s="144"/>
    </row>
    <row r="183" spans="1:6" ht="27.6" customHeight="1" x14ac:dyDescent="0.3">
      <c r="A183" s="167"/>
      <c r="B183" s="144"/>
      <c r="D183" s="156"/>
      <c r="E183" s="144"/>
      <c r="F183" s="144"/>
    </row>
    <row r="184" spans="1:6" ht="27.6" customHeight="1" x14ac:dyDescent="0.3">
      <c r="A184" s="167"/>
      <c r="B184" s="144"/>
      <c r="D184" s="156"/>
      <c r="E184" s="144"/>
      <c r="F184" s="144"/>
    </row>
    <row r="185" spans="1:6" ht="27.6" customHeight="1" x14ac:dyDescent="0.3">
      <c r="A185" s="167"/>
      <c r="B185" s="144"/>
      <c r="D185" s="156"/>
      <c r="E185" s="144"/>
      <c r="F185" s="144"/>
    </row>
    <row r="186" spans="1:6" ht="27.6" customHeight="1" x14ac:dyDescent="0.3">
      <c r="A186" s="167"/>
      <c r="B186" s="144"/>
      <c r="D186" s="156"/>
      <c r="E186" s="144"/>
      <c r="F186" s="144"/>
    </row>
    <row r="187" spans="1:6" ht="27.6" customHeight="1" x14ac:dyDescent="0.3">
      <c r="A187" s="167"/>
      <c r="B187" s="144"/>
      <c r="D187" s="156"/>
      <c r="E187" s="144"/>
      <c r="F187" s="144"/>
    </row>
    <row r="188" spans="1:6" ht="27.6" customHeight="1" x14ac:dyDescent="0.3">
      <c r="A188" s="167"/>
      <c r="B188" s="144"/>
      <c r="D188" s="156"/>
      <c r="E188" s="144"/>
      <c r="F188" s="144"/>
    </row>
    <row r="189" spans="1:6" ht="27.6" customHeight="1" x14ac:dyDescent="0.3">
      <c r="A189" s="167"/>
      <c r="B189" s="144"/>
      <c r="D189" s="156"/>
      <c r="E189" s="144"/>
      <c r="F189" s="144"/>
    </row>
    <row r="190" spans="1:6" ht="27.6" customHeight="1" x14ac:dyDescent="0.3">
      <c r="A190" s="167"/>
      <c r="B190" s="144"/>
      <c r="D190" s="156"/>
      <c r="E190" s="144"/>
      <c r="F190" s="144"/>
    </row>
    <row r="191" spans="1:6" ht="27.6" customHeight="1" x14ac:dyDescent="0.3">
      <c r="A191" s="167"/>
      <c r="B191" s="144"/>
      <c r="D191" s="156"/>
      <c r="E191" s="144"/>
      <c r="F191" s="144"/>
    </row>
    <row r="192" spans="1:6" ht="27.6" customHeight="1" x14ac:dyDescent="0.3">
      <c r="A192" s="167"/>
      <c r="B192" s="144"/>
      <c r="D192" s="156"/>
      <c r="E192" s="144"/>
      <c r="F192" s="144"/>
    </row>
    <row r="193" spans="1:6" ht="27.6" customHeight="1" x14ac:dyDescent="0.3">
      <c r="A193" s="167"/>
      <c r="B193" s="144"/>
      <c r="D193" s="156"/>
      <c r="E193" s="144"/>
      <c r="F193" s="144"/>
    </row>
    <row r="194" spans="1:6" ht="27.6" customHeight="1" x14ac:dyDescent="0.3">
      <c r="A194" s="167"/>
      <c r="B194" s="144"/>
      <c r="D194" s="156"/>
      <c r="E194" s="144"/>
      <c r="F194" s="144"/>
    </row>
    <row r="195" spans="1:6" ht="27.6" customHeight="1" x14ac:dyDescent="0.3">
      <c r="A195" s="167"/>
      <c r="B195" s="144"/>
      <c r="D195" s="156"/>
      <c r="E195" s="144"/>
      <c r="F195" s="144"/>
    </row>
    <row r="196" spans="1:6" ht="27.6" customHeight="1" x14ac:dyDescent="0.3">
      <c r="A196" s="167"/>
      <c r="B196" s="144"/>
      <c r="D196" s="156"/>
      <c r="E196" s="144"/>
      <c r="F196" s="144"/>
    </row>
    <row r="197" spans="1:6" ht="27.6" customHeight="1" x14ac:dyDescent="0.3">
      <c r="A197" s="167"/>
      <c r="B197" s="144"/>
      <c r="D197" s="156"/>
      <c r="E197" s="144"/>
      <c r="F197" s="144"/>
    </row>
    <row r="198" spans="1:6" ht="27.6" customHeight="1" x14ac:dyDescent="0.3">
      <c r="A198" s="167"/>
      <c r="B198" s="144"/>
      <c r="D198" s="156"/>
      <c r="E198" s="144"/>
      <c r="F198" s="144"/>
    </row>
    <row r="199" spans="1:6" ht="27.6" customHeight="1" x14ac:dyDescent="0.3">
      <c r="A199" s="167"/>
      <c r="B199" s="144"/>
      <c r="D199" s="156"/>
      <c r="E199" s="144"/>
      <c r="F199" s="144"/>
    </row>
    <row r="200" spans="1:6" ht="27.6" customHeight="1" x14ac:dyDescent="0.3">
      <c r="A200" s="167"/>
      <c r="B200" s="144"/>
      <c r="D200" s="156"/>
      <c r="E200" s="144"/>
      <c r="F200" s="144"/>
    </row>
    <row r="201" spans="1:6" ht="27.6" customHeight="1" x14ac:dyDescent="0.3">
      <c r="A201" s="167"/>
      <c r="B201" s="144"/>
      <c r="D201" s="156"/>
      <c r="E201" s="144"/>
      <c r="F201" s="144"/>
    </row>
    <row r="202" spans="1:6" ht="27.6" customHeight="1" x14ac:dyDescent="0.3">
      <c r="A202" s="167"/>
      <c r="B202" s="144"/>
      <c r="D202" s="156"/>
      <c r="E202" s="144"/>
      <c r="F202" s="144"/>
    </row>
    <row r="203" spans="1:6" ht="27.6" customHeight="1" x14ac:dyDescent="0.3">
      <c r="A203" s="167"/>
      <c r="B203" s="144"/>
      <c r="D203" s="156"/>
      <c r="E203" s="144"/>
      <c r="F203" s="144"/>
    </row>
    <row r="204" spans="1:6" ht="27.6" customHeight="1" x14ac:dyDescent="0.3">
      <c r="A204" s="167"/>
      <c r="B204" s="144"/>
      <c r="D204" s="156"/>
      <c r="E204" s="144"/>
      <c r="F204" s="144"/>
    </row>
    <row r="205" spans="1:6" ht="27.6" customHeight="1" x14ac:dyDescent="0.3">
      <c r="A205" s="167"/>
      <c r="B205" s="144"/>
      <c r="D205" s="156"/>
      <c r="E205" s="144"/>
      <c r="F205" s="144"/>
    </row>
    <row r="206" spans="1:6" ht="27.6" customHeight="1" x14ac:dyDescent="0.3">
      <c r="A206" s="167"/>
      <c r="B206" s="144"/>
      <c r="D206" s="156"/>
      <c r="E206" s="144"/>
      <c r="F206" s="144"/>
    </row>
    <row r="207" spans="1:6" ht="27.6" customHeight="1" x14ac:dyDescent="0.3">
      <c r="A207" s="167"/>
      <c r="B207" s="144"/>
      <c r="D207" s="156"/>
      <c r="E207" s="144"/>
      <c r="F207" s="144"/>
    </row>
    <row r="208" spans="1:6" ht="27.6" customHeight="1" x14ac:dyDescent="0.3">
      <c r="A208" s="167"/>
      <c r="B208" s="144"/>
      <c r="D208" s="156"/>
      <c r="E208" s="144"/>
      <c r="F208" s="144"/>
    </row>
    <row r="209" spans="1:6" ht="27.6" customHeight="1" x14ac:dyDescent="0.3">
      <c r="A209" s="167"/>
      <c r="B209" s="144"/>
      <c r="D209" s="156"/>
      <c r="E209" s="144"/>
      <c r="F209" s="144"/>
    </row>
    <row r="210" spans="1:6" ht="27.6" customHeight="1" x14ac:dyDescent="0.3">
      <c r="A210" s="167"/>
      <c r="B210" s="144"/>
      <c r="D210" s="156"/>
      <c r="E210" s="144"/>
      <c r="F210" s="144"/>
    </row>
    <row r="211" spans="1:6" ht="27.6" customHeight="1" x14ac:dyDescent="0.3">
      <c r="A211" s="167"/>
      <c r="B211" s="144"/>
      <c r="D211" s="156"/>
      <c r="E211" s="144"/>
      <c r="F211" s="144"/>
    </row>
    <row r="212" spans="1:6" ht="27.6" customHeight="1" x14ac:dyDescent="0.3">
      <c r="A212" s="167"/>
      <c r="B212" s="144"/>
      <c r="D212" s="156"/>
      <c r="E212" s="144"/>
      <c r="F212" s="144"/>
    </row>
    <row r="213" spans="1:6" ht="27.6" customHeight="1" x14ac:dyDescent="0.3">
      <c r="A213" s="167"/>
      <c r="B213" s="144"/>
      <c r="D213" s="156"/>
      <c r="E213" s="144"/>
      <c r="F213" s="144"/>
    </row>
    <row r="214" spans="1:6" ht="27.6" customHeight="1" x14ac:dyDescent="0.3">
      <c r="A214" s="167"/>
      <c r="B214" s="144"/>
      <c r="D214" s="156"/>
      <c r="E214" s="144"/>
      <c r="F214" s="144"/>
    </row>
    <row r="215" spans="1:6" ht="27.6" customHeight="1" x14ac:dyDescent="0.3">
      <c r="A215" s="167"/>
      <c r="B215" s="144"/>
      <c r="D215" s="156"/>
      <c r="E215" s="144"/>
      <c r="F215" s="144"/>
    </row>
    <row r="216" spans="1:6" ht="27.6" customHeight="1" x14ac:dyDescent="0.3">
      <c r="A216" s="167"/>
      <c r="B216" s="144"/>
      <c r="D216" s="156"/>
      <c r="E216" s="144"/>
      <c r="F216" s="144"/>
    </row>
    <row r="217" spans="1:6" ht="27.6" customHeight="1" x14ac:dyDescent="0.3">
      <c r="A217" s="167"/>
      <c r="B217" s="144"/>
      <c r="D217" s="156"/>
      <c r="E217" s="144"/>
      <c r="F217" s="144"/>
    </row>
    <row r="218" spans="1:6" ht="27.6" customHeight="1" x14ac:dyDescent="0.3">
      <c r="A218" s="167"/>
      <c r="B218" s="144"/>
      <c r="D218" s="156"/>
      <c r="E218" s="144"/>
      <c r="F218" s="144"/>
    </row>
    <row r="219" spans="1:6" ht="27.6" customHeight="1" x14ac:dyDescent="0.3">
      <c r="A219" s="167"/>
      <c r="B219" s="144"/>
      <c r="D219" s="156"/>
      <c r="E219" s="144"/>
      <c r="F219" s="144"/>
    </row>
    <row r="220" spans="1:6" ht="27.6" customHeight="1" x14ac:dyDescent="0.3">
      <c r="A220" s="167"/>
      <c r="B220" s="144"/>
      <c r="D220" s="156"/>
      <c r="E220" s="144"/>
      <c r="F220" s="144"/>
    </row>
    <row r="221" spans="1:6" ht="27.6" customHeight="1" x14ac:dyDescent="0.3">
      <c r="A221" s="167"/>
      <c r="B221" s="144"/>
      <c r="D221" s="156"/>
      <c r="E221" s="144"/>
      <c r="F221" s="144"/>
    </row>
    <row r="222" spans="1:6" ht="27.6" customHeight="1" x14ac:dyDescent="0.3">
      <c r="A222" s="167"/>
      <c r="B222" s="144"/>
      <c r="D222" s="156"/>
      <c r="E222" s="144"/>
      <c r="F222" s="144"/>
    </row>
    <row r="223" spans="1:6" ht="27.6" customHeight="1" x14ac:dyDescent="0.3">
      <c r="A223" s="167"/>
      <c r="B223" s="144"/>
      <c r="D223" s="156"/>
      <c r="E223" s="144"/>
      <c r="F223" s="144"/>
    </row>
    <row r="224" spans="1:6" ht="27.6" customHeight="1" x14ac:dyDescent="0.3">
      <c r="A224" s="167"/>
      <c r="B224" s="144"/>
      <c r="D224" s="156"/>
      <c r="E224" s="144"/>
      <c r="F224" s="144"/>
    </row>
    <row r="225" spans="1:6" ht="27.6" customHeight="1" x14ac:dyDescent="0.3">
      <c r="A225" s="167"/>
      <c r="B225" s="144"/>
      <c r="D225" s="156"/>
      <c r="E225" s="144"/>
      <c r="F225" s="144"/>
    </row>
    <row r="226" spans="1:6" ht="27.6" customHeight="1" x14ac:dyDescent="0.3">
      <c r="A226" s="167"/>
      <c r="B226" s="144"/>
      <c r="D226" s="156"/>
      <c r="E226" s="144"/>
      <c r="F226" s="144"/>
    </row>
    <row r="227" spans="1:6" ht="27.6" customHeight="1" x14ac:dyDescent="0.3">
      <c r="A227" s="167"/>
      <c r="B227" s="144"/>
      <c r="D227" s="156"/>
      <c r="E227" s="144"/>
      <c r="F227" s="144"/>
    </row>
    <row r="228" spans="1:6" ht="27.6" customHeight="1" x14ac:dyDescent="0.3">
      <c r="A228" s="167"/>
      <c r="B228" s="144"/>
      <c r="D228" s="156"/>
      <c r="E228" s="144"/>
      <c r="F228" s="144"/>
    </row>
    <row r="229" spans="1:6" ht="27.6" customHeight="1" x14ac:dyDescent="0.3">
      <c r="A229" s="167"/>
      <c r="B229" s="144"/>
      <c r="D229" s="156"/>
      <c r="E229" s="144"/>
      <c r="F229" s="144"/>
    </row>
    <row r="230" spans="1:6" ht="27.6" customHeight="1" x14ac:dyDescent="0.3">
      <c r="A230" s="167"/>
      <c r="B230" s="144"/>
      <c r="D230" s="156"/>
      <c r="E230" s="144"/>
      <c r="F230" s="144"/>
    </row>
    <row r="231" spans="1:6" ht="27.6" customHeight="1" x14ac:dyDescent="0.3">
      <c r="A231" s="167"/>
      <c r="B231" s="144"/>
      <c r="D231" s="156"/>
      <c r="E231" s="144"/>
      <c r="F231" s="144"/>
    </row>
    <row r="232" spans="1:6" ht="27.6" customHeight="1" x14ac:dyDescent="0.3">
      <c r="A232" s="167"/>
      <c r="B232" s="144"/>
      <c r="D232" s="156"/>
      <c r="E232" s="144"/>
      <c r="F232" s="144"/>
    </row>
    <row r="233" spans="1:6" ht="27.6" customHeight="1" x14ac:dyDescent="0.3">
      <c r="A233" s="167"/>
      <c r="B233" s="144"/>
      <c r="D233" s="156"/>
      <c r="E233" s="144"/>
      <c r="F233" s="144"/>
    </row>
    <row r="234" spans="1:6" ht="27.6" customHeight="1" x14ac:dyDescent="0.3">
      <c r="A234" s="167"/>
      <c r="B234" s="144"/>
      <c r="D234" s="156"/>
      <c r="E234" s="144"/>
      <c r="F234" s="144"/>
    </row>
    <row r="235" spans="1:6" ht="27.6" customHeight="1" x14ac:dyDescent="0.3">
      <c r="A235" s="167"/>
      <c r="B235" s="144"/>
      <c r="D235" s="156"/>
      <c r="E235" s="144"/>
      <c r="F235" s="144"/>
    </row>
    <row r="236" spans="1:6" ht="27.6" customHeight="1" x14ac:dyDescent="0.3">
      <c r="A236" s="167"/>
      <c r="B236" s="144"/>
      <c r="D236" s="156"/>
      <c r="E236" s="144"/>
      <c r="F236" s="144"/>
    </row>
    <row r="237" spans="1:6" ht="27.6" customHeight="1" x14ac:dyDescent="0.3">
      <c r="A237" s="167"/>
      <c r="B237" s="144"/>
      <c r="D237" s="156"/>
      <c r="E237" s="144"/>
      <c r="F237" s="144"/>
    </row>
    <row r="238" spans="1:6" ht="27.6" customHeight="1" x14ac:dyDescent="0.3">
      <c r="A238" s="167"/>
      <c r="B238" s="144"/>
      <c r="D238" s="156"/>
      <c r="E238" s="144"/>
      <c r="F238" s="144"/>
    </row>
    <row r="239" spans="1:6" ht="27.6" customHeight="1" x14ac:dyDescent="0.3">
      <c r="A239" s="167"/>
      <c r="B239" s="144"/>
      <c r="D239" s="156"/>
      <c r="E239" s="144"/>
      <c r="F239" s="144"/>
    </row>
    <row r="240" spans="1:6" ht="27.6" customHeight="1" x14ac:dyDescent="0.3">
      <c r="A240" s="167"/>
      <c r="B240" s="144"/>
      <c r="D240" s="156"/>
      <c r="E240" s="144"/>
      <c r="F240" s="144"/>
    </row>
    <row r="241" spans="1:6" ht="27.6" customHeight="1" x14ac:dyDescent="0.3">
      <c r="A241" s="167"/>
      <c r="B241" s="144"/>
      <c r="D241" s="156"/>
      <c r="E241" s="144"/>
      <c r="F241" s="144"/>
    </row>
    <row r="242" spans="1:6" ht="27.6" customHeight="1" x14ac:dyDescent="0.3">
      <c r="B242" s="144"/>
      <c r="D242" s="156"/>
      <c r="E242" s="144"/>
      <c r="F242" s="144"/>
    </row>
    <row r="243" spans="1:6" ht="27.6" customHeight="1" x14ac:dyDescent="0.3">
      <c r="B243" s="144"/>
      <c r="D243" s="156"/>
      <c r="E243" s="144"/>
      <c r="F243" s="144"/>
    </row>
    <row r="244" spans="1:6" ht="27.6" customHeight="1" x14ac:dyDescent="0.3">
      <c r="B244" s="144"/>
      <c r="D244" s="156"/>
      <c r="E244" s="144"/>
      <c r="F244" s="144"/>
    </row>
    <row r="245" spans="1:6" ht="27.6" customHeight="1" x14ac:dyDescent="0.3">
      <c r="B245" s="144"/>
      <c r="D245" s="156"/>
      <c r="E245" s="144"/>
      <c r="F245" s="144"/>
    </row>
    <row r="246" spans="1:6" ht="27.6" customHeight="1" x14ac:dyDescent="0.3">
      <c r="B246" s="144"/>
      <c r="D246" s="156"/>
      <c r="E246" s="144"/>
      <c r="F246" s="144"/>
    </row>
    <row r="247" spans="1:6" ht="27.6" customHeight="1" x14ac:dyDescent="0.3">
      <c r="B247" s="144"/>
      <c r="D247" s="156"/>
      <c r="E247" s="144"/>
      <c r="F247" s="144"/>
    </row>
    <row r="248" spans="1:6" ht="27.6" customHeight="1" x14ac:dyDescent="0.3"/>
    <row r="249" spans="1:6" ht="27.6" customHeight="1" x14ac:dyDescent="0.3"/>
    <row r="250" spans="1:6" ht="27.6" customHeight="1" x14ac:dyDescent="0.3"/>
    <row r="251" spans="1:6" ht="27.6" customHeight="1" x14ac:dyDescent="0.3"/>
    <row r="252" spans="1:6" ht="27.6" customHeight="1" x14ac:dyDescent="0.3"/>
    <row r="253" spans="1:6" ht="27.6" customHeight="1" x14ac:dyDescent="0.3"/>
    <row r="254" spans="1:6" ht="27.6" customHeight="1" x14ac:dyDescent="0.3"/>
    <row r="255" spans="1:6" ht="27.6" customHeight="1" x14ac:dyDescent="0.3"/>
    <row r="256" spans="1:6" ht="27.6" customHeight="1" x14ac:dyDescent="0.3"/>
    <row r="257" ht="27.6" customHeight="1" x14ac:dyDescent="0.3"/>
    <row r="258" ht="27.6" customHeight="1" x14ac:dyDescent="0.3"/>
    <row r="259" ht="27.6" customHeight="1" x14ac:dyDescent="0.3"/>
    <row r="260" ht="27.6" customHeight="1" x14ac:dyDescent="0.3"/>
    <row r="261" ht="27.6" customHeight="1" x14ac:dyDescent="0.3"/>
    <row r="262" ht="27.6" customHeight="1" x14ac:dyDescent="0.3"/>
    <row r="263" ht="27.6" customHeight="1" x14ac:dyDescent="0.3"/>
    <row r="264" ht="27.6" customHeight="1" x14ac:dyDescent="0.3"/>
    <row r="265" ht="27.6" customHeight="1" x14ac:dyDescent="0.3"/>
    <row r="266" ht="27.6" customHeight="1" x14ac:dyDescent="0.3"/>
    <row r="267" ht="27.6" customHeight="1" x14ac:dyDescent="0.3"/>
    <row r="268" ht="27.6" customHeight="1" x14ac:dyDescent="0.3"/>
    <row r="269" ht="27.6" customHeight="1" x14ac:dyDescent="0.3"/>
    <row r="270" ht="27.6" customHeight="1" x14ac:dyDescent="0.3"/>
    <row r="271" ht="27.6" customHeight="1" x14ac:dyDescent="0.3"/>
    <row r="272" ht="27.6" customHeight="1" x14ac:dyDescent="0.3"/>
    <row r="273" ht="27.6" customHeight="1" x14ac:dyDescent="0.3"/>
    <row r="274" ht="27.6" customHeight="1" x14ac:dyDescent="0.3"/>
    <row r="275" ht="27.6" customHeight="1" x14ac:dyDescent="0.3"/>
    <row r="276" ht="27.6" customHeight="1" x14ac:dyDescent="0.3"/>
    <row r="277" ht="27.6" customHeight="1" x14ac:dyDescent="0.3"/>
    <row r="278" ht="27.6" customHeight="1" x14ac:dyDescent="0.3"/>
    <row r="279" ht="27.6" customHeight="1" x14ac:dyDescent="0.3"/>
    <row r="280" ht="27.6" customHeight="1" x14ac:dyDescent="0.3"/>
    <row r="281" ht="27.6" customHeight="1" x14ac:dyDescent="0.3"/>
    <row r="282" ht="27.6" customHeight="1" x14ac:dyDescent="0.3"/>
    <row r="283" ht="27.6" customHeight="1" x14ac:dyDescent="0.3"/>
    <row r="284" ht="27.6" customHeight="1" x14ac:dyDescent="0.3"/>
    <row r="285" ht="27.6" customHeight="1" x14ac:dyDescent="0.3"/>
    <row r="286" ht="27.6" customHeight="1" x14ac:dyDescent="0.3"/>
    <row r="287" ht="27.6" customHeight="1" x14ac:dyDescent="0.3"/>
    <row r="288" ht="27.6" customHeight="1" x14ac:dyDescent="0.3"/>
    <row r="289" ht="27.6" customHeight="1" x14ac:dyDescent="0.3"/>
    <row r="290" ht="27.6" customHeight="1" x14ac:dyDescent="0.3"/>
    <row r="291" ht="27.6" customHeight="1" x14ac:dyDescent="0.3"/>
    <row r="292" ht="27.6" customHeight="1" x14ac:dyDescent="0.3"/>
    <row r="293" ht="27.6" customHeight="1" x14ac:dyDescent="0.3"/>
    <row r="294" ht="27.6" customHeight="1" x14ac:dyDescent="0.3"/>
    <row r="295" ht="27.6" customHeight="1" x14ac:dyDescent="0.3"/>
    <row r="296" ht="27.6" customHeight="1" x14ac:dyDescent="0.3"/>
    <row r="297" ht="27.6" customHeight="1" x14ac:dyDescent="0.3"/>
    <row r="298" ht="27.6" customHeight="1" x14ac:dyDescent="0.3"/>
    <row r="299" ht="27.6" customHeight="1" x14ac:dyDescent="0.3"/>
    <row r="300" ht="27.6" customHeight="1" x14ac:dyDescent="0.3"/>
    <row r="301" ht="27.6" customHeight="1" x14ac:dyDescent="0.3"/>
    <row r="302" ht="27.6" customHeight="1" x14ac:dyDescent="0.3"/>
    <row r="303" ht="27.6" customHeight="1" x14ac:dyDescent="0.3"/>
    <row r="304" ht="27.6" customHeight="1" x14ac:dyDescent="0.3"/>
    <row r="305" ht="27.6" customHeight="1" x14ac:dyDescent="0.3"/>
    <row r="306" ht="27.6" customHeight="1" x14ac:dyDescent="0.3"/>
    <row r="307" ht="27.6" customHeight="1" x14ac:dyDescent="0.3"/>
    <row r="308" ht="27.6" customHeight="1" x14ac:dyDescent="0.3"/>
    <row r="309" ht="27.6" customHeight="1" x14ac:dyDescent="0.3"/>
    <row r="310" ht="27.6" customHeight="1" x14ac:dyDescent="0.3"/>
    <row r="311" ht="27.6" customHeight="1" x14ac:dyDescent="0.3"/>
    <row r="312" ht="27.6" customHeight="1" x14ac:dyDescent="0.3"/>
    <row r="313" ht="27.6" customHeight="1" x14ac:dyDescent="0.3"/>
    <row r="314" ht="27.6" customHeight="1" x14ac:dyDescent="0.3"/>
    <row r="315" ht="27.6" customHeight="1" x14ac:dyDescent="0.3"/>
    <row r="316" ht="27.6" customHeight="1" x14ac:dyDescent="0.3"/>
    <row r="317" ht="27.6" customHeight="1" x14ac:dyDescent="0.3"/>
    <row r="318" ht="27.6" customHeight="1" x14ac:dyDescent="0.3"/>
    <row r="319" ht="27.6" customHeight="1" x14ac:dyDescent="0.3"/>
    <row r="320" ht="27.6" customHeight="1" x14ac:dyDescent="0.3"/>
    <row r="321" ht="27.6" customHeight="1" x14ac:dyDescent="0.3"/>
    <row r="322" ht="27.6" customHeight="1" x14ac:dyDescent="0.3"/>
    <row r="323" ht="27.6" customHeight="1" x14ac:dyDescent="0.3"/>
    <row r="324" ht="27.6" customHeight="1" x14ac:dyDescent="0.3"/>
    <row r="325" ht="27.6" customHeight="1" x14ac:dyDescent="0.3"/>
    <row r="326" ht="27.6" customHeight="1" x14ac:dyDescent="0.3"/>
    <row r="327" ht="27.6" customHeight="1" x14ac:dyDescent="0.3"/>
    <row r="328" ht="27.6" customHeight="1" x14ac:dyDescent="0.3"/>
    <row r="329" ht="27.6" customHeight="1" x14ac:dyDescent="0.3"/>
    <row r="330" ht="27.6" customHeight="1" x14ac:dyDescent="0.3"/>
    <row r="331" ht="27.6" customHeight="1" x14ac:dyDescent="0.3"/>
    <row r="332" ht="27.6" customHeight="1" x14ac:dyDescent="0.3"/>
    <row r="333" ht="27.6" customHeight="1" x14ac:dyDescent="0.3"/>
    <row r="334" ht="27.6" customHeight="1" x14ac:dyDescent="0.3"/>
    <row r="335" ht="27.6" customHeight="1" x14ac:dyDescent="0.3"/>
    <row r="336" ht="27.6" customHeight="1" x14ac:dyDescent="0.3"/>
    <row r="337" ht="27.6" customHeight="1" x14ac:dyDescent="0.3"/>
    <row r="338" ht="27.6" customHeight="1" x14ac:dyDescent="0.3"/>
    <row r="339" ht="27.6" customHeight="1" x14ac:dyDescent="0.3"/>
    <row r="340" ht="27.6" customHeight="1" x14ac:dyDescent="0.3"/>
    <row r="341" ht="27.6" customHeight="1" x14ac:dyDescent="0.3"/>
    <row r="342" ht="27.6" customHeight="1" x14ac:dyDescent="0.3"/>
    <row r="343" ht="27.6" customHeight="1" x14ac:dyDescent="0.3"/>
    <row r="344" ht="27.6" customHeight="1" x14ac:dyDescent="0.3"/>
    <row r="345" ht="27.6" customHeight="1" x14ac:dyDescent="0.3"/>
    <row r="346" ht="27.6" customHeight="1" x14ac:dyDescent="0.3"/>
    <row r="347" ht="27.6" customHeight="1" x14ac:dyDescent="0.3"/>
    <row r="348" ht="27.6" customHeight="1" x14ac:dyDescent="0.3"/>
    <row r="349" ht="27.6" customHeight="1" x14ac:dyDescent="0.3"/>
    <row r="350" ht="27.6" customHeight="1" x14ac:dyDescent="0.3"/>
    <row r="351" ht="27.6" customHeight="1" x14ac:dyDescent="0.3"/>
    <row r="352" ht="27.6" customHeight="1" x14ac:dyDescent="0.3"/>
    <row r="353" ht="27.6" customHeight="1" x14ac:dyDescent="0.3"/>
    <row r="354" ht="27.6" customHeight="1" x14ac:dyDescent="0.3"/>
    <row r="355" ht="27.6" customHeight="1" x14ac:dyDescent="0.3"/>
    <row r="356" ht="27.6" customHeight="1" x14ac:dyDescent="0.3"/>
    <row r="357" ht="27.6" customHeight="1" x14ac:dyDescent="0.3"/>
    <row r="358" ht="27.6" customHeight="1" x14ac:dyDescent="0.3"/>
    <row r="359" ht="27.6" customHeight="1" x14ac:dyDescent="0.3"/>
    <row r="360" ht="27.6" customHeight="1" x14ac:dyDescent="0.3"/>
    <row r="361" ht="27.6" customHeight="1" x14ac:dyDescent="0.3"/>
    <row r="362" ht="27.6" customHeight="1" x14ac:dyDescent="0.3"/>
    <row r="363" ht="27.6" customHeight="1" x14ac:dyDescent="0.3"/>
    <row r="364" ht="27.6" customHeight="1" x14ac:dyDescent="0.3"/>
    <row r="365" ht="27.6" customHeight="1" x14ac:dyDescent="0.3"/>
    <row r="366" ht="27.6" customHeight="1" x14ac:dyDescent="0.3"/>
    <row r="367" ht="27.6" customHeight="1" x14ac:dyDescent="0.3"/>
    <row r="368" ht="27.6" customHeight="1" x14ac:dyDescent="0.3"/>
    <row r="369" ht="27.6" customHeight="1" x14ac:dyDescent="0.3"/>
    <row r="370" ht="27.6" customHeight="1" x14ac:dyDescent="0.3"/>
    <row r="371" ht="27.6" customHeight="1" x14ac:dyDescent="0.3"/>
    <row r="372" ht="27.6" customHeight="1" x14ac:dyDescent="0.3"/>
    <row r="373" ht="27.6" customHeight="1" x14ac:dyDescent="0.3"/>
    <row r="374" ht="27.6" customHeight="1" x14ac:dyDescent="0.3"/>
    <row r="375" ht="27.6" customHeight="1" x14ac:dyDescent="0.3"/>
    <row r="376" ht="27.6" customHeight="1" x14ac:dyDescent="0.3"/>
    <row r="377" ht="27.6" customHeight="1" x14ac:dyDescent="0.3"/>
    <row r="378" ht="27.6" customHeight="1" x14ac:dyDescent="0.3"/>
    <row r="379" ht="27.6" customHeight="1" x14ac:dyDescent="0.3"/>
    <row r="380" ht="27.6" customHeight="1" x14ac:dyDescent="0.3"/>
    <row r="381" ht="27.6" customHeight="1" x14ac:dyDescent="0.3"/>
    <row r="382" ht="27.6" customHeight="1" x14ac:dyDescent="0.3"/>
    <row r="383" ht="27.6" customHeight="1" x14ac:dyDescent="0.3"/>
    <row r="384" ht="27.6" customHeight="1" x14ac:dyDescent="0.3"/>
    <row r="385" ht="27.6" customHeight="1" x14ac:dyDescent="0.3"/>
    <row r="386" ht="27.6" customHeight="1" x14ac:dyDescent="0.3"/>
    <row r="387" ht="27.6" customHeight="1" x14ac:dyDescent="0.3"/>
    <row r="388" ht="27.6" customHeight="1" x14ac:dyDescent="0.3"/>
    <row r="389" ht="27.6" customHeight="1" x14ac:dyDescent="0.3"/>
    <row r="390" ht="27.6" customHeight="1" x14ac:dyDescent="0.3"/>
    <row r="391" ht="27.6" customHeight="1" x14ac:dyDescent="0.3"/>
    <row r="392" ht="27.6" customHeight="1" x14ac:dyDescent="0.3"/>
    <row r="393" ht="27.6" customHeight="1" x14ac:dyDescent="0.3"/>
    <row r="394" ht="27.6" customHeight="1" x14ac:dyDescent="0.3"/>
    <row r="395" ht="27.6" customHeight="1" x14ac:dyDescent="0.3"/>
    <row r="396" ht="27.6" customHeight="1" x14ac:dyDescent="0.3"/>
    <row r="397" ht="27.6" customHeight="1" x14ac:dyDescent="0.3"/>
    <row r="398" ht="27.6" customHeight="1" x14ac:dyDescent="0.3"/>
    <row r="399" ht="27.6" customHeight="1" x14ac:dyDescent="0.3"/>
    <row r="400" ht="27.6" customHeight="1" x14ac:dyDescent="0.3"/>
    <row r="401" ht="27.6" customHeight="1" x14ac:dyDescent="0.3"/>
    <row r="402" ht="27.6" customHeight="1" x14ac:dyDescent="0.3"/>
    <row r="403" ht="27.6" customHeight="1" x14ac:dyDescent="0.3"/>
    <row r="404" ht="27.6" customHeight="1" x14ac:dyDescent="0.3"/>
    <row r="405" ht="27.6" customHeight="1" x14ac:dyDescent="0.3"/>
    <row r="406" ht="27.6" customHeight="1" x14ac:dyDescent="0.3"/>
    <row r="407" ht="27.6" customHeight="1" x14ac:dyDescent="0.3"/>
    <row r="408" ht="27.6" customHeight="1" x14ac:dyDescent="0.3"/>
    <row r="409" ht="27.6" customHeight="1" x14ac:dyDescent="0.3"/>
    <row r="410" ht="27.6" customHeight="1" x14ac:dyDescent="0.3"/>
    <row r="411" ht="27.6" customHeight="1" x14ac:dyDescent="0.3"/>
    <row r="412" ht="27.6" customHeight="1" x14ac:dyDescent="0.3"/>
    <row r="413" ht="27.6" customHeight="1" x14ac:dyDescent="0.3"/>
    <row r="414" ht="27.6" customHeight="1" x14ac:dyDescent="0.3"/>
    <row r="415" ht="27.6" customHeight="1" x14ac:dyDescent="0.3"/>
    <row r="416" ht="27.6" customHeight="1" x14ac:dyDescent="0.3"/>
    <row r="417" ht="27.6" customHeight="1" x14ac:dyDescent="0.3"/>
    <row r="418" ht="27.6" customHeight="1" x14ac:dyDescent="0.3"/>
    <row r="419" ht="27.6" customHeight="1" x14ac:dyDescent="0.3"/>
    <row r="420" ht="27.6" customHeight="1" x14ac:dyDescent="0.3"/>
    <row r="421" ht="27.6" customHeight="1" x14ac:dyDescent="0.3"/>
    <row r="422" ht="27.6" customHeight="1" x14ac:dyDescent="0.3"/>
    <row r="423" ht="27.6" customHeight="1" x14ac:dyDescent="0.3"/>
    <row r="424" ht="27.6" customHeight="1" x14ac:dyDescent="0.3"/>
    <row r="425" ht="27.6" customHeight="1" x14ac:dyDescent="0.3"/>
    <row r="426" ht="27.6" customHeight="1" x14ac:dyDescent="0.3"/>
    <row r="427" ht="27.6" customHeight="1" x14ac:dyDescent="0.3"/>
    <row r="428" ht="27.6" customHeight="1" x14ac:dyDescent="0.3"/>
    <row r="429" ht="27.6" customHeight="1" x14ac:dyDescent="0.3"/>
    <row r="430" ht="27.6" customHeight="1" x14ac:dyDescent="0.3"/>
    <row r="431" ht="27.6" customHeight="1" x14ac:dyDescent="0.3"/>
    <row r="432" ht="27.6" customHeight="1" x14ac:dyDescent="0.3"/>
    <row r="433" ht="27.6" customHeight="1" x14ac:dyDescent="0.3"/>
    <row r="434" ht="27.6" customHeight="1" x14ac:dyDescent="0.3"/>
    <row r="435" ht="27.6" customHeight="1" x14ac:dyDescent="0.3"/>
    <row r="436" ht="27.6" customHeight="1" x14ac:dyDescent="0.3"/>
    <row r="437" ht="27.6" customHeight="1" x14ac:dyDescent="0.3"/>
    <row r="438" ht="27.6" customHeight="1" x14ac:dyDescent="0.3"/>
    <row r="439" ht="27.6" customHeight="1" x14ac:dyDescent="0.3"/>
    <row r="440" ht="27.6" customHeight="1" x14ac:dyDescent="0.3"/>
    <row r="441" ht="27.6" customHeight="1" x14ac:dyDescent="0.3"/>
    <row r="442" ht="27.6" customHeight="1" x14ac:dyDescent="0.3"/>
    <row r="443" ht="27.6" customHeight="1" x14ac:dyDescent="0.3"/>
    <row r="444" ht="27.6" customHeight="1" x14ac:dyDescent="0.3"/>
    <row r="445" ht="27.6" customHeight="1" x14ac:dyDescent="0.3"/>
    <row r="446" ht="27.6" customHeight="1" x14ac:dyDescent="0.3"/>
    <row r="447" ht="27.6" customHeight="1" x14ac:dyDescent="0.3"/>
    <row r="448" ht="27.6" customHeight="1" x14ac:dyDescent="0.3"/>
    <row r="449" ht="27.6" customHeight="1" x14ac:dyDescent="0.3"/>
    <row r="450" ht="27.6" customHeight="1" x14ac:dyDescent="0.3"/>
    <row r="451" ht="27.6" customHeight="1" x14ac:dyDescent="0.3"/>
    <row r="452" ht="27.6" customHeight="1" x14ac:dyDescent="0.3"/>
    <row r="453" ht="27.6" customHeight="1" x14ac:dyDescent="0.3"/>
    <row r="454" ht="27.6" customHeight="1" x14ac:dyDescent="0.3"/>
    <row r="455" ht="27.6" customHeight="1" x14ac:dyDescent="0.3"/>
    <row r="456" ht="27.6" customHeight="1" x14ac:dyDescent="0.3"/>
    <row r="457" ht="27.6" customHeight="1" x14ac:dyDescent="0.3"/>
    <row r="458" ht="27.6" customHeight="1" x14ac:dyDescent="0.3"/>
    <row r="459" ht="27.6" customHeight="1" x14ac:dyDescent="0.3"/>
    <row r="460" ht="27.6" customHeight="1" x14ac:dyDescent="0.3"/>
    <row r="461" ht="27.6" customHeight="1" x14ac:dyDescent="0.3"/>
    <row r="462" ht="27.6" customHeight="1" x14ac:dyDescent="0.3"/>
    <row r="463" ht="27.6" customHeight="1" x14ac:dyDescent="0.3"/>
    <row r="464" ht="27.6" customHeight="1" x14ac:dyDescent="0.3"/>
    <row r="465" ht="27.6" customHeight="1" x14ac:dyDescent="0.3"/>
    <row r="466" ht="27.6" customHeight="1" x14ac:dyDescent="0.3"/>
    <row r="467" ht="27.6" customHeight="1" x14ac:dyDescent="0.3"/>
    <row r="468" ht="27.6" customHeight="1" x14ac:dyDescent="0.3"/>
    <row r="469" ht="27.6" customHeight="1" x14ac:dyDescent="0.3"/>
    <row r="470" ht="27.6" customHeight="1" x14ac:dyDescent="0.3"/>
    <row r="471" ht="27.6" customHeight="1" x14ac:dyDescent="0.3"/>
    <row r="472" ht="27.6" customHeight="1" x14ac:dyDescent="0.3"/>
    <row r="473" ht="27.6" customHeight="1" x14ac:dyDescent="0.3"/>
    <row r="474" ht="27.6" customHeight="1" x14ac:dyDescent="0.3"/>
    <row r="475" ht="27.6" customHeight="1" x14ac:dyDescent="0.3"/>
    <row r="476" ht="27.6" customHeight="1" x14ac:dyDescent="0.3"/>
    <row r="477" ht="27.6" customHeight="1" x14ac:dyDescent="0.3"/>
    <row r="478" ht="27.6" customHeight="1" x14ac:dyDescent="0.3"/>
    <row r="479" ht="27.6" customHeight="1" x14ac:dyDescent="0.3"/>
    <row r="480" ht="27.6" customHeight="1" x14ac:dyDescent="0.3"/>
    <row r="481" ht="27.6" customHeight="1" x14ac:dyDescent="0.3"/>
    <row r="482" ht="27.6" customHeight="1" x14ac:dyDescent="0.3"/>
    <row r="483" ht="27.6" customHeight="1" x14ac:dyDescent="0.3"/>
    <row r="484" ht="27.6" customHeight="1" x14ac:dyDescent="0.3"/>
    <row r="485" ht="27.6" customHeight="1" x14ac:dyDescent="0.3"/>
    <row r="486" ht="27.6" customHeight="1" x14ac:dyDescent="0.3"/>
    <row r="487" ht="27.6" customHeight="1" x14ac:dyDescent="0.3"/>
    <row r="488" ht="27.6" customHeight="1" x14ac:dyDescent="0.3"/>
    <row r="489" ht="27.6" customHeight="1" x14ac:dyDescent="0.3"/>
    <row r="490" ht="27.6" customHeight="1" x14ac:dyDescent="0.3"/>
    <row r="491" ht="27.6" customHeight="1" x14ac:dyDescent="0.3"/>
    <row r="492" ht="27.6" customHeight="1" x14ac:dyDescent="0.3"/>
    <row r="493" ht="27.6" customHeight="1" x14ac:dyDescent="0.3"/>
    <row r="494" ht="27.6" customHeight="1" x14ac:dyDescent="0.3"/>
    <row r="495" ht="27.6" customHeight="1" x14ac:dyDescent="0.3"/>
    <row r="496" ht="27.6" customHeight="1" x14ac:dyDescent="0.3"/>
    <row r="497" ht="27.6" customHeight="1" x14ac:dyDescent="0.3"/>
    <row r="498" ht="27.6" customHeight="1" x14ac:dyDescent="0.3"/>
    <row r="499" ht="27.6" customHeight="1" x14ac:dyDescent="0.3"/>
    <row r="500" ht="27.6" customHeight="1" x14ac:dyDescent="0.3"/>
    <row r="501" ht="27.6" customHeight="1" x14ac:dyDescent="0.3"/>
    <row r="502" ht="27.6" customHeight="1" x14ac:dyDescent="0.3"/>
    <row r="503" ht="27.6" customHeight="1" x14ac:dyDescent="0.3"/>
    <row r="504" ht="27.6" customHeight="1" x14ac:dyDescent="0.3"/>
    <row r="505" ht="27.6" customHeight="1" x14ac:dyDescent="0.3"/>
    <row r="506" ht="27.6" customHeight="1" x14ac:dyDescent="0.3"/>
    <row r="507" ht="27.6" customHeight="1" x14ac:dyDescent="0.3"/>
    <row r="508" ht="27.6" customHeight="1" x14ac:dyDescent="0.3"/>
    <row r="509" ht="27.6" customHeight="1" x14ac:dyDescent="0.3"/>
    <row r="510" ht="27.6" customHeight="1" x14ac:dyDescent="0.3"/>
    <row r="511" ht="27.6" customHeight="1" x14ac:dyDescent="0.3"/>
    <row r="512" ht="27.6" customHeight="1" x14ac:dyDescent="0.3"/>
    <row r="513" ht="27.6" customHeight="1" x14ac:dyDescent="0.3"/>
    <row r="514" ht="27.6" customHeight="1" x14ac:dyDescent="0.3"/>
    <row r="515" ht="27.6" customHeight="1" x14ac:dyDescent="0.3"/>
    <row r="516" ht="27.6" customHeight="1" x14ac:dyDescent="0.3"/>
    <row r="517" ht="27.6" customHeight="1" x14ac:dyDescent="0.3"/>
    <row r="518" ht="27.6" customHeight="1" x14ac:dyDescent="0.3"/>
    <row r="519" ht="27.6" customHeight="1" x14ac:dyDescent="0.3"/>
    <row r="520" ht="27.6" customHeight="1" x14ac:dyDescent="0.3"/>
    <row r="521" ht="27.6" customHeight="1" x14ac:dyDescent="0.3"/>
    <row r="522" ht="27.6" customHeight="1" x14ac:dyDescent="0.3"/>
    <row r="523" ht="27.6" customHeight="1" x14ac:dyDescent="0.3"/>
    <row r="524" ht="27.6" customHeight="1" x14ac:dyDescent="0.3"/>
    <row r="525" ht="27.6" customHeight="1" x14ac:dyDescent="0.3"/>
    <row r="526" ht="27.6" customHeight="1" x14ac:dyDescent="0.3"/>
    <row r="527" ht="27.6" customHeight="1" x14ac:dyDescent="0.3"/>
    <row r="528" ht="27.6" customHeight="1" x14ac:dyDescent="0.3"/>
    <row r="529" ht="27.6" customHeight="1" x14ac:dyDescent="0.3"/>
    <row r="530" ht="27.6" customHeight="1" x14ac:dyDescent="0.3"/>
    <row r="531" ht="27.6" customHeight="1" x14ac:dyDescent="0.3"/>
    <row r="532" ht="27.6" customHeight="1" x14ac:dyDescent="0.3"/>
    <row r="533" ht="27.6" customHeight="1" x14ac:dyDescent="0.3"/>
    <row r="534" ht="27.6" customHeight="1" x14ac:dyDescent="0.3"/>
    <row r="535" ht="27.6" customHeight="1" x14ac:dyDescent="0.3"/>
    <row r="536" ht="27.6" customHeight="1" x14ac:dyDescent="0.3"/>
    <row r="537" ht="27.6" customHeight="1" x14ac:dyDescent="0.3"/>
    <row r="538" ht="27.6" customHeight="1" x14ac:dyDescent="0.3"/>
    <row r="539" ht="27.6" customHeight="1" x14ac:dyDescent="0.3"/>
    <row r="540" ht="27.6" customHeight="1" x14ac:dyDescent="0.3"/>
    <row r="541" ht="27.6" customHeight="1" x14ac:dyDescent="0.3"/>
    <row r="542" ht="27.6" customHeight="1" x14ac:dyDescent="0.3"/>
    <row r="543" ht="27.6" customHeight="1" x14ac:dyDescent="0.3"/>
    <row r="544" ht="27.6" customHeight="1" x14ac:dyDescent="0.3"/>
    <row r="545" ht="27.6" customHeight="1" x14ac:dyDescent="0.3"/>
    <row r="546" ht="27.6" customHeight="1" x14ac:dyDescent="0.3"/>
    <row r="547" ht="27.6" customHeight="1" x14ac:dyDescent="0.3"/>
    <row r="548" ht="27.6" customHeight="1" x14ac:dyDescent="0.3"/>
    <row r="549" ht="27.6" customHeight="1" x14ac:dyDescent="0.3"/>
    <row r="550" ht="27.6" customHeight="1" x14ac:dyDescent="0.3"/>
    <row r="551" ht="27.6" customHeight="1" x14ac:dyDescent="0.3"/>
    <row r="552" ht="27.6" customHeight="1" x14ac:dyDescent="0.3"/>
    <row r="553" ht="27.6" customHeight="1" x14ac:dyDescent="0.3"/>
    <row r="554" ht="27.6" customHeight="1" x14ac:dyDescent="0.3"/>
    <row r="555" ht="27.6" customHeight="1" x14ac:dyDescent="0.3"/>
    <row r="556" ht="27.6" customHeight="1" x14ac:dyDescent="0.3"/>
    <row r="557" ht="27.6" customHeight="1" x14ac:dyDescent="0.3"/>
    <row r="558" ht="27.6" customHeight="1" x14ac:dyDescent="0.3"/>
    <row r="559" ht="27.6" customHeight="1" x14ac:dyDescent="0.3"/>
    <row r="560" ht="27.6" customHeight="1" x14ac:dyDescent="0.3"/>
    <row r="561" ht="27.6" customHeight="1" x14ac:dyDescent="0.3"/>
    <row r="562" ht="27.6" customHeight="1" x14ac:dyDescent="0.3"/>
    <row r="563" ht="27.6" customHeight="1" x14ac:dyDescent="0.3"/>
    <row r="564" ht="27.6" customHeight="1" x14ac:dyDescent="0.3"/>
    <row r="565" ht="27.6" customHeight="1" x14ac:dyDescent="0.3"/>
    <row r="566" ht="27.6" customHeight="1" x14ac:dyDescent="0.3"/>
    <row r="567" ht="27.6" customHeight="1" x14ac:dyDescent="0.3"/>
    <row r="568" ht="27.6" customHeight="1" x14ac:dyDescent="0.3"/>
    <row r="569" ht="27.6" customHeight="1" x14ac:dyDescent="0.3"/>
    <row r="570" ht="27.6" customHeight="1" x14ac:dyDescent="0.3"/>
    <row r="571" ht="27.6" customHeight="1" x14ac:dyDescent="0.3"/>
    <row r="572" ht="27.6" customHeight="1" x14ac:dyDescent="0.3"/>
    <row r="573" ht="27.6" customHeight="1" x14ac:dyDescent="0.3"/>
    <row r="574" ht="27.6" customHeight="1" x14ac:dyDescent="0.3"/>
    <row r="575" ht="27.6" customHeight="1" x14ac:dyDescent="0.3"/>
    <row r="576" ht="27.6" customHeight="1" x14ac:dyDescent="0.3"/>
    <row r="577" ht="27.6" customHeight="1" x14ac:dyDescent="0.3"/>
    <row r="578" ht="27.6" customHeight="1" x14ac:dyDescent="0.3"/>
    <row r="579" ht="27.6" customHeight="1" x14ac:dyDescent="0.3"/>
    <row r="580" ht="27.6" customHeight="1" x14ac:dyDescent="0.3"/>
    <row r="581" ht="27.6" customHeight="1" x14ac:dyDescent="0.3"/>
    <row r="582" ht="27.6" customHeight="1" x14ac:dyDescent="0.3"/>
    <row r="583" ht="27.6" customHeight="1" x14ac:dyDescent="0.3"/>
    <row r="584" ht="27.6" customHeight="1" x14ac:dyDescent="0.3"/>
    <row r="585" ht="27.6" customHeight="1" x14ac:dyDescent="0.3"/>
    <row r="586" ht="27.6" customHeight="1" x14ac:dyDescent="0.3"/>
    <row r="587" ht="27.6" customHeight="1" x14ac:dyDescent="0.3"/>
    <row r="588" ht="27.6" customHeight="1" x14ac:dyDescent="0.3"/>
    <row r="589" ht="27.6" customHeight="1" x14ac:dyDescent="0.3"/>
    <row r="590" ht="27.6" customHeight="1" x14ac:dyDescent="0.3"/>
    <row r="591" ht="27.6" customHeight="1" x14ac:dyDescent="0.3"/>
    <row r="592" ht="27.6" customHeight="1" x14ac:dyDescent="0.3"/>
    <row r="593" ht="27.6" customHeight="1" x14ac:dyDescent="0.3"/>
    <row r="594" ht="27.6" customHeight="1" x14ac:dyDescent="0.3"/>
    <row r="595" ht="27.6" customHeight="1" x14ac:dyDescent="0.3"/>
    <row r="596" ht="27.6" customHeight="1" x14ac:dyDescent="0.3"/>
    <row r="597" ht="27.6" customHeight="1" x14ac:dyDescent="0.3"/>
    <row r="598" ht="27.6" customHeight="1" x14ac:dyDescent="0.3"/>
    <row r="599" ht="27.6" customHeight="1" x14ac:dyDescent="0.3"/>
    <row r="600" ht="27.6" customHeight="1" x14ac:dyDescent="0.3"/>
    <row r="601" ht="27.6" customHeight="1" x14ac:dyDescent="0.3"/>
    <row r="602" ht="27.6" customHeight="1" x14ac:dyDescent="0.3"/>
    <row r="603" ht="27.6" customHeight="1" x14ac:dyDescent="0.3"/>
    <row r="604" ht="27.6" customHeight="1" x14ac:dyDescent="0.3"/>
    <row r="605" ht="27.6" customHeight="1" x14ac:dyDescent="0.3"/>
    <row r="606" ht="27.6" customHeight="1" x14ac:dyDescent="0.3"/>
    <row r="607" ht="27.6" customHeight="1" x14ac:dyDescent="0.3"/>
    <row r="608" ht="27.6" customHeight="1" x14ac:dyDescent="0.3"/>
    <row r="609" ht="27.6" customHeight="1" x14ac:dyDescent="0.3"/>
    <row r="610" ht="27.6" customHeight="1" x14ac:dyDescent="0.3"/>
    <row r="611" ht="27.6" customHeight="1" x14ac:dyDescent="0.3"/>
    <row r="612" ht="27.6" customHeight="1" x14ac:dyDescent="0.3"/>
    <row r="613" ht="27.6" customHeight="1" x14ac:dyDescent="0.3"/>
    <row r="614" ht="27.6" customHeight="1" x14ac:dyDescent="0.3"/>
    <row r="615" ht="27.6" customHeight="1" x14ac:dyDescent="0.3"/>
    <row r="616" ht="27.6" customHeight="1" x14ac:dyDescent="0.3"/>
    <row r="617" ht="27.6" customHeight="1" x14ac:dyDescent="0.3"/>
    <row r="618" ht="27.6" customHeight="1" x14ac:dyDescent="0.3"/>
    <row r="619" ht="27.6" customHeight="1" x14ac:dyDescent="0.3"/>
    <row r="620" ht="27.6" customHeight="1" x14ac:dyDescent="0.3"/>
    <row r="621" ht="27.6" customHeight="1" x14ac:dyDescent="0.3"/>
    <row r="622" ht="27.6" customHeight="1" x14ac:dyDescent="0.3"/>
    <row r="623" ht="27.6" customHeight="1" x14ac:dyDescent="0.3"/>
    <row r="624" ht="27.6" customHeight="1" x14ac:dyDescent="0.3"/>
    <row r="625" ht="27.6" customHeight="1" x14ac:dyDescent="0.3"/>
    <row r="626" ht="27.6" customHeight="1" x14ac:dyDescent="0.3"/>
    <row r="627" ht="27.6" customHeight="1" x14ac:dyDescent="0.3"/>
    <row r="628" ht="27.6" customHeight="1" x14ac:dyDescent="0.3"/>
    <row r="629" ht="27.6" customHeight="1" x14ac:dyDescent="0.3"/>
    <row r="630" ht="27.6" customHeight="1" x14ac:dyDescent="0.3"/>
    <row r="631" ht="27.6" customHeight="1" x14ac:dyDescent="0.3"/>
    <row r="632" ht="27.6" customHeight="1" x14ac:dyDescent="0.3"/>
    <row r="633" ht="27.6" customHeight="1" x14ac:dyDescent="0.3"/>
    <row r="634" ht="27.6" customHeight="1" x14ac:dyDescent="0.3"/>
    <row r="635" ht="27.6" customHeight="1" x14ac:dyDescent="0.3"/>
    <row r="636" ht="27.6" customHeight="1" x14ac:dyDescent="0.3"/>
    <row r="637" ht="27.6" customHeight="1" x14ac:dyDescent="0.3"/>
    <row r="638" ht="27.6" customHeight="1" x14ac:dyDescent="0.3"/>
    <row r="639" ht="27.6" customHeight="1" x14ac:dyDescent="0.3"/>
    <row r="640" ht="27.6" customHeight="1" x14ac:dyDescent="0.3"/>
    <row r="641" ht="27.6" customHeight="1" x14ac:dyDescent="0.3"/>
    <row r="642" ht="27.6" customHeight="1" x14ac:dyDescent="0.3"/>
    <row r="643" ht="27.6" customHeight="1" x14ac:dyDescent="0.3"/>
    <row r="644" ht="27.6" customHeight="1" x14ac:dyDescent="0.3"/>
    <row r="645" ht="27.6" customHeight="1" x14ac:dyDescent="0.3"/>
    <row r="646" ht="27.6" customHeight="1" x14ac:dyDescent="0.3"/>
    <row r="647" ht="27.6" customHeight="1" x14ac:dyDescent="0.3"/>
    <row r="648" ht="27.6" customHeight="1" x14ac:dyDescent="0.3"/>
    <row r="649" ht="27.6" customHeight="1" x14ac:dyDescent="0.3"/>
    <row r="650" ht="27.6" customHeight="1" x14ac:dyDescent="0.3"/>
    <row r="651" ht="27.6" customHeight="1" x14ac:dyDescent="0.3"/>
    <row r="652" ht="27.6" customHeight="1" x14ac:dyDescent="0.3"/>
    <row r="653" ht="27.6" customHeight="1" x14ac:dyDescent="0.3"/>
    <row r="654" ht="27.6" customHeight="1" x14ac:dyDescent="0.3"/>
    <row r="655" ht="27.6" customHeight="1" x14ac:dyDescent="0.3"/>
    <row r="656" ht="27.6" customHeight="1" x14ac:dyDescent="0.3"/>
    <row r="657" ht="27.6" customHeight="1" x14ac:dyDescent="0.3"/>
    <row r="658" ht="27.6" customHeight="1" x14ac:dyDescent="0.3"/>
    <row r="659" ht="27.6" customHeight="1" x14ac:dyDescent="0.3"/>
    <row r="660" ht="27.6" customHeight="1" x14ac:dyDescent="0.3"/>
    <row r="661" ht="27.6" customHeight="1" x14ac:dyDescent="0.3"/>
    <row r="662" ht="27.6" customHeight="1" x14ac:dyDescent="0.3"/>
    <row r="663" ht="27.6" customHeight="1" x14ac:dyDescent="0.3"/>
    <row r="664" ht="27.6" customHeight="1" x14ac:dyDescent="0.3"/>
    <row r="665" ht="27.6" customHeight="1" x14ac:dyDescent="0.3"/>
    <row r="666" ht="27.6" customHeight="1" x14ac:dyDescent="0.3"/>
    <row r="667" ht="27.6" customHeight="1" x14ac:dyDescent="0.3"/>
    <row r="668" ht="27.6" customHeight="1" x14ac:dyDescent="0.3"/>
    <row r="669" ht="27.6" customHeight="1" x14ac:dyDescent="0.3"/>
    <row r="670" ht="27.6" customHeight="1" x14ac:dyDescent="0.3"/>
    <row r="671" ht="27.6" customHeight="1" x14ac:dyDescent="0.3"/>
    <row r="672" ht="27.6" customHeight="1" x14ac:dyDescent="0.3"/>
    <row r="673" ht="27.6" customHeight="1" x14ac:dyDescent="0.3"/>
    <row r="674" ht="27.6" customHeight="1" x14ac:dyDescent="0.3"/>
    <row r="675" ht="27.6" customHeight="1" x14ac:dyDescent="0.3"/>
    <row r="676" ht="27.6" customHeight="1" x14ac:dyDescent="0.3"/>
    <row r="677" ht="27.6" customHeight="1" x14ac:dyDescent="0.3"/>
    <row r="678" ht="27.6" customHeight="1" x14ac:dyDescent="0.3"/>
    <row r="679" ht="27.6" customHeight="1" x14ac:dyDescent="0.3"/>
    <row r="680" ht="27.6" customHeight="1" x14ac:dyDescent="0.3"/>
    <row r="681" ht="27.6" customHeight="1" x14ac:dyDescent="0.3"/>
    <row r="682" ht="27.6" customHeight="1" x14ac:dyDescent="0.3"/>
    <row r="683" ht="27.6" customHeight="1" x14ac:dyDescent="0.3"/>
    <row r="684" ht="27.6" customHeight="1" x14ac:dyDescent="0.3"/>
    <row r="685" ht="27.6" customHeight="1" x14ac:dyDescent="0.3"/>
    <row r="686" ht="27.6" customHeight="1" x14ac:dyDescent="0.3"/>
    <row r="687" ht="27.6" customHeight="1" x14ac:dyDescent="0.3"/>
    <row r="688" ht="27.6" customHeight="1" x14ac:dyDescent="0.3"/>
    <row r="689" ht="27.6" customHeight="1" x14ac:dyDescent="0.3"/>
    <row r="690" ht="27.6" customHeight="1" x14ac:dyDescent="0.3"/>
    <row r="691" ht="27.6" customHeight="1" x14ac:dyDescent="0.3"/>
    <row r="692" ht="27.6" customHeight="1" x14ac:dyDescent="0.3"/>
    <row r="693" ht="27.6" customHeight="1" x14ac:dyDescent="0.3"/>
    <row r="694" ht="27.6" customHeight="1" x14ac:dyDescent="0.3"/>
    <row r="695" ht="27.6" customHeight="1" x14ac:dyDescent="0.3"/>
    <row r="696" ht="27.6" customHeight="1" x14ac:dyDescent="0.3"/>
    <row r="697" ht="27.6" customHeight="1" x14ac:dyDescent="0.3"/>
    <row r="698" ht="27.6" customHeight="1" x14ac:dyDescent="0.3"/>
    <row r="699" ht="27.6" customHeight="1" x14ac:dyDescent="0.3"/>
    <row r="700" ht="27.6" customHeight="1" x14ac:dyDescent="0.3"/>
    <row r="701" ht="27.6" customHeight="1" x14ac:dyDescent="0.3"/>
    <row r="702" ht="27.6" customHeight="1" x14ac:dyDescent="0.3"/>
    <row r="703" ht="27.6" customHeight="1" x14ac:dyDescent="0.3"/>
    <row r="704" ht="27.6" customHeight="1" x14ac:dyDescent="0.3"/>
    <row r="705" ht="27.6" customHeight="1" x14ac:dyDescent="0.3"/>
    <row r="706" ht="27.6" customHeight="1" x14ac:dyDescent="0.3"/>
    <row r="707" ht="27.6" customHeight="1" x14ac:dyDescent="0.3"/>
    <row r="708" ht="27.6" customHeight="1" x14ac:dyDescent="0.3"/>
    <row r="709" ht="27.6" customHeight="1" x14ac:dyDescent="0.3"/>
    <row r="710" ht="27.6" customHeight="1" x14ac:dyDescent="0.3"/>
    <row r="711" ht="27.6" customHeight="1" x14ac:dyDescent="0.3"/>
    <row r="712" ht="27.6" customHeight="1" x14ac:dyDescent="0.3"/>
    <row r="713" ht="27.6" customHeight="1" x14ac:dyDescent="0.3"/>
    <row r="714" ht="27.6" customHeight="1" x14ac:dyDescent="0.3"/>
    <row r="715" ht="27.6" customHeight="1" x14ac:dyDescent="0.3"/>
    <row r="716" ht="27.6" customHeight="1" x14ac:dyDescent="0.3"/>
    <row r="717" ht="27.6" customHeight="1" x14ac:dyDescent="0.3"/>
    <row r="718" ht="27.6" customHeight="1" x14ac:dyDescent="0.3"/>
    <row r="719" ht="27.6" customHeight="1" x14ac:dyDescent="0.3"/>
    <row r="720" ht="27.6" customHeight="1" x14ac:dyDescent="0.3"/>
    <row r="721" ht="27.6" customHeight="1" x14ac:dyDescent="0.3"/>
    <row r="722" ht="27.6" customHeight="1" x14ac:dyDescent="0.3"/>
    <row r="723" ht="27.6" customHeight="1" x14ac:dyDescent="0.3"/>
    <row r="724" ht="27.6" customHeight="1" x14ac:dyDescent="0.3"/>
    <row r="725" ht="27.6" customHeight="1" x14ac:dyDescent="0.3"/>
    <row r="726" ht="27.6" customHeight="1" x14ac:dyDescent="0.3"/>
    <row r="727" ht="27.6" customHeight="1" x14ac:dyDescent="0.3"/>
    <row r="728" ht="27.6" customHeight="1" x14ac:dyDescent="0.3"/>
    <row r="729" ht="27.6" customHeight="1" x14ac:dyDescent="0.3"/>
    <row r="730" ht="27.6" customHeight="1" x14ac:dyDescent="0.3"/>
    <row r="731" ht="27.6" customHeight="1" x14ac:dyDescent="0.3"/>
    <row r="732" ht="27.6" customHeight="1" x14ac:dyDescent="0.3"/>
    <row r="733" ht="27.6" customHeight="1" x14ac:dyDescent="0.3"/>
    <row r="734" ht="27.6" customHeight="1" x14ac:dyDescent="0.3"/>
    <row r="735" ht="27.6" customHeight="1" x14ac:dyDescent="0.3"/>
    <row r="736" ht="27.6" customHeight="1" x14ac:dyDescent="0.3"/>
    <row r="737" ht="27.6" customHeight="1" x14ac:dyDescent="0.3"/>
    <row r="738" ht="27.6" customHeight="1" x14ac:dyDescent="0.3"/>
    <row r="739" ht="27.6" customHeight="1" x14ac:dyDescent="0.3"/>
    <row r="740" ht="27.6" customHeight="1" x14ac:dyDescent="0.3"/>
    <row r="741" ht="27.6" customHeight="1" x14ac:dyDescent="0.3"/>
    <row r="742" ht="27.6" customHeight="1" x14ac:dyDescent="0.3"/>
    <row r="743" ht="27.6" customHeight="1" x14ac:dyDescent="0.3"/>
    <row r="744" ht="27.6" customHeight="1" x14ac:dyDescent="0.3"/>
    <row r="745" ht="27.6" customHeight="1" x14ac:dyDescent="0.3"/>
    <row r="746" ht="27.6" customHeight="1" x14ac:dyDescent="0.3"/>
    <row r="747" ht="27.6" customHeight="1" x14ac:dyDescent="0.3"/>
    <row r="748" ht="27.6" customHeight="1" x14ac:dyDescent="0.3"/>
    <row r="749" ht="27.6" customHeight="1" x14ac:dyDescent="0.3"/>
    <row r="750" ht="27.6" customHeight="1" x14ac:dyDescent="0.3"/>
    <row r="751" ht="27.6" customHeight="1" x14ac:dyDescent="0.3"/>
    <row r="752" ht="27.6" customHeight="1" x14ac:dyDescent="0.3"/>
    <row r="753" ht="27.6" customHeight="1" x14ac:dyDescent="0.3"/>
    <row r="754" ht="27.6" customHeight="1" x14ac:dyDescent="0.3"/>
    <row r="755" ht="27.6" customHeight="1" x14ac:dyDescent="0.3"/>
    <row r="756" ht="27.6" customHeight="1" x14ac:dyDescent="0.3"/>
    <row r="757" ht="27.6" customHeight="1" x14ac:dyDescent="0.3"/>
    <row r="758" ht="27.6" customHeight="1" x14ac:dyDescent="0.3"/>
    <row r="759" ht="27.6" customHeight="1" x14ac:dyDescent="0.3"/>
    <row r="760" ht="27.6" customHeight="1" x14ac:dyDescent="0.3"/>
    <row r="761" ht="27.6" customHeight="1" x14ac:dyDescent="0.3"/>
    <row r="762" ht="27.6" customHeight="1" x14ac:dyDescent="0.3"/>
    <row r="763" ht="27.6" customHeight="1" x14ac:dyDescent="0.3"/>
    <row r="764" ht="27.6" customHeight="1" x14ac:dyDescent="0.3"/>
    <row r="765" ht="27.6" customHeight="1" x14ac:dyDescent="0.3"/>
    <row r="766" ht="27.6" customHeight="1" x14ac:dyDescent="0.3"/>
    <row r="767" ht="27.6" customHeight="1" x14ac:dyDescent="0.3"/>
    <row r="768" ht="27.6" customHeight="1" x14ac:dyDescent="0.3"/>
    <row r="769" ht="27.6" customHeight="1" x14ac:dyDescent="0.3"/>
    <row r="770" ht="27.6" customHeight="1" x14ac:dyDescent="0.3"/>
    <row r="771" ht="27.6" customHeight="1" x14ac:dyDescent="0.3"/>
    <row r="772" ht="27.6" customHeight="1" x14ac:dyDescent="0.3"/>
    <row r="773" ht="27.6" customHeight="1" x14ac:dyDescent="0.3"/>
    <row r="774" ht="27.6" customHeight="1" x14ac:dyDescent="0.3"/>
    <row r="775" ht="27.6" customHeight="1" x14ac:dyDescent="0.3"/>
    <row r="776" ht="27.6" customHeight="1" x14ac:dyDescent="0.3"/>
    <row r="777" ht="27.6" customHeight="1" x14ac:dyDescent="0.3"/>
    <row r="778" ht="27.6" customHeight="1" x14ac:dyDescent="0.3"/>
    <row r="779" ht="27.6" customHeight="1" x14ac:dyDescent="0.3"/>
    <row r="780" ht="27.6" customHeight="1" x14ac:dyDescent="0.3"/>
    <row r="781" ht="27.6" customHeight="1" x14ac:dyDescent="0.3"/>
    <row r="782" ht="27.6" customHeight="1" x14ac:dyDescent="0.3"/>
    <row r="783" ht="27.6" customHeight="1" x14ac:dyDescent="0.3"/>
    <row r="784" ht="27.6" customHeight="1" x14ac:dyDescent="0.3"/>
    <row r="785" ht="27.6" customHeight="1" x14ac:dyDescent="0.3"/>
    <row r="786" ht="27.6" customHeight="1" x14ac:dyDescent="0.3"/>
    <row r="787" ht="27.6" customHeight="1" x14ac:dyDescent="0.3"/>
    <row r="788" ht="27.6" customHeight="1" x14ac:dyDescent="0.3"/>
    <row r="789" ht="27.6" customHeight="1" x14ac:dyDescent="0.3"/>
    <row r="790" ht="27.6" customHeight="1" x14ac:dyDescent="0.3"/>
    <row r="791" ht="27.6" customHeight="1" x14ac:dyDescent="0.3"/>
    <row r="792" ht="27.6" customHeight="1" x14ac:dyDescent="0.3"/>
    <row r="793" ht="27.6" customHeight="1" x14ac:dyDescent="0.3"/>
    <row r="794" ht="27.6" customHeight="1" x14ac:dyDescent="0.3"/>
    <row r="795" ht="27.6" customHeight="1" x14ac:dyDescent="0.3"/>
    <row r="796" ht="27.6" customHeight="1" x14ac:dyDescent="0.3"/>
    <row r="797" ht="27.6" customHeight="1" x14ac:dyDescent="0.3"/>
    <row r="798" ht="27.6" customHeight="1" x14ac:dyDescent="0.3"/>
    <row r="799" ht="27.6" customHeight="1" x14ac:dyDescent="0.3"/>
    <row r="800" ht="27.6" customHeight="1" x14ac:dyDescent="0.3"/>
    <row r="801" ht="27.6" customHeight="1" x14ac:dyDescent="0.3"/>
    <row r="802" ht="27.6" customHeight="1" x14ac:dyDescent="0.3"/>
    <row r="803" ht="27.6" customHeight="1" x14ac:dyDescent="0.3"/>
    <row r="804" ht="27.6" customHeight="1" x14ac:dyDescent="0.3"/>
    <row r="805" ht="27.6" customHeight="1" x14ac:dyDescent="0.3"/>
    <row r="806" ht="27.6" customHeight="1" x14ac:dyDescent="0.3"/>
    <row r="807" ht="27.6" customHeight="1" x14ac:dyDescent="0.3"/>
    <row r="808" ht="27.6" customHeight="1" x14ac:dyDescent="0.3"/>
    <row r="809" ht="27.6" customHeight="1" x14ac:dyDescent="0.3"/>
    <row r="810" ht="27.6" customHeight="1" x14ac:dyDescent="0.3"/>
    <row r="811" ht="27.6" customHeight="1" x14ac:dyDescent="0.3"/>
    <row r="812" ht="27.6" customHeight="1" x14ac:dyDescent="0.3"/>
    <row r="813" ht="27.6" customHeight="1" x14ac:dyDescent="0.3"/>
    <row r="814" ht="27.6" customHeight="1" x14ac:dyDescent="0.3"/>
    <row r="815" ht="27.6" customHeight="1" x14ac:dyDescent="0.3"/>
    <row r="816" ht="27.6" customHeight="1" x14ac:dyDescent="0.3"/>
    <row r="817" ht="27.6" customHeight="1" x14ac:dyDescent="0.3"/>
    <row r="818" ht="27.6" customHeight="1" x14ac:dyDescent="0.3"/>
    <row r="819" ht="27.6" customHeight="1" x14ac:dyDescent="0.3"/>
    <row r="820" ht="27.6" customHeight="1" x14ac:dyDescent="0.3"/>
    <row r="821" ht="27.6" customHeight="1" x14ac:dyDescent="0.3"/>
    <row r="822" ht="27.6" customHeight="1" x14ac:dyDescent="0.3"/>
    <row r="823" ht="27.6" customHeight="1" x14ac:dyDescent="0.3"/>
    <row r="824" ht="27.6" customHeight="1" x14ac:dyDescent="0.3"/>
    <row r="825" ht="27.6" customHeight="1" x14ac:dyDescent="0.3"/>
    <row r="826" ht="27.6" customHeight="1" x14ac:dyDescent="0.3"/>
    <row r="827" ht="27.6" customHeight="1" x14ac:dyDescent="0.3"/>
    <row r="828" ht="27.6" customHeight="1" x14ac:dyDescent="0.3"/>
    <row r="829" ht="27.6" customHeight="1" x14ac:dyDescent="0.3"/>
    <row r="830" ht="27.6" customHeight="1" x14ac:dyDescent="0.3"/>
    <row r="831" ht="27.6" customHeight="1" x14ac:dyDescent="0.3"/>
    <row r="832" ht="27.6" customHeight="1" x14ac:dyDescent="0.3"/>
    <row r="833" ht="27.6" customHeight="1" x14ac:dyDescent="0.3"/>
    <row r="834" ht="27.6" customHeight="1" x14ac:dyDescent="0.3"/>
    <row r="835" ht="27.6" customHeight="1" x14ac:dyDescent="0.3"/>
    <row r="836" ht="27.6" customHeight="1" x14ac:dyDescent="0.3"/>
    <row r="837" ht="27.6" customHeight="1" x14ac:dyDescent="0.3"/>
    <row r="838" ht="27.6" customHeight="1" x14ac:dyDescent="0.3"/>
    <row r="839" ht="27.6" customHeight="1" x14ac:dyDescent="0.3"/>
    <row r="840" ht="27.6" customHeight="1" x14ac:dyDescent="0.3"/>
    <row r="841" ht="27.6" customHeight="1" x14ac:dyDescent="0.3"/>
    <row r="842" ht="27.6" customHeight="1" x14ac:dyDescent="0.3"/>
    <row r="843" ht="27.6" customHeight="1" x14ac:dyDescent="0.3"/>
    <row r="844" ht="27.6" customHeight="1" x14ac:dyDescent="0.3"/>
    <row r="845" ht="27.6" customHeight="1" x14ac:dyDescent="0.3"/>
    <row r="846" ht="27.6" customHeight="1" x14ac:dyDescent="0.3"/>
    <row r="847" ht="27.6" customHeight="1" x14ac:dyDescent="0.3"/>
    <row r="848" ht="27.6" customHeight="1" x14ac:dyDescent="0.3"/>
    <row r="849" ht="27.6" customHeight="1" x14ac:dyDescent="0.3"/>
    <row r="850" ht="27.6" customHeight="1" x14ac:dyDescent="0.3"/>
    <row r="851" ht="27.6" customHeight="1" x14ac:dyDescent="0.3"/>
    <row r="852" ht="27.6" customHeight="1" x14ac:dyDescent="0.3"/>
  </sheetData>
  <mergeCells count="26">
    <mergeCell ref="A51:B51"/>
    <mergeCell ref="A7:I7"/>
    <mergeCell ref="E23:E30"/>
    <mergeCell ref="F23:F30"/>
    <mergeCell ref="D23:D30"/>
    <mergeCell ref="F1:I1"/>
    <mergeCell ref="D2:I2"/>
    <mergeCell ref="A4:I4"/>
    <mergeCell ref="A5:I5"/>
    <mergeCell ref="A6:I6"/>
    <mergeCell ref="A9:C9"/>
    <mergeCell ref="D9:I9"/>
    <mergeCell ref="A10:A12"/>
    <mergeCell ref="B10:B12"/>
    <mergeCell ref="C10:C12"/>
    <mergeCell ref="D10:D12"/>
    <mergeCell ref="J10:J12"/>
    <mergeCell ref="A44:B44"/>
    <mergeCell ref="A46:C46"/>
    <mergeCell ref="D46:I46"/>
    <mergeCell ref="E10:E12"/>
    <mergeCell ref="F10:F12"/>
    <mergeCell ref="G10:G12"/>
    <mergeCell ref="H10:H12"/>
    <mergeCell ref="I10:I12"/>
    <mergeCell ref="G23:G30"/>
  </mergeCells>
  <phoneticPr fontId="30" type="noConversion"/>
  <pageMargins left="0.70866141732283472" right="0.70866141732283472" top="0.35433070866141736" bottom="0.35433070866141736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ФІНАНСУВАННЯ</vt:lpstr>
      <vt:lpstr>ВИТРАТИ</vt:lpstr>
      <vt:lpstr>РЕЄСТР док</vt:lpstr>
      <vt:lpstr>ВИТРАТИ!Область_друку</vt:lpstr>
      <vt:lpstr>'РЕЄСТР док'!Область_друку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2023-12-18T12:44:48Z</cp:lastPrinted>
  <dcterms:created xsi:type="dcterms:W3CDTF">2021-05-20T14:48:56Z</dcterms:created>
  <dcterms:modified xsi:type="dcterms:W3CDTF">2023-12-18T12:44:54Z</dcterms:modified>
</cp:coreProperties>
</file>