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0" windowHeight="13170" activeTab="2"/>
  </bookViews>
  <sheets>
    <sheet name="фінансування" sheetId="5" r:id="rId1"/>
    <sheet name="Дохідна частина" sheetId="1" r:id="rId2"/>
    <sheet name="Кошторис  витрат" sheetId="2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1" i="5"/>
  <c r="Z181" i="2" l="1"/>
  <c r="Z165"/>
  <c r="Z166"/>
  <c r="Z167"/>
  <c r="Z168"/>
  <c r="Z169"/>
  <c r="Z170"/>
  <c r="Z171"/>
  <c r="Z172"/>
  <c r="Z173"/>
  <c r="Z174"/>
  <c r="Z175"/>
  <c r="Z176"/>
  <c r="Z177"/>
  <c r="Z178"/>
  <c r="Z179"/>
  <c r="Z180"/>
  <c r="Z164"/>
  <c r="Z163"/>
  <c r="Z160"/>
  <c r="Z161"/>
  <c r="Z162"/>
  <c r="Z159"/>
  <c r="Z158"/>
  <c r="Z154"/>
  <c r="Z155"/>
  <c r="Z153"/>
  <c r="Z152"/>
  <c r="Z156"/>
  <c r="Z150"/>
  <c r="Z149"/>
  <c r="Z148"/>
  <c r="Z143"/>
  <c r="Z144"/>
  <c r="Z145"/>
  <c r="Z146"/>
  <c r="Z142"/>
  <c r="Z141"/>
  <c r="Z139"/>
  <c r="Z134"/>
  <c r="Z135"/>
  <c r="Z136"/>
  <c r="Z137"/>
  <c r="Z138"/>
  <c r="Z133"/>
  <c r="Z127"/>
  <c r="Z128"/>
  <c r="Z129"/>
  <c r="Z130"/>
  <c r="Z131"/>
  <c r="Z126"/>
  <c r="Z125"/>
  <c r="Z116"/>
  <c r="Z117"/>
  <c r="Z118"/>
  <c r="Z119"/>
  <c r="Z120"/>
  <c r="Z121"/>
  <c r="Z122"/>
  <c r="Z114"/>
  <c r="Z113"/>
  <c r="Z104"/>
  <c r="Z105"/>
  <c r="Z106"/>
  <c r="Z107"/>
  <c r="Z108"/>
  <c r="Z109"/>
  <c r="Z110"/>
  <c r="Z103"/>
  <c r="Z100"/>
  <c r="Z101"/>
  <c r="Z102"/>
  <c r="Z99"/>
  <c r="Z98"/>
  <c r="Z96"/>
  <c r="Z86"/>
  <c r="Z87"/>
  <c r="Z88"/>
  <c r="Z89"/>
  <c r="Z90"/>
  <c r="Z91"/>
  <c r="Z92"/>
  <c r="Z93"/>
  <c r="Z94"/>
  <c r="Z95"/>
  <c r="Z85"/>
  <c r="Z84"/>
  <c r="Z82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63"/>
  <c r="Z62"/>
  <c r="Z59"/>
  <c r="Z60"/>
  <c r="Z58"/>
  <c r="Z57"/>
  <c r="Z55"/>
  <c r="Z56"/>
  <c r="Z54"/>
  <c r="Z53"/>
  <c r="Z51"/>
  <c r="Z49"/>
  <c r="Z50"/>
  <c r="Z48"/>
  <c r="Z47"/>
  <c r="Z45"/>
  <c r="Z46"/>
  <c r="Z44"/>
  <c r="Z43"/>
  <c r="Z40"/>
  <c r="Z41"/>
  <c r="Z42"/>
  <c r="Z39"/>
  <c r="Z37"/>
  <c r="Z34"/>
  <c r="Z35"/>
  <c r="Z36"/>
  <c r="Z33"/>
  <c r="Z31"/>
  <c r="Z32"/>
  <c r="Z30"/>
  <c r="Z29"/>
  <c r="Z28"/>
  <c r="Z24"/>
  <c r="Z25"/>
  <c r="Z26"/>
  <c r="Z27"/>
  <c r="Z23"/>
  <c r="Z22"/>
  <c r="Z20"/>
  <c r="Z21"/>
  <c r="Z19"/>
  <c r="Z18"/>
  <c r="Z16"/>
  <c r="Z17"/>
  <c r="Z15"/>
  <c r="X40" l="1"/>
  <c r="X41"/>
  <c r="X42"/>
  <c r="X43"/>
  <c r="X44"/>
  <c r="X45"/>
  <c r="X46"/>
  <c r="X47"/>
  <c r="X48"/>
  <c r="X49"/>
  <c r="X50"/>
  <c r="X51"/>
  <c r="X53"/>
  <c r="X54"/>
  <c r="X55"/>
  <c r="X56"/>
  <c r="X57"/>
  <c r="X58"/>
  <c r="X59"/>
  <c r="X60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4"/>
  <c r="X85"/>
  <c r="X86"/>
  <c r="X87"/>
  <c r="X88"/>
  <c r="X89"/>
  <c r="X90"/>
  <c r="X91"/>
  <c r="X92"/>
  <c r="X93"/>
  <c r="X94"/>
  <c r="X95"/>
  <c r="X96"/>
  <c r="X98"/>
  <c r="X99"/>
  <c r="X100"/>
  <c r="X101"/>
  <c r="X102"/>
  <c r="X103"/>
  <c r="X104"/>
  <c r="X105"/>
  <c r="X106"/>
  <c r="X107"/>
  <c r="X108"/>
  <c r="X109"/>
  <c r="X110"/>
  <c r="X113"/>
  <c r="X114"/>
  <c r="X116"/>
  <c r="X117"/>
  <c r="X118"/>
  <c r="X119"/>
  <c r="X120"/>
  <c r="X121"/>
  <c r="X122"/>
  <c r="X125"/>
  <c r="X126"/>
  <c r="X127"/>
  <c r="X128"/>
  <c r="X129"/>
  <c r="X130"/>
  <c r="X131"/>
  <c r="X133"/>
  <c r="X134"/>
  <c r="X135"/>
  <c r="X136"/>
  <c r="X137"/>
  <c r="X138"/>
  <c r="X139"/>
  <c r="X141"/>
  <c r="X142"/>
  <c r="X143"/>
  <c r="X144"/>
  <c r="X145"/>
  <c r="X146"/>
  <c r="X148"/>
  <c r="X149"/>
  <c r="X150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39"/>
  <c r="Y39" s="1"/>
  <c r="Y40"/>
  <c r="Y41"/>
  <c r="Y42"/>
  <c r="Y43"/>
  <c r="Y44"/>
  <c r="Y45"/>
  <c r="Y46"/>
  <c r="Y47"/>
  <c r="Y48"/>
  <c r="Y49"/>
  <c r="Y50"/>
  <c r="Y51"/>
  <c r="Y53"/>
  <c r="Y54"/>
  <c r="Y55"/>
  <c r="Y56"/>
  <c r="Y57"/>
  <c r="Y58"/>
  <c r="Y59"/>
  <c r="Y60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4"/>
  <c r="Y85"/>
  <c r="Y86"/>
  <c r="Y87"/>
  <c r="Y88"/>
  <c r="Y89"/>
  <c r="Y90"/>
  <c r="Y91"/>
  <c r="Y92"/>
  <c r="Y93"/>
  <c r="Y94"/>
  <c r="Y95"/>
  <c r="Y96"/>
  <c r="Y98"/>
  <c r="Y99"/>
  <c r="Y100"/>
  <c r="Y101"/>
  <c r="Y102"/>
  <c r="Y103"/>
  <c r="Y104"/>
  <c r="Y105"/>
  <c r="Y106"/>
  <c r="Y107"/>
  <c r="Y108"/>
  <c r="Y109"/>
  <c r="Y110"/>
  <c r="Y113"/>
  <c r="Y114"/>
  <c r="Y116"/>
  <c r="Y117"/>
  <c r="Y118"/>
  <c r="Y119"/>
  <c r="Y120"/>
  <c r="Y121"/>
  <c r="Y122"/>
  <c r="Y125"/>
  <c r="Y126"/>
  <c r="Y127"/>
  <c r="Y128"/>
  <c r="Y129"/>
  <c r="Y130"/>
  <c r="Y131"/>
  <c r="Y133"/>
  <c r="Y134"/>
  <c r="Y135"/>
  <c r="Y136"/>
  <c r="Y137"/>
  <c r="Y138"/>
  <c r="Y139"/>
  <c r="Y141"/>
  <c r="Y142"/>
  <c r="Y143"/>
  <c r="Y144"/>
  <c r="Y145"/>
  <c r="Y146"/>
  <c r="Y148"/>
  <c r="Y149"/>
  <c r="Y150"/>
  <c r="Y152"/>
  <c r="Y153"/>
  <c r="Y154"/>
  <c r="Y155"/>
  <c r="Y156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29"/>
  <c r="Y30"/>
  <c r="Y31"/>
  <c r="Y32"/>
  <c r="Y33"/>
  <c r="Y34"/>
  <c r="Y35"/>
  <c r="Y36"/>
  <c r="Y37"/>
  <c r="W25"/>
  <c r="Y16"/>
  <c r="Y17"/>
  <c r="Y18"/>
  <c r="Y19"/>
  <c r="Y20"/>
  <c r="Y21"/>
  <c r="Y22"/>
  <c r="Y23"/>
  <c r="Y24"/>
  <c r="Y25"/>
  <c r="Y26"/>
  <c r="Y27"/>
  <c r="Y28"/>
  <c r="Y15"/>
  <c r="X37" l="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15"/>
  <c r="V182"/>
  <c r="V181"/>
  <c r="T181"/>
  <c r="V180"/>
  <c r="V179"/>
  <c r="V178"/>
  <c r="V177"/>
  <c r="V176"/>
  <c r="V175"/>
  <c r="V174"/>
  <c r="V173"/>
  <c r="V172" s="1"/>
  <c r="T172"/>
  <c r="V171"/>
  <c r="V170"/>
  <c r="V169"/>
  <c r="V168"/>
  <c r="T168"/>
  <c r="V167"/>
  <c r="V166"/>
  <c r="V165"/>
  <c r="V164"/>
  <c r="V163" s="1"/>
  <c r="T163"/>
  <c r="V162"/>
  <c r="V160"/>
  <c r="V159"/>
  <c r="V158" s="1"/>
  <c r="T158"/>
  <c r="T156"/>
  <c r="V155"/>
  <c r="V154"/>
  <c r="V153"/>
  <c r="V152"/>
  <c r="V156" s="1"/>
  <c r="V150"/>
  <c r="T150"/>
  <c r="V149"/>
  <c r="V148"/>
  <c r="T146"/>
  <c r="V145"/>
  <c r="V144"/>
  <c r="V143"/>
  <c r="V142"/>
  <c r="V141"/>
  <c r="V146" s="1"/>
  <c r="N139"/>
  <c r="P138"/>
  <c r="P137"/>
  <c r="P136"/>
  <c r="P135"/>
  <c r="P134"/>
  <c r="P133"/>
  <c r="P139" s="1"/>
  <c r="T139"/>
  <c r="V138"/>
  <c r="V137"/>
  <c r="V136"/>
  <c r="V135"/>
  <c r="V134"/>
  <c r="V133"/>
  <c r="V139" s="1"/>
  <c r="T131"/>
  <c r="V130"/>
  <c r="V129"/>
  <c r="V128"/>
  <c r="V127"/>
  <c r="V126"/>
  <c r="V125"/>
  <c r="V131" s="1"/>
  <c r="T123"/>
  <c r="V122"/>
  <c r="V121"/>
  <c r="V120"/>
  <c r="V119"/>
  <c r="V118"/>
  <c r="V117"/>
  <c r="V116"/>
  <c r="V115"/>
  <c r="V114"/>
  <c r="V113"/>
  <c r="V112"/>
  <c r="V123" s="1"/>
  <c r="V109"/>
  <c r="V108"/>
  <c r="V107"/>
  <c r="V106"/>
  <c r="T106"/>
  <c r="T110" s="1"/>
  <c r="V105"/>
  <c r="V104"/>
  <c r="V103"/>
  <c r="V102" s="1"/>
  <c r="T102"/>
  <c r="V101"/>
  <c r="V100"/>
  <c r="V99"/>
  <c r="V98" s="1"/>
  <c r="T98"/>
  <c r="V95"/>
  <c r="V94"/>
  <c r="V93"/>
  <c r="V92" s="1"/>
  <c r="T92"/>
  <c r="V91"/>
  <c r="V90"/>
  <c r="V89"/>
  <c r="V88" s="1"/>
  <c r="T88"/>
  <c r="V87"/>
  <c r="V86"/>
  <c r="V85"/>
  <c r="V84"/>
  <c r="T84"/>
  <c r="V81"/>
  <c r="V80"/>
  <c r="V79"/>
  <c r="V78" s="1"/>
  <c r="T78"/>
  <c r="T82" s="1"/>
  <c r="V77"/>
  <c r="V76"/>
  <c r="V75"/>
  <c r="V74" s="1"/>
  <c r="T74"/>
  <c r="V73"/>
  <c r="V72"/>
  <c r="V70" s="1"/>
  <c r="V71"/>
  <c r="T70"/>
  <c r="V69"/>
  <c r="V68"/>
  <c r="V67"/>
  <c r="V66" s="1"/>
  <c r="T66"/>
  <c r="V65"/>
  <c r="V64"/>
  <c r="V63"/>
  <c r="V62"/>
  <c r="T62"/>
  <c r="V59"/>
  <c r="V58"/>
  <c r="V57" s="1"/>
  <c r="T57"/>
  <c r="T60" s="1"/>
  <c r="V56"/>
  <c r="V55"/>
  <c r="V54"/>
  <c r="V53" s="1"/>
  <c r="T53"/>
  <c r="V50"/>
  <c r="V49"/>
  <c r="V48"/>
  <c r="V47"/>
  <c r="T47"/>
  <c r="T51" s="1"/>
  <c r="V46"/>
  <c r="V45"/>
  <c r="V44"/>
  <c r="V43" s="1"/>
  <c r="T43"/>
  <c r="V42"/>
  <c r="V41"/>
  <c r="V40"/>
  <c r="V39" s="1"/>
  <c r="T39"/>
  <c r="V110" l="1"/>
  <c r="V96"/>
  <c r="V82"/>
  <c r="V60"/>
  <c r="V51"/>
  <c r="P182" l="1"/>
  <c r="P184" s="1"/>
  <c r="P181"/>
  <c r="N181"/>
  <c r="P180"/>
  <c r="P179"/>
  <c r="P178"/>
  <c r="P177"/>
  <c r="P176"/>
  <c r="P175"/>
  <c r="P174"/>
  <c r="P172" s="1"/>
  <c r="P173"/>
  <c r="N172"/>
  <c r="P171"/>
  <c r="P170"/>
  <c r="P169"/>
  <c r="P168" s="1"/>
  <c r="N168"/>
  <c r="P167"/>
  <c r="P166"/>
  <c r="P165"/>
  <c r="P164"/>
  <c r="P163" s="1"/>
  <c r="N158"/>
  <c r="K158"/>
  <c r="N163"/>
  <c r="P162"/>
  <c r="P160"/>
  <c r="P159"/>
  <c r="P158" s="1"/>
  <c r="P156"/>
  <c r="N156"/>
  <c r="P155"/>
  <c r="P154"/>
  <c r="P153"/>
  <c r="P152"/>
  <c r="P150"/>
  <c r="N150"/>
  <c r="P149"/>
  <c r="P148"/>
  <c r="P146"/>
  <c r="N146"/>
  <c r="P145"/>
  <c r="P144"/>
  <c r="P143"/>
  <c r="P142"/>
  <c r="P141"/>
  <c r="P131"/>
  <c r="N131"/>
  <c r="P130"/>
  <c r="P129"/>
  <c r="P128"/>
  <c r="P127"/>
  <c r="P126"/>
  <c r="P125"/>
  <c r="P123"/>
  <c r="N123"/>
  <c r="P122"/>
  <c r="P121"/>
  <c r="P120"/>
  <c r="P119"/>
  <c r="P118"/>
  <c r="P117"/>
  <c r="P116"/>
  <c r="P115"/>
  <c r="P114"/>
  <c r="P113"/>
  <c r="P112"/>
  <c r="N110"/>
  <c r="P109"/>
  <c r="P108"/>
  <c r="P107"/>
  <c r="P106" s="1"/>
  <c r="N106"/>
  <c r="P105"/>
  <c r="P104"/>
  <c r="P103"/>
  <c r="P102" s="1"/>
  <c r="N102"/>
  <c r="P101"/>
  <c r="P100"/>
  <c r="P99"/>
  <c r="P98" s="1"/>
  <c r="N98"/>
  <c r="P95"/>
  <c r="P94"/>
  <c r="P93"/>
  <c r="P92" s="1"/>
  <c r="N92"/>
  <c r="P91"/>
  <c r="P90"/>
  <c r="P89"/>
  <c r="P88" s="1"/>
  <c r="N88"/>
  <c r="P87"/>
  <c r="P86"/>
  <c r="P85"/>
  <c r="P84" s="1"/>
  <c r="P96" s="1"/>
  <c r="N84"/>
  <c r="N82"/>
  <c r="P81"/>
  <c r="P80"/>
  <c r="P79"/>
  <c r="P78" s="1"/>
  <c r="N78"/>
  <c r="P77"/>
  <c r="P76"/>
  <c r="P75"/>
  <c r="P74"/>
  <c r="N74"/>
  <c r="P73"/>
  <c r="P72"/>
  <c r="P71"/>
  <c r="P70" s="1"/>
  <c r="N70"/>
  <c r="P69"/>
  <c r="P68"/>
  <c r="P66" s="1"/>
  <c r="P67"/>
  <c r="N66"/>
  <c r="P65"/>
  <c r="P64"/>
  <c r="P63"/>
  <c r="P62" s="1"/>
  <c r="N62"/>
  <c r="N60"/>
  <c r="P59"/>
  <c r="P58"/>
  <c r="P57" s="1"/>
  <c r="P60" s="1"/>
  <c r="N57"/>
  <c r="P56"/>
  <c r="P55"/>
  <c r="P54"/>
  <c r="P53" s="1"/>
  <c r="N53"/>
  <c r="N51"/>
  <c r="P50"/>
  <c r="P49"/>
  <c r="P48"/>
  <c r="P47" s="1"/>
  <c r="N47"/>
  <c r="P46"/>
  <c r="P45"/>
  <c r="P44"/>
  <c r="P43" s="1"/>
  <c r="N43"/>
  <c r="P42"/>
  <c r="P41"/>
  <c r="P40"/>
  <c r="P39" s="1"/>
  <c r="N39"/>
  <c r="P37"/>
  <c r="P36"/>
  <c r="P35"/>
  <c r="P34"/>
  <c r="P33" s="1"/>
  <c r="N33"/>
  <c r="N32"/>
  <c r="P32" s="1"/>
  <c r="N31"/>
  <c r="P31" s="1"/>
  <c r="N30"/>
  <c r="P30" s="1"/>
  <c r="P28"/>
  <c r="P26"/>
  <c r="P24"/>
  <c r="P23" s="1"/>
  <c r="N23"/>
  <c r="P22"/>
  <c r="P21"/>
  <c r="P20"/>
  <c r="P19" s="1"/>
  <c r="N19"/>
  <c r="P18"/>
  <c r="P17"/>
  <c r="P16"/>
  <c r="P15" s="1"/>
  <c r="N15"/>
  <c r="P110" l="1"/>
  <c r="P82"/>
  <c r="P51"/>
  <c r="P29"/>
  <c r="N29"/>
  <c r="H172" l="1"/>
  <c r="H181" s="1"/>
  <c r="H163"/>
  <c r="J158"/>
  <c r="H158"/>
  <c r="J156"/>
  <c r="H156"/>
  <c r="H150"/>
  <c r="H146"/>
  <c r="H139"/>
  <c r="J137"/>
  <c r="J138"/>
  <c r="J136"/>
  <c r="J131"/>
  <c r="H131"/>
  <c r="H123"/>
  <c r="J106"/>
  <c r="H106"/>
  <c r="H102"/>
  <c r="H98"/>
  <c r="J92"/>
  <c r="H92"/>
  <c r="J88"/>
  <c r="H88"/>
  <c r="H84"/>
  <c r="J174"/>
  <c r="J175"/>
  <c r="J176"/>
  <c r="J177"/>
  <c r="J178"/>
  <c r="J179"/>
  <c r="J180"/>
  <c r="J170"/>
  <c r="J171"/>
  <c r="J165"/>
  <c r="J166"/>
  <c r="J167"/>
  <c r="J160"/>
  <c r="J162"/>
  <c r="J153"/>
  <c r="J154"/>
  <c r="J155"/>
  <c r="J149"/>
  <c r="J142"/>
  <c r="J143"/>
  <c r="J144"/>
  <c r="J145"/>
  <c r="J134"/>
  <c r="J135"/>
  <c r="J126"/>
  <c r="J127"/>
  <c r="J128"/>
  <c r="J129"/>
  <c r="J130"/>
  <c r="J113"/>
  <c r="J114"/>
  <c r="J123" s="1"/>
  <c r="X123" s="1"/>
  <c r="J115"/>
  <c r="X115" s="1"/>
  <c r="Y115" s="1"/>
  <c r="Z115" s="1"/>
  <c r="J116"/>
  <c r="J117"/>
  <c r="J118"/>
  <c r="J119"/>
  <c r="J120"/>
  <c r="J121"/>
  <c r="J122"/>
  <c r="J108"/>
  <c r="J109"/>
  <c r="J104"/>
  <c r="J105"/>
  <c r="J100"/>
  <c r="J101"/>
  <c r="J94"/>
  <c r="J95"/>
  <c r="J90"/>
  <c r="J91"/>
  <c r="J86"/>
  <c r="J87"/>
  <c r="H78"/>
  <c r="H82" s="1"/>
  <c r="J173"/>
  <c r="J172" s="1"/>
  <c r="J169"/>
  <c r="J164"/>
  <c r="J159"/>
  <c r="J152"/>
  <c r="J148"/>
  <c r="J150" s="1"/>
  <c r="J141"/>
  <c r="J146" s="1"/>
  <c r="J133"/>
  <c r="J139" s="1"/>
  <c r="J125"/>
  <c r="J112"/>
  <c r="X112" s="1"/>
  <c r="Y112" s="1"/>
  <c r="Z112" s="1"/>
  <c r="J107"/>
  <c r="J103"/>
  <c r="J102" s="1"/>
  <c r="J99"/>
  <c r="J98" s="1"/>
  <c r="J93"/>
  <c r="J89"/>
  <c r="J85"/>
  <c r="J84" s="1"/>
  <c r="J96" s="1"/>
  <c r="J80"/>
  <c r="J81"/>
  <c r="J79"/>
  <c r="J78" s="1"/>
  <c r="J76"/>
  <c r="J77"/>
  <c r="J75"/>
  <c r="H74"/>
  <c r="J72"/>
  <c r="J73"/>
  <c r="J71"/>
  <c r="H70"/>
  <c r="J68"/>
  <c r="J69"/>
  <c r="J67"/>
  <c r="H66"/>
  <c r="J64"/>
  <c r="J65"/>
  <c r="J63"/>
  <c r="J55"/>
  <c r="J56"/>
  <c r="J54"/>
  <c r="J49"/>
  <c r="J50"/>
  <c r="J48"/>
  <c r="J45"/>
  <c r="J46"/>
  <c r="J44"/>
  <c r="J41"/>
  <c r="J42"/>
  <c r="J40"/>
  <c r="J36"/>
  <c r="J30"/>
  <c r="J31"/>
  <c r="J21"/>
  <c r="J22"/>
  <c r="J20"/>
  <c r="H19"/>
  <c r="J17"/>
  <c r="J18"/>
  <c r="J16"/>
  <c r="H15"/>
  <c r="H62"/>
  <c r="H53"/>
  <c r="H60" s="1"/>
  <c r="H47"/>
  <c r="H43"/>
  <c r="H39"/>
  <c r="H33"/>
  <c r="J35"/>
  <c r="J34"/>
  <c r="H23"/>
  <c r="J25"/>
  <c r="J26"/>
  <c r="J27"/>
  <c r="J28"/>
  <c r="J24"/>
  <c r="Y123" l="1"/>
  <c r="Z123" s="1"/>
  <c r="X182"/>
  <c r="H110"/>
  <c r="J110"/>
  <c r="J82"/>
  <c r="J181"/>
  <c r="J53"/>
  <c r="J60" s="1"/>
  <c r="J23"/>
  <c r="H32" s="1"/>
  <c r="H29" s="1"/>
  <c r="J163"/>
  <c r="J74"/>
  <c r="J70"/>
  <c r="J66"/>
  <c r="J62"/>
  <c r="J33"/>
  <c r="J47"/>
  <c r="J43"/>
  <c r="J39"/>
  <c r="J19"/>
  <c r="J15"/>
  <c r="J31" i="5"/>
  <c r="X184" i="2" l="1"/>
  <c r="Y182"/>
  <c r="Z182" s="1"/>
  <c r="J32"/>
  <c r="J29" s="1"/>
  <c r="J37" s="1"/>
  <c r="J182" s="1"/>
  <c r="C32" i="5" l="1"/>
  <c r="H33"/>
  <c r="G33"/>
  <c r="F33"/>
  <c r="E33"/>
  <c r="D33"/>
  <c r="J33"/>
  <c r="L31"/>
  <c r="L33" s="1"/>
  <c r="L30"/>
  <c r="N32" l="1"/>
  <c r="I32" s="1"/>
  <c r="K32" l="1"/>
  <c r="N31" l="1"/>
  <c r="B31" s="1"/>
  <c r="C33"/>
  <c r="G27" i="2"/>
  <c r="G25"/>
  <c r="G26"/>
  <c r="M26"/>
  <c r="B33" i="5" l="1"/>
  <c r="B32"/>
  <c r="W26" i="2"/>
  <c r="K31" i="5"/>
  <c r="K33" s="1"/>
  <c r="M32"/>
  <c r="M33" s="1"/>
  <c r="I31"/>
  <c r="I33" s="1"/>
  <c r="N33"/>
  <c r="S180" i="2"/>
  <c r="M180"/>
  <c r="G180"/>
  <c r="S179"/>
  <c r="M179"/>
  <c r="G179"/>
  <c r="S178"/>
  <c r="M178"/>
  <c r="G178"/>
  <c r="S177"/>
  <c r="M177"/>
  <c r="G177"/>
  <c r="S176"/>
  <c r="M176"/>
  <c r="S175"/>
  <c r="M175"/>
  <c r="G175"/>
  <c r="S174"/>
  <c r="M174"/>
  <c r="G174"/>
  <c r="S173"/>
  <c r="M173"/>
  <c r="G173"/>
  <c r="Q172"/>
  <c r="K172"/>
  <c r="E172"/>
  <c r="S171"/>
  <c r="M171"/>
  <c r="G171"/>
  <c r="S170"/>
  <c r="M170"/>
  <c r="G170"/>
  <c r="W170" s="1"/>
  <c r="S169"/>
  <c r="S168" s="1"/>
  <c r="M169"/>
  <c r="G169"/>
  <c r="Q168"/>
  <c r="K168"/>
  <c r="E168"/>
  <c r="S167"/>
  <c r="M167"/>
  <c r="G167"/>
  <c r="S166"/>
  <c r="M166"/>
  <c r="G166"/>
  <c r="S165"/>
  <c r="M165"/>
  <c r="G165"/>
  <c r="S164"/>
  <c r="M164"/>
  <c r="G164"/>
  <c r="Q163"/>
  <c r="K163"/>
  <c r="E163"/>
  <c r="S162"/>
  <c r="M162"/>
  <c r="G162"/>
  <c r="S160"/>
  <c r="M160"/>
  <c r="G160"/>
  <c r="S159"/>
  <c r="M159"/>
  <c r="G159"/>
  <c r="Q158"/>
  <c r="E158"/>
  <c r="Q156"/>
  <c r="K156"/>
  <c r="E156"/>
  <c r="S155"/>
  <c r="M155"/>
  <c r="G155"/>
  <c r="S154"/>
  <c r="M154"/>
  <c r="G154"/>
  <c r="S153"/>
  <c r="M153"/>
  <c r="G153"/>
  <c r="S152"/>
  <c r="M152"/>
  <c r="G152"/>
  <c r="Q150"/>
  <c r="K150"/>
  <c r="E150"/>
  <c r="S149"/>
  <c r="M149"/>
  <c r="G149"/>
  <c r="S148"/>
  <c r="M148"/>
  <c r="G148"/>
  <c r="Q146"/>
  <c r="K146"/>
  <c r="E146"/>
  <c r="S145"/>
  <c r="M145"/>
  <c r="G145"/>
  <c r="S144"/>
  <c r="M144"/>
  <c r="G144"/>
  <c r="S143"/>
  <c r="M143"/>
  <c r="G143"/>
  <c r="S142"/>
  <c r="M142"/>
  <c r="G142"/>
  <c r="S141"/>
  <c r="M141"/>
  <c r="G141"/>
  <c r="Q139"/>
  <c r="K139"/>
  <c r="E139"/>
  <c r="S138"/>
  <c r="M138"/>
  <c r="G138"/>
  <c r="S137"/>
  <c r="M137"/>
  <c r="G137"/>
  <c r="S136"/>
  <c r="M136"/>
  <c r="G136"/>
  <c r="S135"/>
  <c r="M135"/>
  <c r="G135"/>
  <c r="S134"/>
  <c r="M134"/>
  <c r="G134"/>
  <c r="S133"/>
  <c r="M133"/>
  <c r="G133"/>
  <c r="Q131"/>
  <c r="K131"/>
  <c r="E131"/>
  <c r="S130"/>
  <c r="M130"/>
  <c r="G130"/>
  <c r="S129"/>
  <c r="M129"/>
  <c r="G129"/>
  <c r="S128"/>
  <c r="M128"/>
  <c r="G128"/>
  <c r="S127"/>
  <c r="M127"/>
  <c r="G127"/>
  <c r="S126"/>
  <c r="M126"/>
  <c r="G126"/>
  <c r="S125"/>
  <c r="M125"/>
  <c r="G125"/>
  <c r="Q123"/>
  <c r="K123"/>
  <c r="E123"/>
  <c r="S122"/>
  <c r="M122"/>
  <c r="G122"/>
  <c r="S121"/>
  <c r="M121"/>
  <c r="G121"/>
  <c r="S120"/>
  <c r="M120"/>
  <c r="G120"/>
  <c r="S119"/>
  <c r="M119"/>
  <c r="G119"/>
  <c r="S118"/>
  <c r="M118"/>
  <c r="G118"/>
  <c r="S117"/>
  <c r="M117"/>
  <c r="G117"/>
  <c r="S116"/>
  <c r="M116"/>
  <c r="G116"/>
  <c r="S115"/>
  <c r="M115"/>
  <c r="G115"/>
  <c r="S114"/>
  <c r="M114"/>
  <c r="G114"/>
  <c r="S113"/>
  <c r="M113"/>
  <c r="G113"/>
  <c r="S112"/>
  <c r="M112"/>
  <c r="G112"/>
  <c r="S109"/>
  <c r="M109"/>
  <c r="G109"/>
  <c r="S108"/>
  <c r="M108"/>
  <c r="G108"/>
  <c r="S107"/>
  <c r="M107"/>
  <c r="G107"/>
  <c r="Q106"/>
  <c r="K106"/>
  <c r="E106"/>
  <c r="S105"/>
  <c r="M105"/>
  <c r="G105"/>
  <c r="S104"/>
  <c r="M104"/>
  <c r="G104"/>
  <c r="S103"/>
  <c r="M103"/>
  <c r="G103"/>
  <c r="Q102"/>
  <c r="K102"/>
  <c r="E102"/>
  <c r="S101"/>
  <c r="M101"/>
  <c r="G101"/>
  <c r="S100"/>
  <c r="M100"/>
  <c r="G100"/>
  <c r="S99"/>
  <c r="M99"/>
  <c r="G99"/>
  <c r="Q98"/>
  <c r="K98"/>
  <c r="E98"/>
  <c r="S95"/>
  <c r="M95"/>
  <c r="G95"/>
  <c r="S94"/>
  <c r="M94"/>
  <c r="G94"/>
  <c r="S93"/>
  <c r="M93"/>
  <c r="G93"/>
  <c r="Q92"/>
  <c r="K92"/>
  <c r="E92"/>
  <c r="S91"/>
  <c r="M91"/>
  <c r="G91"/>
  <c r="S90"/>
  <c r="M90"/>
  <c r="G90"/>
  <c r="S89"/>
  <c r="M89"/>
  <c r="G89"/>
  <c r="Q88"/>
  <c r="K88"/>
  <c r="E88"/>
  <c r="S87"/>
  <c r="M87"/>
  <c r="G87"/>
  <c r="S86"/>
  <c r="M86"/>
  <c r="G86"/>
  <c r="S85"/>
  <c r="M85"/>
  <c r="G85"/>
  <c r="Q84"/>
  <c r="K84"/>
  <c r="E84"/>
  <c r="S81"/>
  <c r="M81"/>
  <c r="G81"/>
  <c r="S80"/>
  <c r="M80"/>
  <c r="G80"/>
  <c r="S79"/>
  <c r="M79"/>
  <c r="G79"/>
  <c r="Q78"/>
  <c r="K78"/>
  <c r="E78"/>
  <c r="S77"/>
  <c r="M77"/>
  <c r="G77"/>
  <c r="S76"/>
  <c r="M76"/>
  <c r="G76"/>
  <c r="S75"/>
  <c r="M75"/>
  <c r="G75"/>
  <c r="Q74"/>
  <c r="K74"/>
  <c r="E74"/>
  <c r="S73"/>
  <c r="M73"/>
  <c r="G73"/>
  <c r="S72"/>
  <c r="M72"/>
  <c r="G72"/>
  <c r="S71"/>
  <c r="M71"/>
  <c r="G71"/>
  <c r="Q70"/>
  <c r="K70"/>
  <c r="E70"/>
  <c r="S69"/>
  <c r="M69"/>
  <c r="G69"/>
  <c r="S68"/>
  <c r="M68"/>
  <c r="G68"/>
  <c r="S67"/>
  <c r="M67"/>
  <c r="G67"/>
  <c r="Q66"/>
  <c r="K66"/>
  <c r="E66"/>
  <c r="S65"/>
  <c r="M65"/>
  <c r="G65"/>
  <c r="S64"/>
  <c r="M64"/>
  <c r="G64"/>
  <c r="S63"/>
  <c r="M63"/>
  <c r="G63"/>
  <c r="Q62"/>
  <c r="K62"/>
  <c r="E62"/>
  <c r="S59"/>
  <c r="M59"/>
  <c r="S58"/>
  <c r="M58"/>
  <c r="Q57"/>
  <c r="K57"/>
  <c r="S56"/>
  <c r="M56"/>
  <c r="G56"/>
  <c r="S55"/>
  <c r="M55"/>
  <c r="G55"/>
  <c r="S54"/>
  <c r="M54"/>
  <c r="G54"/>
  <c r="Q53"/>
  <c r="K53"/>
  <c r="E53"/>
  <c r="E60" s="1"/>
  <c r="S50"/>
  <c r="M50"/>
  <c r="G50"/>
  <c r="S49"/>
  <c r="M49"/>
  <c r="G49"/>
  <c r="S48"/>
  <c r="M48"/>
  <c r="G48"/>
  <c r="Q47"/>
  <c r="K47"/>
  <c r="E47"/>
  <c r="S46"/>
  <c r="M46"/>
  <c r="G46"/>
  <c r="S45"/>
  <c r="M45"/>
  <c r="G45"/>
  <c r="S44"/>
  <c r="M44"/>
  <c r="G44"/>
  <c r="Q43"/>
  <c r="K43"/>
  <c r="E43"/>
  <c r="S42"/>
  <c r="M42"/>
  <c r="G42"/>
  <c r="S41"/>
  <c r="M41"/>
  <c r="G41"/>
  <c r="S40"/>
  <c r="M40"/>
  <c r="G40"/>
  <c r="Q39"/>
  <c r="K39"/>
  <c r="E39"/>
  <c r="M36"/>
  <c r="G36"/>
  <c r="M35"/>
  <c r="G35"/>
  <c r="M34"/>
  <c r="G34"/>
  <c r="K33"/>
  <c r="E33"/>
  <c r="M28"/>
  <c r="G28"/>
  <c r="M24"/>
  <c r="G24"/>
  <c r="K23"/>
  <c r="E23"/>
  <c r="M22"/>
  <c r="G22"/>
  <c r="M21"/>
  <c r="G21"/>
  <c r="W21" s="1"/>
  <c r="M20"/>
  <c r="G20"/>
  <c r="W20" s="1"/>
  <c r="K19"/>
  <c r="E19"/>
  <c r="M18"/>
  <c r="G18"/>
  <c r="M17"/>
  <c r="G17"/>
  <c r="M16"/>
  <c r="G16"/>
  <c r="K15"/>
  <c r="E15"/>
  <c r="A7"/>
  <c r="A6"/>
  <c r="D20" i="1"/>
  <c r="W73" i="2" l="1"/>
  <c r="S92"/>
  <c r="S163"/>
  <c r="W65"/>
  <c r="W165"/>
  <c r="M53"/>
  <c r="G150"/>
  <c r="M98"/>
  <c r="W94"/>
  <c r="S106"/>
  <c r="S131"/>
  <c r="W80"/>
  <c r="W18"/>
  <c r="S62"/>
  <c r="S66"/>
  <c r="G158"/>
  <c r="W158" s="1"/>
  <c r="W17"/>
  <c r="W56"/>
  <c r="G74"/>
  <c r="M123"/>
  <c r="M131"/>
  <c r="M150"/>
  <c r="M15"/>
  <c r="W41"/>
  <c r="S53"/>
  <c r="W115"/>
  <c r="W119"/>
  <c r="W128"/>
  <c r="M62"/>
  <c r="W76"/>
  <c r="S78"/>
  <c r="M78"/>
  <c r="W81"/>
  <c r="S84"/>
  <c r="S88"/>
  <c r="G88"/>
  <c r="G92"/>
  <c r="W93"/>
  <c r="W92" s="1"/>
  <c r="M92"/>
  <c r="W114"/>
  <c r="W118"/>
  <c r="W122"/>
  <c r="W155"/>
  <c r="W164"/>
  <c r="M163"/>
  <c r="W16"/>
  <c r="W64"/>
  <c r="M70"/>
  <c r="M168"/>
  <c r="W34"/>
  <c r="M33"/>
  <c r="M39"/>
  <c r="G47"/>
  <c r="Q60"/>
  <c r="S70"/>
  <c r="Q110"/>
  <c r="W109"/>
  <c r="G146"/>
  <c r="S150"/>
  <c r="S156"/>
  <c r="W24"/>
  <c r="W35"/>
  <c r="M43"/>
  <c r="E51"/>
  <c r="S57"/>
  <c r="W63"/>
  <c r="W68"/>
  <c r="M66"/>
  <c r="S74"/>
  <c r="W79"/>
  <c r="W85"/>
  <c r="W90"/>
  <c r="W103"/>
  <c r="S102"/>
  <c r="W113"/>
  <c r="W117"/>
  <c r="W121"/>
  <c r="S139"/>
  <c r="W149"/>
  <c r="W167"/>
  <c r="K110"/>
  <c r="W49"/>
  <c r="G106"/>
  <c r="S123"/>
  <c r="W142"/>
  <c r="M156"/>
  <c r="M19"/>
  <c r="K31" s="1"/>
  <c r="M31" s="1"/>
  <c r="M23"/>
  <c r="K32" s="1"/>
  <c r="M32" s="1"/>
  <c r="W28"/>
  <c r="S39"/>
  <c r="W42"/>
  <c r="S43"/>
  <c r="W46"/>
  <c r="K51"/>
  <c r="K60"/>
  <c r="W59"/>
  <c r="W67"/>
  <c r="M88"/>
  <c r="W95"/>
  <c r="S98"/>
  <c r="G123"/>
  <c r="W116"/>
  <c r="W120"/>
  <c r="W134"/>
  <c r="W138"/>
  <c r="W160"/>
  <c r="S158"/>
  <c r="W166"/>
  <c r="W175"/>
  <c r="W178"/>
  <c r="M47"/>
  <c r="W58"/>
  <c r="W72"/>
  <c r="M74"/>
  <c r="M84"/>
  <c r="W91"/>
  <c r="W101"/>
  <c r="M102"/>
  <c r="E110"/>
  <c r="W108"/>
  <c r="W127"/>
  <c r="W133"/>
  <c r="W137"/>
  <c r="M146"/>
  <c r="W145"/>
  <c r="W154"/>
  <c r="M158"/>
  <c r="W169"/>
  <c r="Q181"/>
  <c r="W174"/>
  <c r="W177"/>
  <c r="G15"/>
  <c r="E30" s="1"/>
  <c r="G23"/>
  <c r="E32" s="1"/>
  <c r="G32" s="1"/>
  <c r="W40"/>
  <c r="W45"/>
  <c r="S47"/>
  <c r="S51" s="1"/>
  <c r="W55"/>
  <c r="G62"/>
  <c r="W71"/>
  <c r="Q82"/>
  <c r="G78"/>
  <c r="W87"/>
  <c r="W100"/>
  <c r="W105"/>
  <c r="M106"/>
  <c r="M110" s="1"/>
  <c r="W112"/>
  <c r="W126"/>
  <c r="W130"/>
  <c r="M139"/>
  <c r="W136"/>
  <c r="S146"/>
  <c r="W144"/>
  <c r="W148"/>
  <c r="W153"/>
  <c r="G163"/>
  <c r="E181"/>
  <c r="W173"/>
  <c r="W180"/>
  <c r="W22"/>
  <c r="W36"/>
  <c r="W44"/>
  <c r="Q51"/>
  <c r="W50"/>
  <c r="W54"/>
  <c r="W69"/>
  <c r="E82"/>
  <c r="W77"/>
  <c r="K82"/>
  <c r="W86"/>
  <c r="W84" s="1"/>
  <c r="W99"/>
  <c r="W104"/>
  <c r="W125"/>
  <c r="W129"/>
  <c r="W135"/>
  <c r="W143"/>
  <c r="W152"/>
  <c r="W162"/>
  <c r="K181"/>
  <c r="W171"/>
  <c r="G172"/>
  <c r="M172"/>
  <c r="W176"/>
  <c r="W179"/>
  <c r="G139"/>
  <c r="S172"/>
  <c r="K30"/>
  <c r="G19"/>
  <c r="G33"/>
  <c r="G43"/>
  <c r="W48"/>
  <c r="M57"/>
  <c r="G70"/>
  <c r="W70" s="1"/>
  <c r="W75"/>
  <c r="G84"/>
  <c r="W89"/>
  <c r="G102"/>
  <c r="W107"/>
  <c r="G131"/>
  <c r="W141"/>
  <c r="G156"/>
  <c r="W159"/>
  <c r="G39"/>
  <c r="G53"/>
  <c r="G66"/>
  <c r="G98"/>
  <c r="G168"/>
  <c r="W66" l="1"/>
  <c r="M51"/>
  <c r="W102"/>
  <c r="M181"/>
  <c r="W150"/>
  <c r="W78"/>
  <c r="S96"/>
  <c r="W156"/>
  <c r="W33"/>
  <c r="W106"/>
  <c r="W146"/>
  <c r="W43"/>
  <c r="W163"/>
  <c r="S60"/>
  <c r="S181"/>
  <c r="W98"/>
  <c r="W62"/>
  <c r="M82"/>
  <c r="G96"/>
  <c r="W168"/>
  <c r="W74"/>
  <c r="W47"/>
  <c r="W131"/>
  <c r="S110"/>
  <c r="W172"/>
  <c r="W32"/>
  <c r="W23"/>
  <c r="W15"/>
  <c r="M96"/>
  <c r="S82"/>
  <c r="W88"/>
  <c r="W96" s="1"/>
  <c r="W123"/>
  <c r="W39"/>
  <c r="W51" s="1"/>
  <c r="G181"/>
  <c r="G110"/>
  <c r="W139"/>
  <c r="W110"/>
  <c r="G51"/>
  <c r="G30"/>
  <c r="M60"/>
  <c r="W57"/>
  <c r="W53"/>
  <c r="G60"/>
  <c r="K29"/>
  <c r="M30"/>
  <c r="M29" s="1"/>
  <c r="M37" s="1"/>
  <c r="G82"/>
  <c r="W19"/>
  <c r="E31"/>
  <c r="G31" s="1"/>
  <c r="W31" s="1"/>
  <c r="S182" l="1"/>
  <c r="D26" i="1" s="1"/>
  <c r="S184" i="2" s="1"/>
  <c r="W82"/>
  <c r="W181"/>
  <c r="E29"/>
  <c r="M182"/>
  <c r="W60"/>
  <c r="W30"/>
  <c r="G29"/>
  <c r="M184" l="1"/>
  <c r="H30" i="5"/>
  <c r="J30" s="1"/>
  <c r="W29" i="2"/>
  <c r="W37" s="1"/>
  <c r="W182" s="1"/>
  <c r="G37"/>
  <c r="G182" s="1"/>
  <c r="D19" i="1" l="1"/>
  <c r="C30" i="5"/>
  <c r="N30" s="1"/>
  <c r="D27" i="1" l="1"/>
  <c r="C19" s="1"/>
  <c r="J184" i="2"/>
  <c r="B30" i="5"/>
  <c r="I30"/>
  <c r="K30"/>
  <c r="G184" i="2"/>
  <c r="C26" i="1" l="1"/>
  <c r="C20"/>
  <c r="C23"/>
  <c r="W184" i="2"/>
  <c r="C22" i="1"/>
  <c r="C25"/>
  <c r="C21"/>
  <c r="C24"/>
  <c r="C27" l="1"/>
</calcChain>
</file>

<file path=xl/sharedStrings.xml><?xml version="1.0" encoding="utf-8"?>
<sst xmlns="http://schemas.openxmlformats.org/spreadsheetml/2006/main" count="712" uniqueCount="410">
  <si>
    <t xml:space="preserve">
</t>
  </si>
  <si>
    <t>Додаток №______</t>
  </si>
  <si>
    <t>до Договору про надання гранту №_____________</t>
  </si>
  <si>
    <t xml:space="preserve">Конкурсна програма: </t>
  </si>
  <si>
    <t>ЛОТ:</t>
  </si>
  <si>
    <t>Заявник (найменування юридичної особи/прізвище, ім'я, по батькові (за наявності) фізичної особи) :</t>
  </si>
  <si>
    <t>Назва Проєкту:</t>
  </si>
  <si>
    <t>Дата початку Проєкту:</t>
  </si>
  <si>
    <t>Дата завершення Проєкту:</t>
  </si>
  <si>
    <t>Організація-донор</t>
  </si>
  <si>
    <t>Фінансування проєкту, %</t>
  </si>
  <si>
    <t>Фінансування проєкту, грн</t>
  </si>
  <si>
    <t>НАДХОДЖЕННЯ</t>
  </si>
  <si>
    <t>1.</t>
  </si>
  <si>
    <t>Український культурний фонд</t>
  </si>
  <si>
    <t>2.</t>
  </si>
  <si>
    <t>Співфінансування* :</t>
  </si>
  <si>
    <t>2.1.</t>
  </si>
  <si>
    <t>Кошти організацій-партнерів (повна назва організації)</t>
  </si>
  <si>
    <t>2.2.</t>
  </si>
  <si>
    <t>Кошти державного та місцевих бюджетів (повна назва організації)</t>
  </si>
  <si>
    <t>2.3.</t>
  </si>
  <si>
    <t>Кошти інших донорів (повна назва організації)</t>
  </si>
  <si>
    <t>2.4.</t>
  </si>
  <si>
    <t>2.5.</t>
  </si>
  <si>
    <t>Власні кошти організації-заявника</t>
  </si>
  <si>
    <t>3.</t>
  </si>
  <si>
    <t>Реінвестиції (дохід отриманий від реалізації книг, квитків, програм та інших культурно-мистецьких продуктів, що створюватимуться в рамках проєкту)</t>
  </si>
  <si>
    <t>Усього "Надходження"</t>
  </si>
  <si>
    <t>*За наявності співфінансування Грантоотримувач самостійно вирішує, на які статті витрат іде співфінансування.</t>
  </si>
  <si>
    <t>(посада)</t>
  </si>
  <si>
    <t>(підпис, печатка (за наявності))</t>
  </si>
  <si>
    <t>(П.І.Б.)</t>
  </si>
  <si>
    <t xml:space="preserve">Кошторис Проєкту </t>
  </si>
  <si>
    <t xml:space="preserve">
Стаття: 
Підстаття:
Пункт:</t>
  </si>
  <si>
    <t>№</t>
  </si>
  <si>
    <t>Найменування витрат</t>
  </si>
  <si>
    <t>Одиниця виміру</t>
  </si>
  <si>
    <t>Витрати за рахунок гранту Фонду</t>
  </si>
  <si>
    <t>Витрати за рахунок співфінансування</t>
  </si>
  <si>
    <t>Витрати за рахунок  реінвестиції</t>
  </si>
  <si>
    <t>Планові витрати відповідно до заявки</t>
  </si>
  <si>
    <t>Кількість/
Період</t>
  </si>
  <si>
    <t>Вартість за одиницю, грн</t>
  </si>
  <si>
    <t>Загальна сума, грн  (=5*6)</t>
  </si>
  <si>
    <t>Вартість за одиницю, грн.</t>
  </si>
  <si>
    <t>Загальна сума, грн  (=8*9)</t>
  </si>
  <si>
    <t>ВИТРАТИ:</t>
  </si>
  <si>
    <t>Стаття:</t>
  </si>
  <si>
    <t xml:space="preserve">Винагорода членам команди Проєкту </t>
  </si>
  <si>
    <t xml:space="preserve">     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</si>
  <si>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</si>
  <si>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</si>
  <si>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</si>
  <si>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</si>
  <si>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</si>
  <si>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ПІБ (за наявності), посада (роль у Проєкті)</t>
  </si>
  <si>
    <t>місяців</t>
  </si>
  <si>
    <t>1.1.2</t>
  </si>
  <si>
    <t>ПІБ (за наявності),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</si>
  <si>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</si>
  <si>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</si>
  <si>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</si>
  <si>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</si>
  <si>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</si>
  <si>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</si>
  <si>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</si>
  <si>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цивільно-правового характеру</t>
  </si>
  <si>
    <t>1.3.1</t>
  </si>
  <si>
    <t xml:space="preserve"> ПІБ (за наявності), конкретна назва послуги/ роботи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</si>
  <si>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</si>
  <si>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</si>
  <si>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</si>
  <si>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</si>
  <si>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</si>
  <si>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</si>
  <si>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</si>
  <si>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</si>
  <si>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</si>
  <si>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фізичними особами-підприємцями</t>
  </si>
  <si>
    <t>1.5.1</t>
  </si>
  <si>
    <t>1.5.2</t>
  </si>
  <si>
    <t>1.5.3</t>
  </si>
  <si>
    <t xml:space="preserve">Усього по статті 1 "Винагорода членам команди Проєкту" </t>
  </si>
  <si>
    <t>Недопустимі витрати за рахунок реінвестиції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</si>
  <si>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</si>
  <si>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</si>
  <si>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</si>
  <si>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</si>
  <si>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</si>
  <si>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</si>
  <si>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</si>
  <si>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</si>
  <si>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</si>
  <si>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</si>
  <si>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</si>
  <si>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</si>
  <si>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</si>
  <si>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</si>
  <si>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</si>
  <si>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</si>
  <si>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</si>
  <si>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</si>
  <si>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</si>
  <si>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</si>
  <si>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</si>
  <si>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</si>
  <si>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Усього по статті 2 "Витрати, пов'язані з відрядженнями"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</si>
  <si>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</si>
  <si>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</si>
  <si>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</si>
  <si>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</si>
  <si>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</si>
  <si>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</si>
  <si>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</si>
  <si>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</si>
  <si>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</si>
  <si>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</si>
  <si>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</si>
  <si>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</si>
  <si>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 (недопустимі витрати за рахунок гранту Фонду)</t>
  </si>
  <si>
    <t>послуга</t>
  </si>
  <si>
    <t>Недопустимі витрати за рахунок гранту УКФ</t>
  </si>
  <si>
    <t>3.2.2</t>
  </si>
  <si>
    <t>Інші нематеріальні активи (недопустимі витрати за рахунок гранту Фонду)</t>
  </si>
  <si>
    <t>Усього по статті 3 "Обладнання і нематеріальні активи"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</si>
  <si>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</si>
  <si>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</si>
  <si>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</si>
  <si>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</si>
  <si>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</si>
  <si>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</si>
  <si>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</si>
  <si>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</si>
  <si>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</si>
  <si>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</si>
  <si>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</si>
  <si>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</si>
  <si>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</si>
  <si>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</si>
  <si>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</si>
  <si>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</si>
  <si>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</si>
  <si>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</si>
  <si>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</si>
  <si>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</si>
  <si>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</si>
  <si>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</si>
  <si>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</si>
  <si>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</si>
  <si>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</si>
  <si>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</si>
  <si>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</si>
  <si>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</si>
  <si>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</si>
  <si>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</si>
  <si>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</si>
  <si>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</si>
  <si>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</si>
  <si>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</si>
  <si>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</si>
  <si>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Усього по статті 4 "Витрати, пов'язані з орендою"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</si>
  <si>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</si>
  <si>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</si>
  <si>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</si>
  <si>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</si>
  <si>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</si>
  <si>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</si>
  <si>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</si>
  <si>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</si>
  <si>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</si>
  <si>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</si>
  <si>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</si>
  <si>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</si>
  <si>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</si>
  <si>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</si>
  <si>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</si>
  <si>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</si>
  <si>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</si>
  <si>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</si>
  <si>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</si>
  <si>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Усього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</si>
  <si>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</si>
  <si>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</si>
  <si>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</si>
  <si>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</si>
  <si>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</si>
  <si>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</si>
  <si>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</si>
  <si>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</si>
  <si>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</si>
  <si>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</si>
  <si>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</si>
  <si>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</si>
  <si>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</si>
  <si>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</si>
  <si>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</si>
  <si>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</si>
  <si>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</si>
  <si>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Усього по статті 6 "Матеріальні витрати"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</si>
  <si>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</si>
  <si>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</si>
  <si>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</si>
  <si>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</si>
  <si>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</si>
  <si>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</si>
  <si>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</si>
  <si>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</si>
  <si>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</si>
  <si>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</si>
  <si>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</si>
  <si>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</si>
  <si>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</si>
  <si>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</si>
  <si>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</si>
  <si>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</si>
  <si>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</si>
  <si>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</si>
  <si>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</si>
  <si>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</si>
  <si>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</si>
  <si>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</si>
  <si>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Усього по статті 7 "Поліграфічні послуги"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</si>
  <si>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</si>
  <si>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</si>
  <si>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</si>
  <si>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</si>
  <si>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</si>
  <si>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</si>
  <si>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</si>
  <si>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</si>
  <si>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</si>
  <si>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</si>
  <si>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</si>
  <si>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</si>
  <si>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</si>
  <si>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</si>
  <si>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 статті "Видавничі послуги"</t>
  </si>
  <si>
    <t>Усього по статті 8 "Видавничі послуги"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</si>
  <si>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</si>
  <si>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</si>
  <si>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</si>
  <si>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</si>
  <si>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</si>
  <si>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</si>
  <si>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статті "Послуги з просування"</t>
  </si>
  <si>
    <t>Усього по статті  9 "Послуги з просування"</t>
  </si>
  <si>
    <t>Створення  вебресурсу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</si>
  <si>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</si>
  <si>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</si>
  <si>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 за договорами ЦПХ з підрядниками статті "Створення вебресурсу"</t>
  </si>
  <si>
    <t>Усього по статті 10 "Створення вебресурсу"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</si>
  <si>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</si>
  <si>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</si>
  <si>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Усього по статті 11 "Придбання методичних, навчальних, інформаційних матеріалів, в т.ч. на електроних носіях інформації"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</si>
  <si>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</si>
  <si>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</si>
  <si>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</si>
  <si>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 якої на яку мову)</t>
  </si>
  <si>
    <t>Редагування письмового перекладу</t>
  </si>
  <si>
    <t>Соціальні внески за договорами ЦПХ з підрядниками статті  "Послуги з перекладу"</t>
  </si>
  <si>
    <t>Усього по статті 12 "Послуги з перекладу"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</si>
  <si>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</si>
  <si>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</si>
  <si>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</si>
  <si>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</si>
  <si>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</si>
  <si>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</si>
  <si>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</si>
  <si>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</si>
  <si>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</si>
  <si>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</si>
  <si>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підстатті 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</si>
  <si>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</si>
  <si>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</si>
  <si>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</si>
  <si>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</si>
  <si>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</si>
  <si>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</si>
  <si>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</si>
  <si>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 підстатті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</si>
  <si>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</si>
  <si>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</si>
  <si>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</si>
  <si>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</si>
  <si>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</si>
  <si>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</si>
  <si>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</si>
  <si>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</si>
  <si>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</si>
  <si>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</si>
  <si>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</si>
  <si>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</si>
  <si>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</si>
  <si>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</si>
  <si>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</si>
  <si>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</si>
  <si>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</si>
  <si>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</si>
  <si>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</si>
  <si>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 підстатті "Інші прямі витрати"</t>
  </si>
  <si>
    <t>Усього по статті 13 "Інші прямі витрати"</t>
  </si>
  <si>
    <t>Усього  "Витрати"</t>
  </si>
  <si>
    <t>РЕЗУЛЬТАТ РЕАЛІЗАЦІЇ ПРОЄКТУ</t>
  </si>
  <si>
    <t>1</t>
  </si>
  <si>
    <t>3</t>
  </si>
  <si>
    <t xml:space="preserve">Соціальні внески  за договорами ЦПХ з підрядниками статті "Поліграфічні послуги" </t>
  </si>
  <si>
    <t>від "____" _______________________ 2023 року</t>
  </si>
  <si>
    <t>Конкурсна програма: Культурна спадщина</t>
  </si>
  <si>
    <t>ЛОТ: 3. Дослідження історико-культурної спадщини</t>
  </si>
  <si>
    <t>ФОП Карпів Василь Євгенійович</t>
  </si>
  <si>
    <t>Незламність традиції: дослідження унікального іконостаса з Черепина</t>
  </si>
  <si>
    <t>Мельник Іван Андрійович, координатор наукової роботи</t>
  </si>
  <si>
    <t>Скочиляс Ірина Богданівна, співавторка наукового дослідження</t>
  </si>
  <si>
    <t>1.3.2.</t>
  </si>
  <si>
    <t>Пелех Маряна Іванівна, співавторка наукового дослідження</t>
  </si>
  <si>
    <t>1.3.4</t>
  </si>
  <si>
    <t>Герій Оксана Омелянівна, співавторка наукового дослідження</t>
  </si>
  <si>
    <t>Розробляє структуру дослідження, здійснює наукове редагування, готує текстові матеріали для буклету, організовує виїзди команди проекту на об’єкт і науковий семінар, пише фінальний звіт</t>
  </si>
  <si>
    <t>Карпів Василь Євгенійович, керівник проекту, співавтор наукових досліджень</t>
  </si>
  <si>
    <t>1.3.5</t>
  </si>
  <si>
    <t>Бокало Ігор, співавтор наукового дослідження</t>
  </si>
  <si>
    <t>Дизпаливо для власного транспорту</t>
  </si>
  <si>
    <t>л/шт.</t>
  </si>
  <si>
    <t>місяць</t>
  </si>
  <si>
    <t>шт</t>
  </si>
  <si>
    <t>Професійне фотографування обєктів дослідження, компютерна обробка</t>
  </si>
  <si>
    <t>Створення інтерактивної картосхеми</t>
  </si>
  <si>
    <t>Інші послуги банку (відкриття рахунку)</t>
  </si>
  <si>
    <t>Інші прямі витрати (організація наукового семінару в приміщенні ІН НАНУ)</t>
  </si>
  <si>
    <t>Інші прямі витрати (ренгенологічне дослідження ікон)</t>
  </si>
  <si>
    <t>знімок</t>
  </si>
  <si>
    <t>Укладення договорів з виконавцями робіт, менеджмент виконання робочого плану, дослідження малярського шару та позолоти, написання аналітичного розділу про технологію малярства, стан збереження, висновки, доповідь на семінар.</t>
  </si>
  <si>
    <t xml:space="preserve">ТОВ "Скайрон", у вартість одного фото входить професійна підсвітка і цифрова обробка  </t>
  </si>
  <si>
    <t>Оренда проекційної техніки (1200 грн) + друк 25 запрошень і програм (1800 грн) + 25 порцій кави і тістечок для кофе-брейку (4500 грн) + плата відеооператору за зйомку і монтаж для Ютуб виступів семінару (5000 грн)</t>
  </si>
  <si>
    <t>ФОП, повний бухгалтерський і юридичний супровід проекту, підготовка фінансового звіту</t>
  </si>
  <si>
    <t>Проводить комплексні дослідження щодо біологічних забруднень, пише рекомендації для збереження іконостаса</t>
  </si>
  <si>
    <t>Перевезення членів команди для здійснення обмірів, натурних спостережень, перевезення ікон в ренгенологічну лабораторію за маршрутом Львів-Черепин (22 км х 0,08 л/км х 10 разів = 17,6 л)</t>
  </si>
  <si>
    <t>Фізична особа підприємець</t>
  </si>
  <si>
    <t>Карпів В.Є.</t>
  </si>
  <si>
    <t>5 ікон по 3 фрагменти і 6 ікон по 2 фрагменти (ціна охоплює всі категорії витрат виконавця для виконання знимка)</t>
  </si>
  <si>
    <t xml:space="preserve">ТОВ "Скайрон", картосхема іконостаса у високій якості, 51 текст, програмна оболонка </t>
  </si>
  <si>
    <t>Проводить наукові дослідження, пише текст про іконографію, готує доповідь на семінар</t>
  </si>
  <si>
    <t xml:space="preserve">Виконання архітектурних обмірів предметів внутрішнього обладнання: фасадів, розрізів, перетинів; виготовлення креслень, планів, картосхем, написання аналітичного розділу про архітектоніку іконостаса. </t>
  </si>
  <si>
    <t>Чапля Андрій, виконавець біологічних досліджень</t>
  </si>
  <si>
    <t>ФОП Карпів Ольга Володимирівна, фотофіксація всіх етапів роботи для ілюстративного наповнення повідомлень PR-кампанії та для звіту</t>
  </si>
  <si>
    <t>ФОП Карпів Ольга Володимирівна, створення контенту, розміщення постів у соцмережах, підготовка прес-релізів, організація співпраці зі ЗМІ, промоція серед освітян і туроператорів</t>
  </si>
  <si>
    <t xml:space="preserve">ФОП Акмен Інна Робертівна, Дизайн та макетування інформаційного буклета про іконостас, текст + іл.; 16 стор, А5. </t>
  </si>
  <si>
    <t xml:space="preserve">ФОП Акмен Інна Робертівна, Повноколірний друк інформаційних буклетів, Формат А5, 16 стор. Наклад 100.  </t>
  </si>
  <si>
    <t>Опрацьовує архівні та бібліографічні джерела, пише текст про історію, готує доповідь на семінар</t>
  </si>
  <si>
    <t>Досліджує декоративну структуру іконостаса, пише текст вступу і розділу про різьбу, короткі тексти до інтерактивної картосхеми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</si>
  <si>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</si>
  <si>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</si>
  <si>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</si>
  <si>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</si>
  <si>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</si>
  <si>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</si>
  <si>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</si>
  <si>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</si>
  <si>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</si>
  <si>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</si>
  <si>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</si>
  <si>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</si>
  <si>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</si>
  <si>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</si>
  <si>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</si>
  <si>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</si>
  <si>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Загальна сума</t>
  </si>
  <si>
    <t>%</t>
  </si>
  <si>
    <t>грн.</t>
  </si>
  <si>
    <t>грн. (ст.3+ст.4+ст.5+ ст.6+ст.7)</t>
  </si>
  <si>
    <t>стовпці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</si>
  <si>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</si>
  <si>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</si>
  <si>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</si>
  <si>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</si>
  <si>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</si>
  <si>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</si>
  <si>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</si>
  <si>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</si>
  <si>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</si>
  <si>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</si>
  <si>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</si>
  <si>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</si>
  <si>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</si>
  <si>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</si>
  <si>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</si>
  <si>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</si>
  <si>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</si>
  <si>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</si>
  <si>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</si>
  <si>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від " 01" червня 2023 року</t>
  </si>
  <si>
    <t xml:space="preserve">до Договору про надання гранту № 6CUH31-34735 </t>
  </si>
  <si>
    <t>Карпів Василь Євгенійович</t>
  </si>
  <si>
    <t>«Дослідження історико-культурної спадщини України»)</t>
  </si>
  <si>
    <t xml:space="preserve"> Культурна спадщина</t>
  </si>
  <si>
    <t>Фактичні витрати відповідно до заявки</t>
  </si>
  <si>
    <t>Загальна сума, грн  (=11*12)</t>
  </si>
  <si>
    <t>Загальна сума, грн  (=14*15)</t>
  </si>
  <si>
    <t>Загальна сума, грн (=17*18)</t>
  </si>
  <si>
    <t>Примітки</t>
  </si>
  <si>
    <t>планова, грн. (=7+13+19)</t>
  </si>
  <si>
    <t>фактична, грн. (=10+16+22)</t>
  </si>
  <si>
    <t>різниця</t>
  </si>
  <si>
    <t xml:space="preserve">грн. </t>
  </si>
  <si>
    <t xml:space="preserve">Загальна сума витрат по проєкту, грн </t>
  </si>
  <si>
    <t>Загальна сума, грн  (=20*21)</t>
  </si>
  <si>
    <t>******</t>
  </si>
  <si>
    <t>Додаток № 4</t>
  </si>
  <si>
    <t>за період з 01 червня по 27 жовтня 2023 року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</si>
</sst>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3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222222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</font>
    <font>
      <sz val="11"/>
      <name val="Arial"/>
    </font>
    <font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9" tint="0.79998168889431442"/>
        <bgColor rgb="FFE2EFD9"/>
      </patternFill>
    </fill>
  </fills>
  <borders count="1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10" fontId="2" fillId="5" borderId="9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9" xfId="0" applyFont="1" applyFill="1" applyBorder="1" applyAlignment="1">
      <alignment vertical="center" wrapText="1"/>
    </xf>
    <xf numFmtId="2" fontId="2" fillId="5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0" fontId="2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10" fontId="2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2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10" fontId="2" fillId="5" borderId="8" xfId="0" applyNumberFormat="1" applyFont="1" applyFill="1" applyBorder="1" applyAlignment="1">
      <alignment horizontal="center" vertical="center"/>
    </xf>
    <xf numFmtId="4" fontId="3" fillId="5" borderId="23" xfId="0" applyNumberFormat="1" applyFont="1" applyFill="1" applyBorder="1" applyAlignment="1">
      <alignment horizontal="center" vertical="center"/>
    </xf>
    <xf numFmtId="10" fontId="2" fillId="4" borderId="6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1" fillId="0" borderId="24" xfId="0" applyFont="1" applyBorder="1"/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4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6" borderId="37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wrapText="1"/>
    </xf>
    <xf numFmtId="3" fontId="2" fillId="7" borderId="37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8" borderId="40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center"/>
    </xf>
    <xf numFmtId="4" fontId="1" fillId="8" borderId="5" xfId="0" applyNumberFormat="1" applyFont="1" applyFill="1" applyBorder="1" applyAlignment="1">
      <alignment horizontal="right" vertical="center"/>
    </xf>
    <xf numFmtId="164" fontId="2" fillId="9" borderId="41" xfId="0" applyNumberFormat="1" applyFont="1" applyFill="1" applyBorder="1" applyAlignment="1">
      <alignment vertical="top"/>
    </xf>
    <xf numFmtId="49" fontId="2" fillId="9" borderId="42" xfId="0" applyNumberFormat="1" applyFont="1" applyFill="1" applyBorder="1" applyAlignment="1">
      <alignment horizontal="center" vertical="top"/>
    </xf>
    <xf numFmtId="0" fontId="20" fillId="9" borderId="43" xfId="0" applyFont="1" applyFill="1" applyBorder="1" applyAlignment="1">
      <alignment vertical="top" wrapText="1"/>
    </xf>
    <xf numFmtId="0" fontId="2" fillId="9" borderId="44" xfId="0" applyFont="1" applyFill="1" applyBorder="1" applyAlignment="1">
      <alignment horizontal="center" vertical="top"/>
    </xf>
    <xf numFmtId="4" fontId="2" fillId="9" borderId="45" xfId="0" applyNumberFormat="1" applyFont="1" applyFill="1" applyBorder="1" applyAlignment="1">
      <alignment horizontal="right" vertical="top"/>
    </xf>
    <xf numFmtId="4" fontId="2" fillId="9" borderId="46" xfId="0" applyNumberFormat="1" applyFont="1" applyFill="1" applyBorder="1" applyAlignment="1">
      <alignment horizontal="right" vertical="top"/>
    </xf>
    <xf numFmtId="4" fontId="2" fillId="9" borderId="47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8" xfId="0" applyNumberFormat="1" applyFont="1" applyBorder="1" applyAlignment="1">
      <alignment vertical="top"/>
    </xf>
    <xf numFmtId="49" fontId="3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53" xfId="0" applyNumberFormat="1" applyFont="1" applyBorder="1" applyAlignment="1">
      <alignment vertical="top"/>
    </xf>
    <xf numFmtId="49" fontId="3" fillId="0" borderId="54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20" fillId="9" borderId="57" xfId="0" applyFont="1" applyFill="1" applyBorder="1" applyAlignment="1">
      <alignment vertical="top" wrapText="1"/>
    </xf>
    <xf numFmtId="0" fontId="2" fillId="9" borderId="41" xfId="0" applyFont="1" applyFill="1" applyBorder="1" applyAlignment="1">
      <alignment horizontal="center" vertical="top"/>
    </xf>
    <xf numFmtId="4" fontId="2" fillId="9" borderId="58" xfId="0" applyNumberFormat="1" applyFont="1" applyFill="1" applyBorder="1" applyAlignment="1">
      <alignment horizontal="right" vertical="top"/>
    </xf>
    <xf numFmtId="4" fontId="2" fillId="9" borderId="59" xfId="0" applyNumberFormat="1" applyFont="1" applyFill="1" applyBorder="1" applyAlignment="1">
      <alignment horizontal="right" vertical="top"/>
    </xf>
    <xf numFmtId="4" fontId="2" fillId="9" borderId="60" xfId="0" applyNumberFormat="1" applyFont="1" applyFill="1" applyBorder="1" applyAlignment="1">
      <alignment horizontal="right" vertical="top"/>
    </xf>
    <xf numFmtId="164" fontId="2" fillId="0" borderId="62" xfId="0" applyNumberFormat="1" applyFont="1" applyBorder="1" applyAlignment="1">
      <alignment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0" fontId="21" fillId="9" borderId="57" xfId="0" applyFont="1" applyFill="1" applyBorder="1" applyAlignment="1">
      <alignment vertical="top" wrapText="1"/>
    </xf>
    <xf numFmtId="49" fontId="3" fillId="0" borderId="66" xfId="0" applyNumberFormat="1" applyFont="1" applyBorder="1" applyAlignment="1">
      <alignment horizontal="center" vertical="top"/>
    </xf>
    <xf numFmtId="49" fontId="3" fillId="9" borderId="42" xfId="0" applyNumberFormat="1" applyFont="1" applyFill="1" applyBorder="1" applyAlignment="1">
      <alignment horizontal="center" vertical="top"/>
    </xf>
    <xf numFmtId="164" fontId="2" fillId="0" borderId="67" xfId="0" applyNumberFormat="1" applyFont="1" applyBorder="1" applyAlignment="1">
      <alignment vertical="top"/>
    </xf>
    <xf numFmtId="49" fontId="3" fillId="0" borderId="68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164" fontId="20" fillId="10" borderId="4" xfId="0" applyNumberFormat="1" applyFont="1" applyFill="1" applyBorder="1" applyAlignment="1">
      <alignment vertical="center"/>
    </xf>
    <xf numFmtId="164" fontId="2" fillId="10" borderId="5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vertical="center" wrapText="1"/>
    </xf>
    <xf numFmtId="0" fontId="2" fillId="10" borderId="6" xfId="0" applyFont="1" applyFill="1" applyBorder="1" applyAlignment="1">
      <alignment horizontal="center" vertical="center"/>
    </xf>
    <xf numFmtId="4" fontId="2" fillId="6" borderId="39" xfId="0" applyNumberFormat="1" applyFont="1" applyFill="1" applyBorder="1" applyAlignment="1">
      <alignment horizontal="right" vertical="center"/>
    </xf>
    <xf numFmtId="4" fontId="2" fillId="10" borderId="9" xfId="0" applyNumberFormat="1" applyFont="1" applyFill="1" applyBorder="1" applyAlignment="1">
      <alignment horizontal="right" vertical="center"/>
    </xf>
    <xf numFmtId="4" fontId="2" fillId="10" borderId="73" xfId="0" applyNumberFormat="1" applyFont="1" applyFill="1" applyBorder="1" applyAlignment="1">
      <alignment horizontal="right" vertical="center"/>
    </xf>
    <xf numFmtId="4" fontId="2" fillId="10" borderId="74" xfId="0" applyNumberFormat="1" applyFont="1" applyFill="1" applyBorder="1" applyAlignment="1">
      <alignment horizontal="right" vertical="center"/>
    </xf>
    <xf numFmtId="0" fontId="2" fillId="8" borderId="77" xfId="0" applyFont="1" applyFill="1" applyBorder="1" applyAlignment="1">
      <alignment vertical="center"/>
    </xf>
    <xf numFmtId="0" fontId="3" fillId="8" borderId="78" xfId="0" applyFont="1" applyFill="1" applyBorder="1" applyAlignment="1">
      <alignment horizontal="center" vertical="center"/>
    </xf>
    <xf numFmtId="0" fontId="2" fillId="8" borderId="79" xfId="0" applyFont="1" applyFill="1" applyBorder="1" applyAlignment="1">
      <alignment vertical="center"/>
    </xf>
    <xf numFmtId="0" fontId="1" fillId="8" borderId="79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50" xfId="0" applyFont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2" fillId="10" borderId="81" xfId="0" applyNumberFormat="1" applyFont="1" applyFill="1" applyBorder="1" applyAlignment="1">
      <alignment horizontal="right" vertical="center"/>
    </xf>
    <xf numFmtId="4" fontId="2" fillId="10" borderId="82" xfId="0" applyNumberFormat="1" applyFont="1" applyFill="1" applyBorder="1" applyAlignment="1">
      <alignment horizontal="right" vertical="center"/>
    </xf>
    <xf numFmtId="4" fontId="2" fillId="9" borderId="82" xfId="0" applyNumberFormat="1" applyFont="1" applyFill="1" applyBorder="1" applyAlignment="1">
      <alignment horizontal="right" vertical="top"/>
    </xf>
    <xf numFmtId="4" fontId="2" fillId="9" borderId="81" xfId="0" applyNumberFormat="1" applyFont="1" applyFill="1" applyBorder="1" applyAlignment="1">
      <alignment horizontal="right" vertical="top"/>
    </xf>
    <xf numFmtId="4" fontId="2" fillId="9" borderId="73" xfId="0" applyNumberFormat="1" applyFont="1" applyFill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85" xfId="0" applyNumberFormat="1" applyFont="1" applyBorder="1" applyAlignment="1">
      <alignment horizontal="right" vertical="top"/>
    </xf>
    <xf numFmtId="0" fontId="21" fillId="9" borderId="43" xfId="0" applyFont="1" applyFill="1" applyBorder="1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51" xfId="0" applyNumberFormat="1" applyFont="1" applyBorder="1" applyAlignment="1">
      <alignment horizontal="right" vertical="top" wrapText="1"/>
    </xf>
    <xf numFmtId="4" fontId="1" fillId="0" borderId="55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0" fontId="1" fillId="0" borderId="50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center" vertical="top"/>
    </xf>
    <xf numFmtId="0" fontId="2" fillId="8" borderId="4" xfId="0" applyFont="1" applyFill="1" applyBorder="1" applyAlignment="1">
      <alignment vertical="center"/>
    </xf>
    <xf numFmtId="0" fontId="3" fillId="8" borderId="8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0" fontId="5" fillId="0" borderId="88" xfId="0" applyFont="1" applyBorder="1" applyAlignment="1">
      <alignment vertical="top" wrapText="1"/>
    </xf>
    <xf numFmtId="0" fontId="2" fillId="9" borderId="87" xfId="0" applyFont="1" applyFill="1" applyBorder="1" applyAlignment="1">
      <alignment horizontal="center" vertical="top"/>
    </xf>
    <xf numFmtId="4" fontId="2" fillId="9" borderId="61" xfId="0" applyNumberFormat="1" applyFont="1" applyFill="1" applyBorder="1" applyAlignment="1">
      <alignment horizontal="right" vertical="top"/>
    </xf>
    <xf numFmtId="0" fontId="5" fillId="0" borderId="67" xfId="0" applyFont="1" applyBorder="1" applyAlignment="1">
      <alignment horizontal="center" vertical="top"/>
    </xf>
    <xf numFmtId="0" fontId="20" fillId="9" borderId="42" xfId="0" applyFont="1" applyFill="1" applyBorder="1" applyAlignment="1">
      <alignment vertical="top" wrapText="1"/>
    </xf>
    <xf numFmtId="0" fontId="2" fillId="9" borderId="57" xfId="0" applyFont="1" applyFill="1" applyBorder="1" applyAlignment="1">
      <alignment horizontal="center" vertical="top"/>
    </xf>
    <xf numFmtId="0" fontId="1" fillId="0" borderId="49" xfId="0" applyFont="1" applyBorder="1" applyAlignment="1">
      <alignment vertical="top" wrapText="1"/>
    </xf>
    <xf numFmtId="0" fontId="5" fillId="0" borderId="50" xfId="0" applyFont="1" applyBorder="1" applyAlignment="1">
      <alignment horizontal="center" vertical="top"/>
    </xf>
    <xf numFmtId="0" fontId="1" fillId="0" borderId="54" xfId="0" applyFont="1" applyBorder="1" applyAlignment="1">
      <alignment vertical="top" wrapText="1"/>
    </xf>
    <xf numFmtId="0" fontId="21" fillId="9" borderId="43" xfId="0" applyFont="1" applyFill="1" applyBorder="1" applyAlignment="1">
      <alignment horizontal="left" vertical="top" wrapText="1"/>
    </xf>
    <xf numFmtId="0" fontId="21" fillId="9" borderId="57" xfId="0" applyFont="1" applyFill="1" applyBorder="1" applyAlignment="1">
      <alignment horizontal="left" vertical="top" wrapText="1"/>
    </xf>
    <xf numFmtId="0" fontId="5" fillId="0" borderId="89" xfId="0" applyFont="1" applyBorder="1" applyAlignment="1">
      <alignment vertical="top" wrapText="1"/>
    </xf>
    <xf numFmtId="0" fontId="3" fillId="8" borderId="79" xfId="0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4" fontId="5" fillId="0" borderId="17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  <xf numFmtId="164" fontId="2" fillId="0" borderId="55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center" vertical="top"/>
    </xf>
    <xf numFmtId="0" fontId="5" fillId="0" borderId="90" xfId="0" applyFont="1" applyBorder="1" applyAlignment="1">
      <alignment vertical="top" wrapText="1"/>
    </xf>
    <xf numFmtId="164" fontId="2" fillId="0" borderId="91" xfId="0" applyNumberFormat="1" applyFont="1" applyBorder="1" applyAlignment="1">
      <alignment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92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4" fontId="1" fillId="0" borderId="93" xfId="0" applyNumberFormat="1" applyFont="1" applyBorder="1" applyAlignment="1">
      <alignment horizontal="right" vertical="top"/>
    </xf>
    <xf numFmtId="4" fontId="1" fillId="0" borderId="59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4" fontId="1" fillId="0" borderId="56" xfId="0" applyNumberFormat="1" applyFont="1" applyBorder="1" applyAlignment="1">
      <alignment horizontal="right" vertical="top"/>
    </xf>
    <xf numFmtId="0" fontId="1" fillId="0" borderId="24" xfId="0" applyFont="1" applyBorder="1" applyAlignment="1">
      <alignment vertical="top" wrapText="1"/>
    </xf>
    <xf numFmtId="4" fontId="1" fillId="0" borderId="71" xfId="0" applyNumberFormat="1" applyFont="1" applyBorder="1" applyAlignment="1">
      <alignment horizontal="right" vertical="top"/>
    </xf>
    <xf numFmtId="0" fontId="1" fillId="0" borderId="94" xfId="0" applyFont="1" applyBorder="1" applyAlignment="1">
      <alignment vertical="top" wrapText="1"/>
    </xf>
    <xf numFmtId="166" fontId="3" fillId="0" borderId="54" xfId="0" applyNumberFormat="1" applyFont="1" applyBorder="1" applyAlignment="1">
      <alignment horizontal="center" vertical="top"/>
    </xf>
    <xf numFmtId="166" fontId="3" fillId="0" borderId="66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164" fontId="2" fillId="0" borderId="49" xfId="0" applyNumberFormat="1" applyFont="1" applyBorder="1" applyAlignment="1">
      <alignment vertical="top"/>
    </xf>
    <xf numFmtId="164" fontId="2" fillId="0" borderId="54" xfId="0" applyNumberFormat="1" applyFont="1" applyBorder="1" applyAlignment="1">
      <alignment vertical="top"/>
    </xf>
    <xf numFmtId="0" fontId="1" fillId="8" borderId="39" xfId="0" applyFont="1" applyFill="1" applyBorder="1" applyAlignment="1">
      <alignment horizontal="center" vertical="center"/>
    </xf>
    <xf numFmtId="166" fontId="3" fillId="0" borderId="68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2" fillId="10" borderId="9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21" fillId="9" borderId="97" xfId="0" applyFont="1" applyFill="1" applyBorder="1" applyAlignment="1">
      <alignment horizontal="left" vertical="top" wrapText="1"/>
    </xf>
    <xf numFmtId="0" fontId="1" fillId="0" borderId="7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164" fontId="2" fillId="9" borderId="44" xfId="0" applyNumberFormat="1" applyFont="1" applyFill="1" applyBorder="1" applyAlignment="1">
      <alignment vertical="top"/>
    </xf>
    <xf numFmtId="49" fontId="3" fillId="9" borderId="98" xfId="0" applyNumberFormat="1" applyFont="1" applyFill="1" applyBorder="1" applyAlignment="1">
      <alignment horizontal="center" vertical="top"/>
    </xf>
    <xf numFmtId="0" fontId="2" fillId="9" borderId="97" xfId="0" applyFont="1" applyFill="1" applyBorder="1" applyAlignment="1">
      <alignment vertical="top" wrapText="1"/>
    </xf>
    <xf numFmtId="0" fontId="20" fillId="9" borderId="57" xfId="0" applyFont="1" applyFill="1" applyBorder="1" applyAlignment="1">
      <alignment horizontal="left" vertical="top" wrapText="1"/>
    </xf>
    <xf numFmtId="4" fontId="5" fillId="0" borderId="51" xfId="0" applyNumberFormat="1" applyFont="1" applyBorder="1" applyAlignment="1">
      <alignment horizontal="right" vertical="top"/>
    </xf>
    <xf numFmtId="164" fontId="20" fillId="10" borderId="37" xfId="0" applyNumberFormat="1" applyFont="1" applyFill="1" applyBorder="1" applyAlignment="1">
      <alignment vertical="center"/>
    </xf>
    <xf numFmtId="164" fontId="2" fillId="10" borderId="99" xfId="0" applyNumberFormat="1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vertical="center" wrapText="1"/>
    </xf>
    <xf numFmtId="0" fontId="2" fillId="10" borderId="38" xfId="0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>
      <alignment horizontal="right" vertical="center"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right" vertical="center"/>
    </xf>
    <xf numFmtId="4" fontId="15" fillId="4" borderId="11" xfId="0" applyNumberFormat="1" applyFont="1" applyFill="1" applyBorder="1" applyAlignment="1">
      <alignment horizontal="right" vertical="center"/>
    </xf>
    <xf numFmtId="0" fontId="2" fillId="4" borderId="8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/>
    <xf numFmtId="4" fontId="26" fillId="0" borderId="0" xfId="0" applyNumberFormat="1" applyFont="1" applyAlignment="1">
      <alignment horizontal="right"/>
    </xf>
    <xf numFmtId="0" fontId="0" fillId="0" borderId="0" xfId="0"/>
    <xf numFmtId="14" fontId="1" fillId="0" borderId="0" xfId="0" applyNumberFormat="1" applyFont="1"/>
    <xf numFmtId="4" fontId="1" fillId="0" borderId="22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0" fontId="2" fillId="0" borderId="0" xfId="0" applyFont="1"/>
    <xf numFmtId="0" fontId="3" fillId="0" borderId="99" xfId="0" applyFont="1" applyBorder="1" applyAlignment="1">
      <alignment horizontal="left"/>
    </xf>
    <xf numFmtId="0" fontId="1" fillId="0" borderId="99" xfId="0" applyFont="1" applyBorder="1"/>
    <xf numFmtId="0" fontId="2" fillId="0" borderId="99" xfId="0" applyFont="1" applyBorder="1"/>
    <xf numFmtId="0" fontId="5" fillId="0" borderId="99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10" fontId="1" fillId="0" borderId="99" xfId="0" applyNumberFormat="1" applyFont="1" applyBorder="1"/>
    <xf numFmtId="4" fontId="1" fillId="0" borderId="99" xfId="0" applyNumberFormat="1" applyFont="1" applyBorder="1"/>
    <xf numFmtId="0" fontId="5" fillId="0" borderId="0" xfId="0" applyFont="1"/>
    <xf numFmtId="0" fontId="1" fillId="0" borderId="99" xfId="0" applyFont="1" applyBorder="1" applyAlignment="1"/>
    <xf numFmtId="10" fontId="1" fillId="0" borderId="7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/>
    </xf>
    <xf numFmtId="4" fontId="1" fillId="0" borderId="69" xfId="0" applyNumberFormat="1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4" fontId="1" fillId="0" borderId="70" xfId="0" applyNumberFormat="1" applyFont="1" applyBorder="1" applyAlignment="1">
      <alignment horizontal="center" vertical="center"/>
    </xf>
    <xf numFmtId="10" fontId="1" fillId="0" borderId="45" xfId="0" applyNumberFormat="1" applyFont="1" applyBorder="1" applyAlignment="1">
      <alignment horizontal="center" vertical="center"/>
    </xf>
    <xf numFmtId="10" fontId="2" fillId="0" borderId="45" xfId="0" applyNumberFormat="1" applyFont="1" applyBorder="1" applyAlignment="1">
      <alignment horizontal="center" vertical="center"/>
    </xf>
    <xf numFmtId="4" fontId="2" fillId="0" borderId="70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10" fontId="1" fillId="0" borderId="19" xfId="0" applyNumberFormat="1" applyFont="1" applyBorder="1" applyAlignment="1">
      <alignment horizontal="center" vertical="center"/>
    </xf>
    <xf numFmtId="10" fontId="15" fillId="0" borderId="17" xfId="0" applyNumberFormat="1" applyFont="1" applyBorder="1" applyAlignment="1">
      <alignment horizontal="center" vertical="center"/>
    </xf>
    <xf numFmtId="4" fontId="2" fillId="0" borderId="51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10" fontId="1" fillId="0" borderId="63" xfId="0" applyNumberFormat="1" applyFont="1" applyBorder="1" applyAlignment="1">
      <alignment horizontal="center" vertical="center"/>
    </xf>
    <xf numFmtId="4" fontId="1" fillId="0" borderId="65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4" fontId="1" fillId="0" borderId="64" xfId="0" applyNumberFormat="1" applyFont="1" applyBorder="1" applyAlignment="1">
      <alignment horizontal="center" vertical="center"/>
    </xf>
    <xf numFmtId="10" fontId="1" fillId="0" borderId="64" xfId="0" applyNumberFormat="1" applyFont="1" applyBorder="1" applyAlignment="1">
      <alignment horizontal="center" vertical="center"/>
    </xf>
    <xf numFmtId="10" fontId="15" fillId="0" borderId="63" xfId="0" applyNumberFormat="1" applyFont="1" applyBorder="1" applyAlignment="1">
      <alignment horizontal="center" vertical="center"/>
    </xf>
    <xf numFmtId="4" fontId="2" fillId="0" borderId="65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10" fontId="1" fillId="0" borderId="109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1" fillId="0" borderId="43" xfId="0" applyFont="1" applyBorder="1"/>
    <xf numFmtId="0" fontId="1" fillId="0" borderId="99" xfId="0" applyFont="1" applyBorder="1" applyAlignment="1">
      <alignment horizontal="right"/>
    </xf>
    <xf numFmtId="0" fontId="1" fillId="0" borderId="0" xfId="0" applyFont="1"/>
    <xf numFmtId="0" fontId="0" fillId="0" borderId="0" xfId="0"/>
    <xf numFmtId="4" fontId="2" fillId="6" borderId="75" xfId="0" applyNumberFormat="1" applyFont="1" applyFill="1" applyBorder="1" applyAlignment="1">
      <alignment horizontal="center" vertical="center" wrapText="1"/>
    </xf>
    <xf numFmtId="4" fontId="0" fillId="4" borderId="75" xfId="0" applyNumberFormat="1" applyFill="1" applyBorder="1" applyAlignment="1">
      <alignment horizontal="right" vertical="center"/>
    </xf>
    <xf numFmtId="4" fontId="1" fillId="8" borderId="100" xfId="0" applyNumberFormat="1" applyFont="1" applyFill="1" applyBorder="1" applyAlignment="1">
      <alignment horizontal="right" vertical="center"/>
    </xf>
    <xf numFmtId="4" fontId="2" fillId="9" borderId="43" xfId="0" applyNumberFormat="1" applyFont="1" applyFill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2" fillId="9" borderId="92" xfId="0" applyNumberFormat="1" applyFont="1" applyFill="1" applyBorder="1" applyAlignment="1">
      <alignment horizontal="right" vertical="top"/>
    </xf>
    <xf numFmtId="4" fontId="1" fillId="0" borderId="80" xfId="0" applyNumberFormat="1" applyFont="1" applyBorder="1" applyAlignment="1">
      <alignment horizontal="right" vertical="top"/>
    </xf>
    <xf numFmtId="4" fontId="1" fillId="0" borderId="43" xfId="0" applyNumberFormat="1" applyFont="1" applyBorder="1" applyAlignment="1">
      <alignment horizontal="right" vertical="top"/>
    </xf>
    <xf numFmtId="4" fontId="2" fillId="10" borderId="75" xfId="0" applyNumberFormat="1" applyFont="1" applyFill="1" applyBorder="1" applyAlignment="1">
      <alignment horizontal="right" vertical="center"/>
    </xf>
    <xf numFmtId="4" fontId="2" fillId="9" borderId="75" xfId="0" applyNumberFormat="1" applyFont="1" applyFill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 wrapText="1"/>
    </xf>
    <xf numFmtId="4" fontId="1" fillId="0" borderId="72" xfId="0" applyNumberFormat="1" applyFont="1" applyBorder="1" applyAlignment="1">
      <alignment horizontal="right" vertical="top" wrapText="1"/>
    </xf>
    <xf numFmtId="4" fontId="2" fillId="10" borderId="108" xfId="0" applyNumberFormat="1" applyFont="1" applyFill="1" applyBorder="1" applyAlignment="1">
      <alignment horizontal="right" vertical="center"/>
    </xf>
    <xf numFmtId="4" fontId="1" fillId="0" borderId="9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2" fillId="4" borderId="110" xfId="0" applyNumberFormat="1" applyFont="1" applyFill="1" applyBorder="1" applyAlignment="1">
      <alignment horizontal="right" vertical="center"/>
    </xf>
    <xf numFmtId="4" fontId="2" fillId="4" borderId="28" xfId="0" applyNumberFormat="1" applyFont="1" applyFill="1" applyBorder="1" applyAlignment="1">
      <alignment horizontal="right" vertical="center"/>
    </xf>
    <xf numFmtId="3" fontId="2" fillId="7" borderId="107" xfId="0" applyNumberFormat="1" applyFont="1" applyFill="1" applyBorder="1" applyAlignment="1">
      <alignment horizontal="center" vertical="center" wrapText="1"/>
    </xf>
    <xf numFmtId="0" fontId="2" fillId="7" borderId="101" xfId="0" applyFont="1" applyFill="1" applyBorder="1" applyAlignment="1">
      <alignment horizontal="center" vertical="center" wrapText="1"/>
    </xf>
    <xf numFmtId="4" fontId="2" fillId="6" borderId="124" xfId="0" applyNumberFormat="1" applyFont="1" applyFill="1" applyBorder="1" applyAlignment="1">
      <alignment horizontal="center" vertical="center" wrapText="1"/>
    </xf>
    <xf numFmtId="4" fontId="2" fillId="6" borderId="123" xfId="0" applyNumberFormat="1" applyFont="1" applyFill="1" applyBorder="1" applyAlignment="1">
      <alignment horizontal="center" vertical="center" wrapText="1"/>
    </xf>
    <xf numFmtId="4" fontId="2" fillId="6" borderId="125" xfId="0" applyNumberFormat="1" applyFont="1" applyFill="1" applyBorder="1" applyAlignment="1">
      <alignment horizontal="center" vertical="center" wrapText="1"/>
    </xf>
    <xf numFmtId="3" fontId="2" fillId="7" borderId="122" xfId="0" applyNumberFormat="1" applyFont="1" applyFill="1" applyBorder="1" applyAlignment="1">
      <alignment horizontal="center" vertical="center" wrapText="1"/>
    </xf>
    <xf numFmtId="4" fontId="2" fillId="9" borderId="99" xfId="0" applyNumberFormat="1" applyFont="1" applyFill="1" applyBorder="1" applyAlignment="1">
      <alignment horizontal="right" vertical="top"/>
    </xf>
    <xf numFmtId="4" fontId="1" fillId="0" borderId="127" xfId="0" applyNumberFormat="1" applyFont="1" applyBorder="1" applyAlignment="1">
      <alignment horizontal="right" vertical="top"/>
    </xf>
    <xf numFmtId="4" fontId="1" fillId="8" borderId="110" xfId="0" applyNumberFormat="1" applyFont="1" applyFill="1" applyBorder="1" applyAlignment="1">
      <alignment horizontal="right" vertical="center"/>
    </xf>
    <xf numFmtId="0" fontId="2" fillId="10" borderId="100" xfId="0" applyFont="1" applyFill="1" applyBorder="1" applyAlignment="1">
      <alignment horizontal="center" vertical="center"/>
    </xf>
    <xf numFmtId="4" fontId="2" fillId="10" borderId="128" xfId="0" applyNumberFormat="1" applyFont="1" applyFill="1" applyBorder="1" applyAlignment="1">
      <alignment horizontal="right" vertical="center"/>
    </xf>
    <xf numFmtId="4" fontId="2" fillId="10" borderId="129" xfId="0" applyNumberFormat="1" applyFont="1" applyFill="1" applyBorder="1" applyAlignment="1">
      <alignment horizontal="right" vertical="center"/>
    </xf>
    <xf numFmtId="4" fontId="2" fillId="10" borderId="130" xfId="0" applyNumberFormat="1" applyFont="1" applyFill="1" applyBorder="1" applyAlignment="1">
      <alignment horizontal="right" vertical="center"/>
    </xf>
    <xf numFmtId="4" fontId="2" fillId="10" borderId="131" xfId="0" applyNumberFormat="1" applyFont="1" applyFill="1" applyBorder="1" applyAlignment="1">
      <alignment horizontal="right" vertical="center"/>
    </xf>
    <xf numFmtId="4" fontId="2" fillId="10" borderId="132" xfId="0" applyNumberFormat="1" applyFont="1" applyFill="1" applyBorder="1" applyAlignment="1">
      <alignment horizontal="right" vertical="center"/>
    </xf>
    <xf numFmtId="4" fontId="2" fillId="10" borderId="133" xfId="0" applyNumberFormat="1" applyFont="1" applyFill="1" applyBorder="1" applyAlignment="1">
      <alignment horizontal="right" vertical="center"/>
    </xf>
    <xf numFmtId="4" fontId="2" fillId="4" borderId="122" xfId="0" applyNumberFormat="1" applyFont="1" applyFill="1" applyBorder="1" applyAlignment="1">
      <alignment horizontal="right" vertical="center"/>
    </xf>
    <xf numFmtId="4" fontId="1" fillId="0" borderId="99" xfId="0" applyNumberFormat="1" applyFont="1" applyFill="1" applyBorder="1" applyAlignment="1">
      <alignment horizontal="right" vertical="top"/>
    </xf>
    <xf numFmtId="4" fontId="1" fillId="0" borderId="88" xfId="0" applyNumberFormat="1" applyFont="1" applyBorder="1" applyAlignment="1">
      <alignment horizontal="right" vertical="top"/>
    </xf>
    <xf numFmtId="4" fontId="1" fillId="0" borderId="89" xfId="0" applyNumberFormat="1" applyFont="1" applyBorder="1" applyAlignment="1">
      <alignment horizontal="right" vertical="top"/>
    </xf>
    <xf numFmtId="4" fontId="1" fillId="0" borderId="114" xfId="0" applyNumberFormat="1" applyFont="1" applyBorder="1" applyAlignment="1">
      <alignment horizontal="right" vertical="top"/>
    </xf>
    <xf numFmtId="4" fontId="1" fillId="0" borderId="136" xfId="0" applyNumberFormat="1" applyFont="1" applyBorder="1" applyAlignment="1">
      <alignment horizontal="right" vertical="top"/>
    </xf>
    <xf numFmtId="4" fontId="1" fillId="0" borderId="90" xfId="0" applyNumberFormat="1" applyFont="1" applyBorder="1" applyAlignment="1">
      <alignment horizontal="right" vertical="top"/>
    </xf>
    <xf numFmtId="4" fontId="2" fillId="9" borderId="140" xfId="0" applyNumberFormat="1" applyFont="1" applyFill="1" applyBorder="1" applyAlignment="1">
      <alignment horizontal="right" vertical="top"/>
    </xf>
    <xf numFmtId="4" fontId="2" fillId="9" borderId="86" xfId="0" applyNumberFormat="1" applyFont="1" applyFill="1" applyBorder="1" applyAlignment="1">
      <alignment horizontal="right" vertical="top"/>
    </xf>
    <xf numFmtId="0" fontId="1" fillId="0" borderId="0" xfId="0" applyFont="1"/>
    <xf numFmtId="0" fontId="0" fillId="0" borderId="0" xfId="0"/>
    <xf numFmtId="4" fontId="1" fillId="0" borderId="99" xfId="0" applyNumberFormat="1" applyFont="1" applyBorder="1" applyAlignment="1">
      <alignment horizontal="right"/>
    </xf>
    <xf numFmtId="4" fontId="2" fillId="6" borderId="126" xfId="0" applyNumberFormat="1" applyFont="1" applyFill="1" applyBorder="1" applyAlignment="1">
      <alignment horizontal="center" vertical="center" wrapText="1"/>
    </xf>
    <xf numFmtId="4" fontId="0" fillId="4" borderId="99" xfId="0" applyNumberFormat="1" applyFill="1" applyBorder="1" applyAlignment="1">
      <alignment horizontal="right" vertical="center"/>
    </xf>
    <xf numFmtId="4" fontId="2" fillId="4" borderId="105" xfId="0" applyNumberFormat="1" applyFont="1" applyFill="1" applyBorder="1" applyAlignment="1">
      <alignment horizontal="right" vertical="center"/>
    </xf>
    <xf numFmtId="4" fontId="2" fillId="6" borderId="143" xfId="0" applyNumberFormat="1" applyFont="1" applyFill="1" applyBorder="1" applyAlignment="1">
      <alignment horizontal="center" vertical="center" wrapText="1"/>
    </xf>
    <xf numFmtId="4" fontId="2" fillId="6" borderId="144" xfId="0" applyNumberFormat="1" applyFont="1" applyFill="1" applyBorder="1" applyAlignment="1">
      <alignment horizontal="center" vertical="center" wrapText="1"/>
    </xf>
    <xf numFmtId="4" fontId="2" fillId="6" borderId="99" xfId="0" applyNumberFormat="1" applyFont="1" applyFill="1" applyBorder="1" applyAlignment="1">
      <alignment horizontal="center" vertical="center" wrapText="1"/>
    </xf>
    <xf numFmtId="4" fontId="2" fillId="6" borderId="101" xfId="0" applyNumberFormat="1" applyFont="1" applyFill="1" applyBorder="1" applyAlignment="1">
      <alignment horizontal="center" vertical="center" wrapText="1"/>
    </xf>
    <xf numFmtId="4" fontId="2" fillId="6" borderId="113" xfId="0" applyNumberFormat="1" applyFont="1" applyFill="1" applyBorder="1" applyAlignment="1">
      <alignment horizontal="center" vertical="center" wrapText="1"/>
    </xf>
    <xf numFmtId="3" fontId="2" fillId="7" borderId="149" xfId="0" applyNumberFormat="1" applyFont="1" applyFill="1" applyBorder="1" applyAlignment="1">
      <alignment horizontal="center" vertical="center" wrapText="1"/>
    </xf>
    <xf numFmtId="4" fontId="2" fillId="6" borderId="95" xfId="0" applyNumberFormat="1" applyFont="1" applyFill="1" applyBorder="1" applyAlignment="1">
      <alignment horizontal="center" vertical="center" wrapText="1"/>
    </xf>
    <xf numFmtId="4" fontId="2" fillId="6" borderId="122" xfId="0" applyNumberFormat="1" applyFont="1" applyFill="1" applyBorder="1" applyAlignment="1">
      <alignment horizontal="center" vertical="center" wrapText="1"/>
    </xf>
    <xf numFmtId="4" fontId="15" fillId="4" borderId="28" xfId="0" applyNumberFormat="1" applyFont="1" applyFill="1" applyBorder="1" applyAlignment="1">
      <alignment horizontal="right" vertical="center"/>
    </xf>
    <xf numFmtId="4" fontId="2" fillId="6" borderId="138" xfId="0" applyNumberFormat="1" applyFont="1" applyFill="1" applyBorder="1" applyAlignment="1">
      <alignment horizontal="center" vertical="center" wrapText="1"/>
    </xf>
    <xf numFmtId="3" fontId="2" fillId="7" borderId="117" xfId="0" applyNumberFormat="1" applyFont="1" applyFill="1" applyBorder="1" applyAlignment="1">
      <alignment horizontal="center" vertical="center" wrapText="1"/>
    </xf>
    <xf numFmtId="165" fontId="2" fillId="6" borderId="99" xfId="0" applyNumberFormat="1" applyFont="1" applyFill="1" applyBorder="1" applyAlignment="1">
      <alignment horizontal="center" vertical="center" wrapText="1"/>
    </xf>
    <xf numFmtId="3" fontId="2" fillId="6" borderId="105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right" vertical="top"/>
    </xf>
    <xf numFmtId="4" fontId="2" fillId="4" borderId="100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149" xfId="0" applyNumberFormat="1" applyFont="1" applyFill="1" applyBorder="1" applyAlignment="1">
      <alignment horizontal="right" vertical="center"/>
    </xf>
    <xf numFmtId="4" fontId="2" fillId="4" borderId="147" xfId="0" applyNumberFormat="1" applyFont="1" applyFill="1" applyBorder="1" applyAlignment="1">
      <alignment vertical="center"/>
    </xf>
    <xf numFmtId="4" fontId="2" fillId="4" borderId="149" xfId="0" applyNumberFormat="1" applyFont="1" applyFill="1" applyBorder="1" applyAlignment="1">
      <alignment vertical="center"/>
    </xf>
    <xf numFmtId="4" fontId="2" fillId="4" borderId="30" xfId="0" applyNumberFormat="1" applyFont="1" applyFill="1" applyBorder="1" applyAlignment="1">
      <alignment vertical="center"/>
    </xf>
    <xf numFmtId="164" fontId="2" fillId="4" borderId="147" xfId="0" applyNumberFormat="1" applyFont="1" applyFill="1" applyBorder="1" applyAlignment="1">
      <alignment vertical="center"/>
    </xf>
    <xf numFmtId="164" fontId="2" fillId="4" borderId="148" xfId="0" applyNumberFormat="1" applyFont="1" applyFill="1" applyBorder="1" applyAlignment="1">
      <alignment horizontal="center" vertical="center"/>
    </xf>
    <xf numFmtId="0" fontId="2" fillId="4" borderId="148" xfId="0" applyFont="1" applyFill="1" applyBorder="1" applyAlignment="1">
      <alignment vertical="center" wrapText="1"/>
    </xf>
    <xf numFmtId="0" fontId="2" fillId="4" borderId="149" xfId="0" applyFont="1" applyFill="1" applyBorder="1" applyAlignment="1">
      <alignment horizontal="center" vertical="center"/>
    </xf>
    <xf numFmtId="4" fontId="2" fillId="4" borderId="148" xfId="0" applyNumberFormat="1" applyFont="1" applyFill="1" applyBorder="1" applyAlignment="1">
      <alignment vertical="center"/>
    </xf>
    <xf numFmtId="4" fontId="2" fillId="4" borderId="100" xfId="0" applyNumberFormat="1" applyFont="1" applyFill="1" applyBorder="1" applyAlignment="1">
      <alignment vertical="center"/>
    </xf>
    <xf numFmtId="4" fontId="2" fillId="9" borderId="111" xfId="0" applyNumberFormat="1" applyFont="1" applyFill="1" applyBorder="1" applyAlignment="1">
      <alignment horizontal="right" vertical="top"/>
    </xf>
    <xf numFmtId="4" fontId="2" fillId="9" borderId="152" xfId="0" applyNumberFormat="1" applyFont="1" applyFill="1" applyBorder="1" applyAlignment="1">
      <alignment horizontal="right" vertical="top"/>
    </xf>
    <xf numFmtId="4" fontId="2" fillId="9" borderId="153" xfId="0" applyNumberFormat="1" applyFont="1" applyFill="1" applyBorder="1" applyAlignment="1">
      <alignment horizontal="right" vertical="top"/>
    </xf>
    <xf numFmtId="4" fontId="1" fillId="0" borderId="154" xfId="0" applyNumberFormat="1" applyFont="1" applyBorder="1" applyAlignment="1">
      <alignment horizontal="right" vertical="top"/>
    </xf>
    <xf numFmtId="4" fontId="1" fillId="0" borderId="155" xfId="0" applyNumberFormat="1" applyFont="1" applyBorder="1" applyAlignment="1">
      <alignment horizontal="right" vertical="top"/>
    </xf>
    <xf numFmtId="4" fontId="1" fillId="0" borderId="156" xfId="0" applyNumberFormat="1" applyFont="1" applyBorder="1" applyAlignment="1">
      <alignment horizontal="right" vertical="top"/>
    </xf>
    <xf numFmtId="0" fontId="0" fillId="0" borderId="157" xfId="0" applyBorder="1"/>
    <xf numFmtId="0" fontId="4" fillId="0" borderId="158" xfId="0" applyFont="1" applyBorder="1" applyAlignment="1"/>
    <xf numFmtId="4" fontId="2" fillId="10" borderId="124" xfId="0" applyNumberFormat="1" applyFont="1" applyFill="1" applyBorder="1" applyAlignment="1">
      <alignment horizontal="right" vertical="center"/>
    </xf>
    <xf numFmtId="4" fontId="1" fillId="0" borderId="159" xfId="0" applyNumberFormat="1" applyFont="1" applyBorder="1" applyAlignment="1">
      <alignment horizontal="right" vertical="top"/>
    </xf>
    <xf numFmtId="4" fontId="2" fillId="4" borderId="132" xfId="0" applyNumberFormat="1" applyFont="1" applyFill="1" applyBorder="1" applyAlignment="1">
      <alignment horizontal="right" vertical="center"/>
    </xf>
    <xf numFmtId="4" fontId="2" fillId="10" borderId="150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9" borderId="84" xfId="0" applyFont="1" applyFill="1" applyBorder="1" applyAlignment="1">
      <alignment vertical="top" wrapText="1"/>
    </xf>
    <xf numFmtId="0" fontId="1" fillId="0" borderId="160" xfId="0" applyFont="1" applyBorder="1" applyAlignment="1">
      <alignment vertical="top" wrapText="1"/>
    </xf>
    <xf numFmtId="0" fontId="2" fillId="10" borderId="104" xfId="0" applyFont="1" applyFill="1" applyBorder="1" applyAlignment="1">
      <alignment vertical="center" wrapText="1"/>
    </xf>
    <xf numFmtId="0" fontId="1" fillId="8" borderId="30" xfId="0" applyFont="1" applyFill="1" applyBorder="1" applyAlignment="1">
      <alignment vertical="center"/>
    </xf>
    <xf numFmtId="4" fontId="15" fillId="9" borderId="114" xfId="0" applyNumberFormat="1" applyFont="1" applyFill="1" applyBorder="1" applyAlignment="1">
      <alignment horizontal="right" vertical="top"/>
    </xf>
    <xf numFmtId="4" fontId="15" fillId="9" borderId="116" xfId="0" applyNumberFormat="1" applyFont="1" applyFill="1" applyBorder="1" applyAlignment="1">
      <alignment horizontal="right" vertical="top"/>
    </xf>
    <xf numFmtId="4" fontId="15" fillId="9" borderId="136" xfId="0" applyNumberFormat="1" applyFont="1" applyFill="1" applyBorder="1" applyAlignment="1">
      <alignment horizontal="right" vertical="top"/>
    </xf>
    <xf numFmtId="4" fontId="2" fillId="9" borderId="112" xfId="0" applyNumberFormat="1" applyFont="1" applyFill="1" applyBorder="1" applyAlignment="1">
      <alignment horizontal="right" vertical="top"/>
    </xf>
    <xf numFmtId="4" fontId="1" fillId="0" borderId="112" xfId="0" applyNumberFormat="1" applyFont="1" applyBorder="1" applyAlignment="1">
      <alignment horizontal="right" vertical="top"/>
    </xf>
    <xf numFmtId="4" fontId="2" fillId="9" borderId="161" xfId="0" applyNumberFormat="1" applyFont="1" applyFill="1" applyBorder="1" applyAlignment="1">
      <alignment horizontal="right" vertical="top"/>
    </xf>
    <xf numFmtId="0" fontId="4" fillId="0" borderId="162" xfId="0" applyFont="1" applyBorder="1" applyAlignment="1"/>
    <xf numFmtId="4" fontId="1" fillId="0" borderId="111" xfId="0" applyNumberFormat="1" applyFont="1" applyBorder="1" applyAlignment="1">
      <alignment horizontal="right" vertical="top"/>
    </xf>
    <xf numFmtId="4" fontId="2" fillId="10" borderId="100" xfId="0" applyNumberFormat="1" applyFont="1" applyFill="1" applyBorder="1" applyAlignment="1">
      <alignment horizontal="right" vertical="center"/>
    </xf>
    <xf numFmtId="4" fontId="15" fillId="8" borderId="163" xfId="0" applyNumberFormat="1" applyFont="1" applyFill="1" applyBorder="1" applyAlignment="1">
      <alignment horizontal="right" vertical="center"/>
    </xf>
    <xf numFmtId="4" fontId="15" fillId="9" borderId="164" xfId="0" applyNumberFormat="1" applyFont="1" applyFill="1" applyBorder="1" applyAlignment="1">
      <alignment horizontal="right" vertical="top"/>
    </xf>
    <xf numFmtId="4" fontId="15" fillId="0" borderId="166" xfId="0" applyNumberFormat="1" applyFont="1" applyBorder="1" applyAlignment="1">
      <alignment horizontal="right" vertical="top"/>
    </xf>
    <xf numFmtId="4" fontId="15" fillId="0" borderId="167" xfId="0" applyNumberFormat="1" applyFont="1" applyBorder="1" applyAlignment="1">
      <alignment horizontal="right" vertical="top"/>
    </xf>
    <xf numFmtId="4" fontId="15" fillId="9" borderId="168" xfId="0" applyNumberFormat="1" applyFont="1" applyFill="1" applyBorder="1" applyAlignment="1">
      <alignment horizontal="right" vertical="top"/>
    </xf>
    <xf numFmtId="4" fontId="15" fillId="0" borderId="164" xfId="0" applyNumberFormat="1" applyFont="1" applyBorder="1" applyAlignment="1">
      <alignment horizontal="right" vertical="top"/>
    </xf>
    <xf numFmtId="4" fontId="15" fillId="10" borderId="169" xfId="0" applyNumberFormat="1" applyFont="1" applyFill="1" applyBorder="1" applyAlignment="1">
      <alignment horizontal="right" vertical="center"/>
    </xf>
    <xf numFmtId="4" fontId="15" fillId="0" borderId="168" xfId="0" applyNumberFormat="1" applyFont="1" applyBorder="1" applyAlignment="1">
      <alignment horizontal="right" vertical="top"/>
    </xf>
    <xf numFmtId="4" fontId="15" fillId="0" borderId="170" xfId="0" applyNumberFormat="1" applyFont="1" applyBorder="1" applyAlignment="1">
      <alignment horizontal="right" vertical="top"/>
    </xf>
    <xf numFmtId="4" fontId="15" fillId="0" borderId="171" xfId="0" applyNumberFormat="1" applyFont="1" applyBorder="1" applyAlignment="1">
      <alignment horizontal="right" vertical="top"/>
    </xf>
    <xf numFmtId="4" fontId="15" fillId="10" borderId="146" xfId="0" applyNumberFormat="1" applyFont="1" applyFill="1" applyBorder="1" applyAlignment="1">
      <alignment horizontal="right" vertical="center"/>
    </xf>
    <xf numFmtId="4" fontId="15" fillId="9" borderId="132" xfId="0" applyNumberFormat="1" applyFont="1" applyFill="1" applyBorder="1" applyAlignment="1">
      <alignment horizontal="right" vertical="top"/>
    </xf>
    <xf numFmtId="4" fontId="15" fillId="8" borderId="148" xfId="0" applyNumberFormat="1" applyFont="1" applyFill="1" applyBorder="1" applyAlignment="1">
      <alignment horizontal="right" vertical="center"/>
    </xf>
    <xf numFmtId="4" fontId="15" fillId="9" borderId="115" xfId="0" applyNumberFormat="1" applyFont="1" applyFill="1" applyBorder="1" applyAlignment="1">
      <alignment horizontal="right" vertical="top"/>
    </xf>
    <xf numFmtId="4" fontId="2" fillId="10" borderId="172" xfId="0" applyNumberFormat="1" applyFont="1" applyFill="1" applyBorder="1" applyAlignment="1">
      <alignment horizontal="right" vertical="center"/>
    </xf>
    <xf numFmtId="4" fontId="15" fillId="9" borderId="150" xfId="0" applyNumberFormat="1" applyFont="1" applyFill="1" applyBorder="1" applyAlignment="1">
      <alignment horizontal="right" vertical="top"/>
    </xf>
    <xf numFmtId="4" fontId="15" fillId="8" borderId="99" xfId="0" applyNumberFormat="1" applyFont="1" applyFill="1" applyBorder="1" applyAlignment="1">
      <alignment horizontal="right" vertical="center"/>
    </xf>
    <xf numFmtId="4" fontId="2" fillId="10" borderId="174" xfId="0" applyNumberFormat="1" applyFont="1" applyFill="1" applyBorder="1" applyAlignment="1">
      <alignment horizontal="right" vertical="center"/>
    </xf>
    <xf numFmtId="0" fontId="2" fillId="10" borderId="125" xfId="0" applyFont="1" applyFill="1" applyBorder="1" applyAlignment="1">
      <alignment vertical="center" wrapText="1"/>
    </xf>
    <xf numFmtId="4" fontId="1" fillId="8" borderId="148" xfId="0" applyNumberFormat="1" applyFont="1" applyFill="1" applyBorder="1" applyAlignment="1">
      <alignment horizontal="right" vertical="center"/>
    </xf>
    <xf numFmtId="0" fontId="1" fillId="8" borderId="148" xfId="0" applyFont="1" applyFill="1" applyBorder="1" applyAlignment="1">
      <alignment vertical="center"/>
    </xf>
    <xf numFmtId="4" fontId="15" fillId="11" borderId="148" xfId="0" applyNumberFormat="1" applyFont="1" applyFill="1" applyBorder="1" applyAlignment="1">
      <alignment horizontal="right" vertical="top"/>
    </xf>
    <xf numFmtId="4" fontId="15" fillId="9" borderId="175" xfId="0" applyNumberFormat="1" applyFont="1" applyFill="1" applyBorder="1" applyAlignment="1">
      <alignment horizontal="right" vertical="top"/>
    </xf>
    <xf numFmtId="4" fontId="15" fillId="9" borderId="176" xfId="0" applyNumberFormat="1" applyFont="1" applyFill="1" applyBorder="1" applyAlignment="1">
      <alignment horizontal="right" vertical="top"/>
    </xf>
    <xf numFmtId="4" fontId="15" fillId="10" borderId="177" xfId="0" applyNumberFormat="1" applyFont="1" applyFill="1" applyBorder="1" applyAlignment="1">
      <alignment horizontal="right" vertical="center"/>
    </xf>
    <xf numFmtId="4" fontId="15" fillId="10" borderId="147" xfId="0" applyNumberFormat="1" applyFont="1" applyFill="1" applyBorder="1" applyAlignment="1">
      <alignment horizontal="right" vertical="center"/>
    </xf>
    <xf numFmtId="4" fontId="2" fillId="10" borderId="178" xfId="0" applyNumberFormat="1" applyFont="1" applyFill="1" applyBorder="1" applyAlignment="1">
      <alignment horizontal="right" vertical="center"/>
    </xf>
    <xf numFmtId="4" fontId="1" fillId="8" borderId="179" xfId="0" applyNumberFormat="1" applyFont="1" applyFill="1" applyBorder="1" applyAlignment="1">
      <alignment horizontal="right" vertical="center"/>
    </xf>
    <xf numFmtId="4" fontId="1" fillId="8" borderId="138" xfId="0" applyNumberFormat="1" applyFont="1" applyFill="1" applyBorder="1" applyAlignment="1">
      <alignment horizontal="right" vertical="center"/>
    </xf>
    <xf numFmtId="4" fontId="15" fillId="11" borderId="163" xfId="0" applyNumberFormat="1" applyFont="1" applyFill="1" applyBorder="1" applyAlignment="1">
      <alignment horizontal="right" vertical="top"/>
    </xf>
    <xf numFmtId="4" fontId="15" fillId="10" borderId="174" xfId="0" applyNumberFormat="1" applyFont="1" applyFill="1" applyBorder="1" applyAlignment="1">
      <alignment horizontal="right" vertical="center"/>
    </xf>
    <xf numFmtId="4" fontId="15" fillId="11" borderId="99" xfId="0" applyNumberFormat="1" applyFont="1" applyFill="1" applyBorder="1" applyAlignment="1">
      <alignment horizontal="right" vertical="top"/>
    </xf>
    <xf numFmtId="4" fontId="0" fillId="4" borderId="138" xfId="0" applyNumberFormat="1" applyFill="1" applyBorder="1" applyAlignment="1">
      <alignment horizontal="right" vertical="center"/>
    </xf>
    <xf numFmtId="4" fontId="19" fillId="4" borderId="138" xfId="0" applyNumberFormat="1" applyFont="1" applyFill="1" applyBorder="1" applyAlignment="1">
      <alignment horizontal="right" vertical="center"/>
    </xf>
    <xf numFmtId="0" fontId="0" fillId="4" borderId="125" xfId="0" applyFill="1" applyBorder="1" applyAlignment="1">
      <alignment vertical="center" wrapText="1"/>
    </xf>
    <xf numFmtId="4" fontId="1" fillId="12" borderId="148" xfId="0" applyNumberFormat="1" applyFont="1" applyFill="1" applyBorder="1" applyAlignment="1">
      <alignment horizontal="right" vertical="center"/>
    </xf>
    <xf numFmtId="0" fontId="1" fillId="12" borderId="148" xfId="0" applyFont="1" applyFill="1" applyBorder="1" applyAlignment="1">
      <alignment vertical="center"/>
    </xf>
    <xf numFmtId="4" fontId="15" fillId="12" borderId="163" xfId="0" applyNumberFormat="1" applyFont="1" applyFill="1" applyBorder="1" applyAlignment="1">
      <alignment horizontal="right" vertical="center"/>
    </xf>
    <xf numFmtId="4" fontId="15" fillId="9" borderId="181" xfId="0" applyNumberFormat="1" applyFont="1" applyFill="1" applyBorder="1" applyAlignment="1">
      <alignment horizontal="right" vertical="top"/>
    </xf>
    <xf numFmtId="4" fontId="15" fillId="0" borderId="156" xfId="0" applyNumberFormat="1" applyFont="1" applyBorder="1" applyAlignment="1">
      <alignment horizontal="right" vertical="top"/>
    </xf>
    <xf numFmtId="4" fontId="15" fillId="0" borderId="157" xfId="0" applyNumberFormat="1" applyFont="1" applyBorder="1" applyAlignment="1">
      <alignment horizontal="right" vertical="top"/>
    </xf>
    <xf numFmtId="0" fontId="2" fillId="10" borderId="182" xfId="0" applyFont="1" applyFill="1" applyBorder="1" applyAlignment="1">
      <alignment vertical="center" wrapText="1"/>
    </xf>
    <xf numFmtId="0" fontId="2" fillId="9" borderId="184" xfId="0" applyFont="1" applyFill="1" applyBorder="1" applyAlignment="1">
      <alignment vertical="top" wrapText="1"/>
    </xf>
    <xf numFmtId="0" fontId="1" fillId="0" borderId="185" xfId="0" applyFont="1" applyBorder="1" applyAlignment="1">
      <alignment vertical="top" wrapText="1"/>
    </xf>
    <xf numFmtId="0" fontId="1" fillId="0" borderId="186" xfId="0" applyFont="1" applyBorder="1" applyAlignment="1">
      <alignment vertical="top" wrapText="1"/>
    </xf>
    <xf numFmtId="10" fontId="14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right" vertical="center"/>
    </xf>
    <xf numFmtId="10" fontId="17" fillId="0" borderId="0" xfId="0" applyNumberFormat="1" applyFont="1" applyAlignment="1">
      <alignment horizontal="right" vertical="center"/>
    </xf>
    <xf numFmtId="10" fontId="1" fillId="0" borderId="0" xfId="0" applyNumberFormat="1" applyFont="1"/>
    <xf numFmtId="10" fontId="17" fillId="0" borderId="0" xfId="0" applyNumberFormat="1" applyFont="1" applyAlignment="1">
      <alignment horizontal="right" vertical="center" wrapText="1"/>
    </xf>
    <xf numFmtId="10" fontId="2" fillId="6" borderId="147" xfId="0" applyNumberFormat="1" applyFont="1" applyFill="1" applyBorder="1" applyAlignment="1">
      <alignment horizontal="center" vertical="center" wrapText="1"/>
    </xf>
    <xf numFmtId="10" fontId="2" fillId="7" borderId="149" xfId="0" applyNumberFormat="1" applyFont="1" applyFill="1" applyBorder="1" applyAlignment="1">
      <alignment horizontal="center" vertical="center" wrapText="1"/>
    </xf>
    <xf numFmtId="10" fontId="19" fillId="4" borderId="138" xfId="0" applyNumberFormat="1" applyFont="1" applyFill="1" applyBorder="1" applyAlignment="1">
      <alignment horizontal="right" vertical="center"/>
    </xf>
    <xf numFmtId="10" fontId="15" fillId="8" borderId="148" xfId="0" applyNumberFormat="1" applyFont="1" applyFill="1" applyBorder="1" applyAlignment="1">
      <alignment horizontal="right" vertical="center"/>
    </xf>
    <xf numFmtId="10" fontId="15" fillId="9" borderId="120" xfId="0" applyNumberFormat="1" applyFont="1" applyFill="1" applyBorder="1" applyAlignment="1">
      <alignment horizontal="right" vertical="top"/>
    </xf>
    <xf numFmtId="10" fontId="15" fillId="9" borderId="145" xfId="0" applyNumberFormat="1" applyFont="1" applyFill="1" applyBorder="1" applyAlignment="1">
      <alignment horizontal="right" vertical="top"/>
    </xf>
    <xf numFmtId="10" fontId="15" fillId="9" borderId="119" xfId="0" applyNumberFormat="1" applyFont="1" applyFill="1" applyBorder="1" applyAlignment="1">
      <alignment horizontal="right" vertical="top"/>
    </xf>
    <xf numFmtId="10" fontId="15" fillId="9" borderId="165" xfId="0" applyNumberFormat="1" applyFont="1" applyFill="1" applyBorder="1" applyAlignment="1">
      <alignment horizontal="right" vertical="top"/>
    </xf>
    <xf numFmtId="10" fontId="15" fillId="9" borderId="173" xfId="0" applyNumberFormat="1" applyFont="1" applyFill="1" applyBorder="1" applyAlignment="1">
      <alignment horizontal="right" vertical="top"/>
    </xf>
    <xf numFmtId="10" fontId="15" fillId="8" borderId="163" xfId="0" applyNumberFormat="1" applyFont="1" applyFill="1" applyBorder="1" applyAlignment="1">
      <alignment horizontal="right" vertical="center"/>
    </xf>
    <xf numFmtId="10" fontId="15" fillId="9" borderId="183" xfId="0" applyNumberFormat="1" applyFont="1" applyFill="1" applyBorder="1" applyAlignment="1">
      <alignment horizontal="right" vertical="top"/>
    </xf>
    <xf numFmtId="10" fontId="15" fillId="9" borderId="121" xfId="0" applyNumberFormat="1" applyFont="1" applyFill="1" applyBorder="1" applyAlignment="1">
      <alignment horizontal="right" vertical="top"/>
    </xf>
    <xf numFmtId="10" fontId="15" fillId="9" borderId="141" xfId="0" applyNumberFormat="1" applyFont="1" applyFill="1" applyBorder="1" applyAlignment="1">
      <alignment horizontal="right" vertical="top"/>
    </xf>
    <xf numFmtId="10" fontId="15" fillId="8" borderId="99" xfId="0" applyNumberFormat="1" applyFont="1" applyFill="1" applyBorder="1" applyAlignment="1">
      <alignment horizontal="right" vertical="center"/>
    </xf>
    <xf numFmtId="10" fontId="15" fillId="9" borderId="180" xfId="0" applyNumberFormat="1" applyFont="1" applyFill="1" applyBorder="1" applyAlignment="1">
      <alignment horizontal="right" vertical="top"/>
    </xf>
    <xf numFmtId="10" fontId="15" fillId="11" borderId="99" xfId="0" applyNumberFormat="1" applyFont="1" applyFill="1" applyBorder="1" applyAlignment="1">
      <alignment horizontal="right" vertical="top"/>
    </xf>
    <xf numFmtId="10" fontId="15" fillId="9" borderId="133" xfId="0" applyNumberFormat="1" applyFont="1" applyFill="1" applyBorder="1" applyAlignment="1">
      <alignment horizontal="right" vertical="top"/>
    </xf>
    <xf numFmtId="10" fontId="15" fillId="12" borderId="163" xfId="0" applyNumberFormat="1" applyFont="1" applyFill="1" applyBorder="1" applyAlignment="1">
      <alignment horizontal="right" vertical="center"/>
    </xf>
    <xf numFmtId="10" fontId="15" fillId="9" borderId="150" xfId="0" applyNumberFormat="1" applyFont="1" applyFill="1" applyBorder="1" applyAlignment="1">
      <alignment horizontal="right" vertical="top"/>
    </xf>
    <xf numFmtId="10" fontId="15" fillId="9" borderId="114" xfId="0" applyNumberFormat="1" applyFont="1" applyFill="1" applyBorder="1" applyAlignment="1">
      <alignment horizontal="right" vertical="top"/>
    </xf>
    <xf numFmtId="10" fontId="15" fillId="9" borderId="136" xfId="0" applyNumberFormat="1" applyFont="1" applyFill="1" applyBorder="1" applyAlignment="1">
      <alignment horizontal="right" vertical="top"/>
    </xf>
    <xf numFmtId="10" fontId="15" fillId="9" borderId="116" xfId="0" applyNumberFormat="1" applyFont="1" applyFill="1" applyBorder="1" applyAlignment="1">
      <alignment horizontal="right" vertical="top"/>
    </xf>
    <xf numFmtId="10" fontId="15" fillId="11" borderId="148" xfId="0" applyNumberFormat="1" applyFont="1" applyFill="1" applyBorder="1" applyAlignment="1">
      <alignment horizontal="right" vertical="top"/>
    </xf>
    <xf numFmtId="10" fontId="2" fillId="4" borderId="105" xfId="0" applyNumberFormat="1" applyFont="1" applyFill="1" applyBorder="1" applyAlignment="1">
      <alignment horizontal="right" vertical="center"/>
    </xf>
    <xf numFmtId="10" fontId="15" fillId="4" borderId="28" xfId="0" applyNumberFormat="1" applyFont="1" applyFill="1" applyBorder="1" applyAlignment="1">
      <alignment horizontal="right" vertical="center"/>
    </xf>
    <xf numFmtId="10" fontId="15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10" fontId="0" fillId="0" borderId="0" xfId="0" applyNumberFormat="1"/>
    <xf numFmtId="10" fontId="15" fillId="9" borderId="162" xfId="0" applyNumberFormat="1" applyFont="1" applyFill="1" applyBorder="1" applyAlignment="1">
      <alignment horizontal="right" vertical="top"/>
    </xf>
    <xf numFmtId="0" fontId="2" fillId="10" borderId="105" xfId="0" applyFont="1" applyFill="1" applyBorder="1" applyAlignment="1">
      <alignment vertical="center" wrapText="1"/>
    </xf>
    <xf numFmtId="0" fontId="1" fillId="0" borderId="187" xfId="0" applyFont="1" applyBorder="1" applyAlignment="1">
      <alignment vertical="top" wrapText="1"/>
    </xf>
    <xf numFmtId="0" fontId="1" fillId="0" borderId="188" xfId="0" applyFont="1" applyBorder="1" applyAlignment="1">
      <alignment vertical="top" wrapText="1"/>
    </xf>
    <xf numFmtId="0" fontId="2" fillId="9" borderId="189" xfId="0" applyFont="1" applyFill="1" applyBorder="1" applyAlignment="1">
      <alignment vertical="top" wrapText="1"/>
    </xf>
    <xf numFmtId="0" fontId="2" fillId="9" borderId="190" xfId="0" applyFont="1" applyFill="1" applyBorder="1" applyAlignment="1">
      <alignment vertical="top" wrapText="1"/>
    </xf>
    <xf numFmtId="0" fontId="1" fillId="0" borderId="113" xfId="0" applyFont="1" applyBorder="1" applyAlignment="1">
      <alignment vertical="top" wrapText="1"/>
    </xf>
    <xf numFmtId="0" fontId="1" fillId="0" borderId="184" xfId="0" applyFont="1" applyBorder="1" applyAlignment="1">
      <alignment vertical="top" wrapText="1"/>
    </xf>
    <xf numFmtId="0" fontId="2" fillId="10" borderId="113" xfId="0" applyFont="1" applyFill="1" applyBorder="1" applyAlignment="1">
      <alignment vertical="center" wrapText="1"/>
    </xf>
    <xf numFmtId="0" fontId="2" fillId="10" borderId="117" xfId="0" applyFont="1" applyFill="1" applyBorder="1" applyAlignment="1">
      <alignment vertical="center" wrapText="1"/>
    </xf>
    <xf numFmtId="0" fontId="1" fillId="0" borderId="191" xfId="0" applyFont="1" applyBorder="1" applyAlignment="1">
      <alignment vertical="top" wrapText="1"/>
    </xf>
    <xf numFmtId="0" fontId="1" fillId="0" borderId="117" xfId="0" applyFont="1" applyBorder="1" applyAlignment="1">
      <alignment vertical="top" wrapText="1"/>
    </xf>
    <xf numFmtId="10" fontId="15" fillId="9" borderId="192" xfId="0" applyNumberFormat="1" applyFont="1" applyFill="1" applyBorder="1" applyAlignment="1">
      <alignment horizontal="right" vertical="top"/>
    </xf>
    <xf numFmtId="0" fontId="2" fillId="10" borderId="126" xfId="0" applyFont="1" applyFill="1" applyBorder="1" applyAlignment="1">
      <alignment vertical="center" wrapText="1"/>
    </xf>
    <xf numFmtId="0" fontId="1" fillId="0" borderId="43" xfId="0" applyFont="1" applyBorder="1" applyAlignment="1">
      <alignment horizontal="center"/>
    </xf>
    <xf numFmtId="0" fontId="27" fillId="0" borderId="43" xfId="0" applyFont="1" applyBorder="1"/>
    <xf numFmtId="0" fontId="1" fillId="0" borderId="99" xfId="0" applyFont="1" applyBorder="1" applyAlignment="1">
      <alignment horizontal="center"/>
    </xf>
    <xf numFmtId="0" fontId="1" fillId="0" borderId="99" xfId="0" applyFont="1" applyBorder="1" applyAlignment="1"/>
    <xf numFmtId="0" fontId="1" fillId="0" borderId="99" xfId="0" applyFont="1" applyBorder="1" applyAlignment="1">
      <alignment horizontal="left" wrapText="1"/>
    </xf>
    <xf numFmtId="0" fontId="0" fillId="0" borderId="99" xfId="0" applyFont="1" applyBorder="1" applyAlignment="1"/>
    <xf numFmtId="0" fontId="2" fillId="0" borderId="99" xfId="0" applyFont="1" applyBorder="1" applyAlignment="1">
      <alignment horizontal="center"/>
    </xf>
    <xf numFmtId="0" fontId="2" fillId="0" borderId="99" xfId="0" applyFont="1" applyBorder="1" applyAlignment="1">
      <alignment horizontal="center" vertical="center"/>
    </xf>
    <xf numFmtId="0" fontId="1" fillId="0" borderId="0" xfId="0" applyFont="1"/>
    <xf numFmtId="0" fontId="2" fillId="0" borderId="25" xfId="0" applyFont="1" applyBorder="1" applyAlignment="1">
      <alignment horizontal="center" vertical="center" wrapText="1"/>
    </xf>
    <xf numFmtId="0" fontId="27" fillId="0" borderId="101" xfId="0" applyFont="1" applyBorder="1"/>
    <xf numFmtId="0" fontId="27" fillId="0" borderId="102" xfId="0" applyFont="1" applyBorder="1"/>
    <xf numFmtId="0" fontId="2" fillId="0" borderId="95" xfId="0" applyFont="1" applyBorder="1" applyAlignment="1">
      <alignment horizontal="center" vertical="center" wrapText="1"/>
    </xf>
    <xf numFmtId="0" fontId="27" fillId="0" borderId="104" xfId="0" applyFont="1" applyBorder="1"/>
    <xf numFmtId="0" fontId="27" fillId="0" borderId="103" xfId="0" applyFont="1" applyBorder="1"/>
    <xf numFmtId="0" fontId="27" fillId="0" borderId="105" xfId="0" applyFont="1" applyBorder="1"/>
    <xf numFmtId="0" fontId="2" fillId="0" borderId="28" xfId="0" applyFont="1" applyBorder="1" applyAlignment="1">
      <alignment horizontal="center" vertical="center" wrapText="1"/>
    </xf>
    <xf numFmtId="0" fontId="27" fillId="0" borderId="100" xfId="0" applyFont="1" applyBorder="1"/>
    <xf numFmtId="0" fontId="27" fillId="0" borderId="30" xfId="0" applyFont="1" applyBorder="1"/>
    <xf numFmtId="10" fontId="1" fillId="0" borderId="106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4" fillId="0" borderId="2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" fontId="2" fillId="6" borderId="147" xfId="0" applyNumberFormat="1" applyFont="1" applyFill="1" applyBorder="1" applyAlignment="1">
      <alignment horizontal="center" vertical="center" wrapText="1"/>
    </xf>
    <xf numFmtId="4" fontId="2" fillId="6" borderId="148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0" fontId="30" fillId="0" borderId="102" xfId="0" applyFont="1" applyBorder="1"/>
    <xf numFmtId="0" fontId="30" fillId="0" borderId="101" xfId="0" applyFont="1" applyBorder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/>
    <xf numFmtId="165" fontId="2" fillId="6" borderId="28" xfId="0" applyNumberFormat="1" applyFont="1" applyFill="1" applyBorder="1" applyAlignment="1">
      <alignment horizontal="center" vertical="center" wrapText="1"/>
    </xf>
    <xf numFmtId="0" fontId="30" fillId="0" borderId="75" xfId="0" applyFont="1" applyBorder="1"/>
    <xf numFmtId="165" fontId="2" fillId="6" borderId="151" xfId="0" applyNumberFormat="1" applyFont="1" applyFill="1" applyBorder="1" applyAlignment="1">
      <alignment horizontal="center" vertical="center" wrapText="1"/>
    </xf>
    <xf numFmtId="165" fontId="2" fillId="6" borderId="142" xfId="0" applyNumberFormat="1" applyFont="1" applyFill="1" applyBorder="1" applyAlignment="1">
      <alignment horizontal="center" vertical="center" wrapText="1"/>
    </xf>
    <xf numFmtId="165" fontId="2" fillId="6" borderId="117" xfId="0" applyNumberFormat="1" applyFont="1" applyFill="1" applyBorder="1" applyAlignment="1">
      <alignment horizontal="center" vertical="center" wrapText="1"/>
    </xf>
    <xf numFmtId="4" fontId="1" fillId="0" borderId="118" xfId="0" applyNumberFormat="1" applyFont="1" applyBorder="1" applyAlignment="1">
      <alignment horizontal="center" vertical="top" wrapText="1"/>
    </xf>
    <xf numFmtId="0" fontId="4" fillId="0" borderId="134" xfId="0" applyFont="1" applyBorder="1"/>
    <xf numFmtId="0" fontId="4" fillId="0" borderId="135" xfId="0" applyFont="1" applyBorder="1"/>
    <xf numFmtId="0" fontId="4" fillId="0" borderId="137" xfId="0" applyFont="1" applyBorder="1"/>
    <xf numFmtId="0" fontId="4" fillId="0" borderId="138" xfId="0" applyFont="1" applyBorder="1"/>
    <xf numFmtId="0" fontId="4" fillId="0" borderId="139" xfId="0" applyFont="1" applyBorder="1"/>
    <xf numFmtId="4" fontId="1" fillId="0" borderId="114" xfId="0" applyNumberFormat="1" applyFont="1" applyBorder="1" applyAlignment="1">
      <alignment horizontal="center" vertical="top" wrapText="1"/>
    </xf>
    <xf numFmtId="0" fontId="4" fillId="0" borderId="114" xfId="0" applyFont="1" applyBorder="1"/>
    <xf numFmtId="4" fontId="2" fillId="6" borderId="149" xfId="0" applyNumberFormat="1" applyFont="1" applyFill="1" applyBorder="1" applyAlignment="1">
      <alignment horizontal="center" vertical="center" wrapText="1"/>
    </xf>
    <xf numFmtId="4" fontId="28" fillId="6" borderId="147" xfId="0" applyNumberFormat="1" applyFont="1" applyFill="1" applyBorder="1" applyAlignment="1">
      <alignment horizontal="center" vertical="center" wrapText="1"/>
    </xf>
    <xf numFmtId="0" fontId="29" fillId="0" borderId="148" xfId="0" applyFont="1" applyBorder="1"/>
    <xf numFmtId="0" fontId="29" fillId="0" borderId="149" xfId="0" applyFont="1" applyBorder="1"/>
    <xf numFmtId="4" fontId="2" fillId="10" borderId="147" xfId="0" applyNumberFormat="1" applyFont="1" applyFill="1" applyBorder="1" applyAlignment="1">
      <alignment horizontal="center" vertical="center" wrapText="1"/>
    </xf>
    <xf numFmtId="4" fontId="2" fillId="10" borderId="148" xfId="0" applyNumberFormat="1" applyFont="1" applyFill="1" applyBorder="1" applyAlignment="1">
      <alignment horizontal="center" vertical="center" wrapText="1"/>
    </xf>
    <xf numFmtId="4" fontId="2" fillId="6" borderId="75" xfId="0" applyNumberFormat="1" applyFont="1" applyFill="1" applyBorder="1" applyAlignment="1">
      <alignment horizontal="center" vertical="center"/>
    </xf>
    <xf numFmtId="4" fontId="2" fillId="6" borderId="146" xfId="0" applyNumberFormat="1" applyFont="1" applyFill="1" applyBorder="1" applyAlignment="1">
      <alignment horizontal="center" vertical="center" wrapText="1"/>
    </xf>
    <xf numFmtId="4" fontId="2" fillId="6" borderId="100" xfId="0" applyNumberFormat="1" applyFont="1" applyFill="1" applyBorder="1" applyAlignment="1">
      <alignment horizontal="center" vertical="center" wrapText="1"/>
    </xf>
    <xf numFmtId="0" fontId="4" fillId="0" borderId="100" xfId="0" applyFont="1" applyBorder="1"/>
    <xf numFmtId="4" fontId="2" fillId="6" borderId="28" xfId="0" applyNumberFormat="1" applyFont="1" applyFill="1" applyBorder="1" applyAlignment="1">
      <alignment horizontal="center" vertical="center"/>
    </xf>
    <xf numFmtId="4" fontId="2" fillId="6" borderId="100" xfId="0" applyNumberFormat="1" applyFont="1" applyFill="1" applyBorder="1" applyAlignment="1">
      <alignment horizontal="center" vertical="center"/>
    </xf>
    <xf numFmtId="4" fontId="28" fillId="6" borderId="95" xfId="0" applyNumberFormat="1" applyFont="1" applyFill="1" applyBorder="1" applyAlignment="1">
      <alignment horizontal="center" vertical="center" wrapText="1"/>
    </xf>
    <xf numFmtId="0" fontId="29" fillId="0" borderId="75" xfId="0" applyFont="1" applyBorder="1"/>
    <xf numFmtId="164" fontId="3" fillId="4" borderId="28" xfId="0" applyNumberFormat="1" applyFont="1" applyFill="1" applyBorder="1" applyAlignment="1">
      <alignment horizontal="left" vertical="center"/>
    </xf>
    <xf numFmtId="0" fontId="4" fillId="0" borderId="29" xfId="0" applyFont="1" applyBorder="1"/>
    <xf numFmtId="0" fontId="2" fillId="6" borderId="25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4" fillId="0" borderId="34" xfId="0" applyFont="1" applyBorder="1"/>
    <xf numFmtId="0" fontId="2" fillId="6" borderId="27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36" xfId="0" applyFont="1" applyBorder="1"/>
    <xf numFmtId="4" fontId="1" fillId="0" borderId="53" xfId="0" applyNumberFormat="1" applyFont="1" applyBorder="1" applyAlignment="1">
      <alignment horizontal="center" vertical="top" wrapText="1"/>
    </xf>
    <xf numFmtId="0" fontId="4" fillId="0" borderId="72" xfId="0" applyFont="1" applyBorder="1"/>
    <xf numFmtId="0" fontId="4" fillId="0" borderId="107" xfId="0" applyFont="1" applyBorder="1"/>
    <xf numFmtId="0" fontId="4" fillId="0" borderId="99" xfId="0" applyFont="1" applyBorder="1"/>
    <xf numFmtId="164" fontId="20" fillId="10" borderId="28" xfId="0" applyNumberFormat="1" applyFont="1" applyFill="1" applyBorder="1" applyAlignment="1">
      <alignment horizontal="left" vertical="center" wrapText="1"/>
    </xf>
    <xf numFmtId="0" fontId="4" fillId="0" borderId="30" xfId="0" applyFont="1" applyBorder="1"/>
    <xf numFmtId="164" fontId="20" fillId="10" borderId="95" xfId="0" applyNumberFormat="1" applyFont="1" applyFill="1" applyBorder="1" applyAlignment="1">
      <alignment horizontal="left" vertical="center" wrapText="1"/>
    </xf>
    <xf numFmtId="0" fontId="4" fillId="0" borderId="75" xfId="0" applyFont="1" applyBorder="1"/>
    <xf numFmtId="0" fontId="4" fillId="0" borderId="76" xfId="0" applyFont="1" applyBorder="1"/>
    <xf numFmtId="0" fontId="2" fillId="6" borderId="26" xfId="0" applyFont="1" applyFill="1" applyBorder="1" applyAlignment="1">
      <alignment horizontal="center" vertical="center"/>
    </xf>
    <xf numFmtId="0" fontId="4" fillId="0" borderId="32" xfId="0" applyFont="1" applyBorder="1"/>
    <xf numFmtId="0" fontId="4" fillId="0" borderId="35" xfId="0" applyFont="1" applyBorder="1"/>
    <xf numFmtId="4" fontId="2" fillId="6" borderId="28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top" wrapText="1"/>
    </xf>
    <xf numFmtId="0" fontId="4" fillId="0" borderId="50" xfId="0" applyFont="1" applyBorder="1"/>
    <xf numFmtId="164" fontId="1" fillId="0" borderId="0" xfId="0" applyNumberFormat="1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000250" cy="1552575"/>
    <xdr:pic>
      <xdr:nvPicPr>
        <xdr:cNvPr id="3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526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4u/Downloads/Telegram%20Desktop/&#1044;&#1086;&#1076;&#1072;&#1090;&#1086;&#1082;_4_&#1090;&#1072;_&#1056;&#1077;&#1108;&#1089;&#1090;&#1088;_&#1076;&#1086;&#1082;&#1091;&#1084;&#1077;&#1085;&#1090;&#1110;&#1074;_&#1090;&#1072;_&#1090;&#1072;&#1073;&#1083;_&#1079;&#1072;&#1076;&#1086;&#1083;&#1078;&#1085;&#1086;&#1089;&#1090;&#1080;_2021_&#1057;&#1077;&#1088;&#1075;&#1110;&#1081;_&#1058;&#1080;&#1084;&#1086;&#1096;&#1077;&#1085;&#1082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ансування"/>
      <sheetName val="Кошторис  витрат"/>
      <sheetName val="Реєстр документів"/>
      <sheetName val="Реєстр + Залишок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2"/>
  <sheetViews>
    <sheetView topLeftCell="G19" workbookViewId="0">
      <selection activeCell="C33" sqref="C33"/>
    </sheetView>
  </sheetViews>
  <sheetFormatPr defaultRowHeight="14.25"/>
  <cols>
    <col min="1" max="1" width="18.75" customWidth="1"/>
    <col min="2" max="2" width="27.5" customWidth="1"/>
    <col min="3" max="3" width="24" customWidth="1"/>
    <col min="4" max="4" width="16.75" customWidth="1"/>
    <col min="5" max="5" width="17.25" customWidth="1"/>
    <col min="6" max="12" width="16.75" customWidth="1"/>
    <col min="14" max="14" width="11.125" customWidth="1"/>
  </cols>
  <sheetData>
    <row r="3" spans="1:14" ht="19.149999999999999" customHeight="1">
      <c r="K3" s="2" t="s">
        <v>408</v>
      </c>
      <c r="L3" s="241"/>
      <c r="M3" s="241"/>
    </row>
    <row r="4" spans="1:14" ht="19.149999999999999" customHeight="1">
      <c r="K4" s="496" t="s">
        <v>392</v>
      </c>
      <c r="L4" s="497"/>
      <c r="M4" s="497"/>
    </row>
    <row r="5" spans="1:14" ht="19.149999999999999" customHeight="1">
      <c r="K5" s="496" t="s">
        <v>391</v>
      </c>
      <c r="L5" s="497"/>
      <c r="M5" s="497"/>
    </row>
    <row r="13" spans="1:14">
      <c r="A13" s="240" t="s">
        <v>351</v>
      </c>
      <c r="B13" s="241"/>
      <c r="C13" s="241" t="s">
        <v>395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</row>
    <row r="14" spans="1:14">
      <c r="A14" s="242" t="s">
        <v>352</v>
      </c>
      <c r="B14" s="241"/>
      <c r="C14" s="247" t="s">
        <v>394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</row>
    <row r="15" spans="1:14">
      <c r="A15" s="242" t="s">
        <v>353</v>
      </c>
      <c r="B15" s="241"/>
      <c r="C15" s="241" t="s">
        <v>393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</row>
    <row r="16" spans="1:14">
      <c r="A16" s="242" t="s">
        <v>354</v>
      </c>
      <c r="B16" s="241"/>
      <c r="C16" s="500" t="s">
        <v>311</v>
      </c>
      <c r="D16" s="500"/>
      <c r="E16" s="500"/>
      <c r="F16" s="241"/>
      <c r="G16" s="241"/>
      <c r="H16" s="241"/>
      <c r="I16" s="241"/>
      <c r="J16" s="241"/>
      <c r="K16" s="241"/>
      <c r="L16" s="241"/>
      <c r="M16" s="241"/>
      <c r="N16" s="241"/>
    </row>
    <row r="17" spans="1:14">
      <c r="A17" s="242" t="s">
        <v>355</v>
      </c>
      <c r="B17" s="241"/>
      <c r="C17" s="236">
        <v>45078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</row>
    <row r="18" spans="1:14">
      <c r="A18" s="242" t="s">
        <v>356</v>
      </c>
      <c r="B18" s="241"/>
      <c r="C18" s="236">
        <v>45226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</row>
    <row r="19" spans="1:14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</row>
    <row r="20" spans="1:14">
      <c r="A20" s="248"/>
      <c r="B20" s="248"/>
      <c r="C20" s="248"/>
      <c r="D20" s="248"/>
      <c r="E20" s="243"/>
      <c r="F20" s="244"/>
      <c r="G20" s="244"/>
      <c r="H20" s="244"/>
      <c r="I20" s="244"/>
      <c r="J20" s="244"/>
      <c r="K20" s="244"/>
      <c r="L20" s="244"/>
      <c r="M20" s="244"/>
      <c r="N20" s="244"/>
    </row>
    <row r="21" spans="1:14">
      <c r="A21" s="241"/>
      <c r="B21" s="498" t="s">
        <v>357</v>
      </c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</row>
    <row r="22" spans="1:14">
      <c r="A22" s="241"/>
      <c r="B22" s="498" t="s">
        <v>358</v>
      </c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</row>
    <row r="23" spans="1:14">
      <c r="A23" s="241"/>
      <c r="B23" s="499" t="s">
        <v>409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</row>
    <row r="24" spans="1:14">
      <c r="A24" s="241"/>
      <c r="B24" s="242"/>
      <c r="C24" s="241"/>
      <c r="D24" s="245"/>
      <c r="E24" s="245"/>
      <c r="F24" s="245"/>
      <c r="G24" s="245"/>
      <c r="H24" s="245"/>
      <c r="I24" s="245"/>
      <c r="J24" s="246"/>
      <c r="K24" s="245"/>
      <c r="L24" s="246"/>
      <c r="M24" s="245"/>
      <c r="N24" s="246"/>
    </row>
    <row r="25" spans="1:14" ht="15" thickBot="1">
      <c r="A25" s="241"/>
      <c r="B25" s="241"/>
      <c r="C25" s="241"/>
      <c r="D25" s="245"/>
      <c r="E25" s="245"/>
      <c r="F25" s="245"/>
      <c r="G25" s="245"/>
      <c r="H25" s="245"/>
      <c r="I25" s="245"/>
      <c r="J25" s="246"/>
      <c r="K25" s="245"/>
      <c r="L25" s="246"/>
      <c r="M25" s="245"/>
      <c r="N25" s="246"/>
    </row>
    <row r="26" spans="1:14" ht="15" thickBot="1">
      <c r="A26" s="501"/>
      <c r="B26" s="504" t="s">
        <v>359</v>
      </c>
      <c r="C26" s="505"/>
      <c r="D26" s="508" t="s">
        <v>360</v>
      </c>
      <c r="E26" s="509"/>
      <c r="F26" s="509"/>
      <c r="G26" s="509"/>
      <c r="H26" s="509"/>
      <c r="I26" s="509"/>
      <c r="J26" s="510"/>
      <c r="K26" s="504" t="s">
        <v>361</v>
      </c>
      <c r="L26" s="505"/>
      <c r="M26" s="504" t="s">
        <v>362</v>
      </c>
      <c r="N26" s="505"/>
    </row>
    <row r="27" spans="1:14" ht="51.75" thickBot="1">
      <c r="A27" s="502"/>
      <c r="B27" s="506"/>
      <c r="C27" s="507"/>
      <c r="D27" s="249" t="s">
        <v>363</v>
      </c>
      <c r="E27" s="250" t="s">
        <v>364</v>
      </c>
      <c r="F27" s="250" t="s">
        <v>365</v>
      </c>
      <c r="G27" s="250" t="s">
        <v>366</v>
      </c>
      <c r="H27" s="250" t="s">
        <v>25</v>
      </c>
      <c r="I27" s="511" t="s">
        <v>367</v>
      </c>
      <c r="J27" s="507"/>
      <c r="K27" s="506"/>
      <c r="L27" s="507"/>
      <c r="M27" s="506"/>
      <c r="N27" s="507"/>
    </row>
    <row r="28" spans="1:14" ht="26.25" thickBot="1">
      <c r="A28" s="503"/>
      <c r="B28" s="251" t="s">
        <v>368</v>
      </c>
      <c r="C28" s="252" t="s">
        <v>369</v>
      </c>
      <c r="D28" s="251" t="s">
        <v>369</v>
      </c>
      <c r="E28" s="253" t="s">
        <v>369</v>
      </c>
      <c r="F28" s="253" t="s">
        <v>369</v>
      </c>
      <c r="G28" s="253" t="s">
        <v>369</v>
      </c>
      <c r="H28" s="253" t="s">
        <v>369</v>
      </c>
      <c r="I28" s="253" t="s">
        <v>368</v>
      </c>
      <c r="J28" s="254" t="s">
        <v>370</v>
      </c>
      <c r="K28" s="251" t="s">
        <v>368</v>
      </c>
      <c r="L28" s="252" t="s">
        <v>369</v>
      </c>
      <c r="M28" s="255" t="s">
        <v>368</v>
      </c>
      <c r="N28" s="256" t="s">
        <v>369</v>
      </c>
    </row>
    <row r="29" spans="1:14" ht="15" thickBot="1">
      <c r="A29" s="257" t="s">
        <v>371</v>
      </c>
      <c r="B29" s="258" t="s">
        <v>304</v>
      </c>
      <c r="C29" s="259" t="s">
        <v>372</v>
      </c>
      <c r="D29" s="258" t="s">
        <v>305</v>
      </c>
      <c r="E29" s="260" t="s">
        <v>373</v>
      </c>
      <c r="F29" s="260" t="s">
        <v>374</v>
      </c>
      <c r="G29" s="260" t="s">
        <v>375</v>
      </c>
      <c r="H29" s="260" t="s">
        <v>376</v>
      </c>
      <c r="I29" s="260" t="s">
        <v>377</v>
      </c>
      <c r="J29" s="259" t="s">
        <v>378</v>
      </c>
      <c r="K29" s="258" t="s">
        <v>379</v>
      </c>
      <c r="L29" s="259" t="s">
        <v>380</v>
      </c>
      <c r="M29" s="258" t="s">
        <v>381</v>
      </c>
      <c r="N29" s="259" t="s">
        <v>382</v>
      </c>
    </row>
    <row r="30" spans="1:14" ht="15" thickBot="1">
      <c r="A30" s="261" t="s">
        <v>383</v>
      </c>
      <c r="B30" s="32">
        <f>C30/N30</f>
        <v>0.9663173652694611</v>
      </c>
      <c r="C30" s="33">
        <f>'Кошторис  витрат'!G182</f>
        <v>516400</v>
      </c>
      <c r="D30" s="262">
        <v>0</v>
      </c>
      <c r="E30" s="263">
        <v>0</v>
      </c>
      <c r="F30" s="263">
        <v>0</v>
      </c>
      <c r="G30" s="263">
        <v>0</v>
      </c>
      <c r="H30" s="263">
        <f>'Кошторис  витрат'!M182</f>
        <v>18000</v>
      </c>
      <c r="I30" s="264">
        <f t="shared" ref="I30:I32" si="0">J30/N30</f>
        <v>3.3682634730538924E-2</v>
      </c>
      <c r="J30" s="265">
        <f t="shared" ref="J30:J31" si="1">D30+E30+F30+G30+H30</f>
        <v>18000</v>
      </c>
      <c r="K30" s="266">
        <f t="shared" ref="K30:K32" si="2">L30/N30</f>
        <v>0</v>
      </c>
      <c r="L30" s="265">
        <f>'[1]Кошторис  витрат'!S193</f>
        <v>0</v>
      </c>
      <c r="M30" s="267">
        <v>1</v>
      </c>
      <c r="N30" s="268">
        <f t="shared" ref="N30:N32" si="3">C30+J30+L30</f>
        <v>534400</v>
      </c>
    </row>
    <row r="31" spans="1:14">
      <c r="A31" s="269" t="s">
        <v>384</v>
      </c>
      <c r="B31" s="270">
        <f t="shared" ref="B31" si="4">C31/N31</f>
        <v>0.96631735895682291</v>
      </c>
      <c r="C31" s="271">
        <f>'Кошторис  витрат'!J182</f>
        <v>516399.89984532999</v>
      </c>
      <c r="D31" s="272">
        <v>0</v>
      </c>
      <c r="E31" s="273">
        <v>0</v>
      </c>
      <c r="F31" s="273">
        <v>0</v>
      </c>
      <c r="G31" s="273">
        <v>0</v>
      </c>
      <c r="H31" s="273">
        <v>18000</v>
      </c>
      <c r="I31" s="274">
        <f t="shared" si="0"/>
        <v>3.3682641043177017E-2</v>
      </c>
      <c r="J31" s="265">
        <f t="shared" si="1"/>
        <v>18000</v>
      </c>
      <c r="K31" s="270">
        <f t="shared" si="2"/>
        <v>0</v>
      </c>
      <c r="L31" s="271">
        <f>'[1]Кошторис  витрат'!V193</f>
        <v>0</v>
      </c>
      <c r="M31" s="275">
        <v>1</v>
      </c>
      <c r="N31" s="276">
        <f t="shared" si="3"/>
        <v>534399.89984533004</v>
      </c>
    </row>
    <row r="32" spans="1:14" ht="15" thickBot="1">
      <c r="A32" s="277" t="s">
        <v>385</v>
      </c>
      <c r="B32" s="270">
        <f>C32*B31/C31</f>
        <v>0.77305403709762721</v>
      </c>
      <c r="C32" s="279">
        <f>154920+258200</f>
        <v>413120</v>
      </c>
      <c r="D32" s="280">
        <v>0</v>
      </c>
      <c r="E32" s="281">
        <v>0</v>
      </c>
      <c r="F32" s="281">
        <v>0</v>
      </c>
      <c r="G32" s="281">
        <v>0</v>
      </c>
      <c r="H32" s="281"/>
      <c r="I32" s="282">
        <f t="shared" si="0"/>
        <v>0</v>
      </c>
      <c r="J32" s="279"/>
      <c r="K32" s="278">
        <f t="shared" si="2"/>
        <v>0</v>
      </c>
      <c r="L32" s="279">
        <v>0</v>
      </c>
      <c r="M32" s="283">
        <f>(N32*M31)/N31</f>
        <v>0.7730540370976271</v>
      </c>
      <c r="N32" s="284">
        <f t="shared" si="3"/>
        <v>413120</v>
      </c>
    </row>
    <row r="33" spans="1:14" ht="26.25" thickBot="1">
      <c r="A33" s="285" t="s">
        <v>386</v>
      </c>
      <c r="B33" s="286">
        <f>B31-B32</f>
        <v>0.1932633218591957</v>
      </c>
      <c r="C33" s="287">
        <f t="shared" ref="C33:N33" si="5">C31-C32</f>
        <v>103279.89984532999</v>
      </c>
      <c r="D33" s="288">
        <f t="shared" si="5"/>
        <v>0</v>
      </c>
      <c r="E33" s="289">
        <f t="shared" si="5"/>
        <v>0</v>
      </c>
      <c r="F33" s="289">
        <f t="shared" si="5"/>
        <v>0</v>
      </c>
      <c r="G33" s="289">
        <f t="shared" si="5"/>
        <v>0</v>
      </c>
      <c r="H33" s="289">
        <f t="shared" si="5"/>
        <v>18000</v>
      </c>
      <c r="I33" s="290">
        <f t="shared" si="5"/>
        <v>3.3682641043177017E-2</v>
      </c>
      <c r="J33" s="287">
        <f t="shared" si="5"/>
        <v>18000</v>
      </c>
      <c r="K33" s="291">
        <f t="shared" si="5"/>
        <v>0</v>
      </c>
      <c r="L33" s="287">
        <f t="shared" si="5"/>
        <v>0</v>
      </c>
      <c r="M33" s="292">
        <f t="shared" si="5"/>
        <v>0.2269459629023729</v>
      </c>
      <c r="N33" s="293">
        <f t="shared" si="5"/>
        <v>121279.89984533004</v>
      </c>
    </row>
    <row r="34" spans="1:14">
      <c r="A34" s="242"/>
      <c r="B34" s="242"/>
      <c r="C34" s="242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</row>
    <row r="35" spans="1:14">
      <c r="A35" s="241"/>
      <c r="B35" s="241" t="s">
        <v>387</v>
      </c>
      <c r="C35" s="492"/>
      <c r="D35" s="493"/>
      <c r="E35" s="493"/>
      <c r="F35" s="241"/>
      <c r="G35" s="294"/>
      <c r="H35" s="294"/>
      <c r="I35" s="245"/>
      <c r="J35" s="492"/>
      <c r="K35" s="493"/>
      <c r="L35" s="493"/>
      <c r="M35" s="493"/>
      <c r="N35" s="493"/>
    </row>
    <row r="36" spans="1:14">
      <c r="A36" s="241"/>
      <c r="B36" s="241"/>
      <c r="C36" s="241"/>
      <c r="D36" s="295" t="s">
        <v>388</v>
      </c>
      <c r="E36" s="241"/>
      <c r="F36" s="241"/>
      <c r="G36" s="494" t="s">
        <v>389</v>
      </c>
      <c r="H36" s="495"/>
      <c r="I36" s="245"/>
      <c r="J36" s="494" t="s">
        <v>390</v>
      </c>
      <c r="K36" s="495"/>
      <c r="L36" s="495"/>
      <c r="M36" s="495"/>
      <c r="N36" s="495"/>
    </row>
    <row r="37" spans="1:14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</row>
    <row r="38" spans="1:14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</row>
    <row r="39" spans="1:14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16">
    <mergeCell ref="A26:A28"/>
    <mergeCell ref="B26:C27"/>
    <mergeCell ref="D26:J26"/>
    <mergeCell ref="K26:L27"/>
    <mergeCell ref="M26:N27"/>
    <mergeCell ref="I27:J27"/>
    <mergeCell ref="C35:E35"/>
    <mergeCell ref="J35:N35"/>
    <mergeCell ref="G36:H36"/>
    <mergeCell ref="J36:N36"/>
    <mergeCell ref="K4:M4"/>
    <mergeCell ref="K5:M5"/>
    <mergeCell ref="B21:N21"/>
    <mergeCell ref="B22:N22"/>
    <mergeCell ref="B23:N23"/>
    <mergeCell ref="C16:E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1000"/>
  <sheetViews>
    <sheetView topLeftCell="A18" workbookViewId="0">
      <selection activeCell="D27" sqref="D27"/>
    </sheetView>
  </sheetViews>
  <sheetFormatPr defaultColWidth="12.625" defaultRowHeight="15" customHeight="1"/>
  <cols>
    <col min="1" max="1" width="4.25" customWidth="1"/>
    <col min="2" max="2" width="29.25" customWidth="1"/>
    <col min="3" max="4" width="30.25" customWidth="1"/>
    <col min="5" max="5" width="7.625" customWidth="1"/>
    <col min="6" max="7" width="4.375" customWidth="1"/>
    <col min="8" max="8" width="15.5" customWidth="1"/>
    <col min="9" max="23" width="4.375" customWidth="1"/>
    <col min="24" max="24" width="8.375" customWidth="1"/>
    <col min="25" max="26" width="9.625" customWidth="1"/>
  </cols>
  <sheetData>
    <row r="1" spans="1:24" ht="24" customHeight="1">
      <c r="A1" s="516" t="s">
        <v>0</v>
      </c>
      <c r="B1" s="515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customHeight="1">
      <c r="A2" s="3"/>
      <c r="B2" s="1"/>
      <c r="C2" s="1"/>
      <c r="D2" s="2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6.25" customHeight="1">
      <c r="A3" s="3"/>
      <c r="B3" s="1"/>
      <c r="C3" s="1"/>
      <c r="D3" s="2" t="s">
        <v>307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>
      <c r="A10" s="517" t="s">
        <v>3</v>
      </c>
      <c r="B10" s="51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 customHeight="1">
      <c r="A11" s="517" t="s">
        <v>4</v>
      </c>
      <c r="B11" s="51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9" customHeight="1">
      <c r="A12" s="518" t="s">
        <v>5</v>
      </c>
      <c r="B12" s="51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 customHeight="1">
      <c r="A13" s="512" t="s">
        <v>6</v>
      </c>
      <c r="B13" s="51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 customHeight="1">
      <c r="A14" s="512" t="s">
        <v>7</v>
      </c>
      <c r="B14" s="51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 customHeight="1">
      <c r="A15" s="512" t="s">
        <v>8</v>
      </c>
      <c r="B15" s="51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" customHeight="1">
      <c r="A17" s="4"/>
      <c r="B17" s="4" t="s">
        <v>9</v>
      </c>
      <c r="C17" s="4" t="s">
        <v>10</v>
      </c>
      <c r="D17" s="4" t="s">
        <v>11</v>
      </c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customHeight="1">
      <c r="A18" s="7"/>
      <c r="B18" s="8" t="s">
        <v>12</v>
      </c>
      <c r="C18" s="8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customHeight="1">
      <c r="A19" s="10" t="s">
        <v>13</v>
      </c>
      <c r="B19" s="11" t="s">
        <v>14</v>
      </c>
      <c r="C19" s="12">
        <f>D19/D27</f>
        <v>0.9663173652694611</v>
      </c>
      <c r="D19" s="13">
        <f>'Кошторис  витрат'!G182</f>
        <v>516400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customHeight="1">
      <c r="A20" s="14" t="s">
        <v>15</v>
      </c>
      <c r="B20" s="15" t="s">
        <v>16</v>
      </c>
      <c r="C20" s="12">
        <f>D20/D27</f>
        <v>3.3682634730538924E-2</v>
      </c>
      <c r="D20" s="16">
        <f>SUM(D21:D25)</f>
        <v>18000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customHeight="1">
      <c r="A21" s="17" t="s">
        <v>17</v>
      </c>
      <c r="B21" s="18" t="s">
        <v>18</v>
      </c>
      <c r="C21" s="19">
        <f>D21/D27</f>
        <v>0</v>
      </c>
      <c r="D21" s="20">
        <v>0</v>
      </c>
      <c r="E21" s="6"/>
      <c r="F21" s="6"/>
      <c r="G21" s="6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customHeight="1">
      <c r="A22" s="22" t="s">
        <v>19</v>
      </c>
      <c r="B22" s="23" t="s">
        <v>20</v>
      </c>
      <c r="C22" s="24">
        <f>D22/D27</f>
        <v>0</v>
      </c>
      <c r="D22" s="25">
        <v>0</v>
      </c>
      <c r="E22" s="6"/>
      <c r="F22" s="6"/>
      <c r="G22" s="6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customHeight="1">
      <c r="A23" s="22" t="s">
        <v>21</v>
      </c>
      <c r="B23" s="23" t="s">
        <v>22</v>
      </c>
      <c r="C23" s="24">
        <f>D23/D27</f>
        <v>0</v>
      </c>
      <c r="D23" s="25">
        <v>0</v>
      </c>
      <c r="E23" s="6"/>
      <c r="F23" s="6"/>
      <c r="G23" s="6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customHeight="1">
      <c r="A24" s="22" t="s">
        <v>23</v>
      </c>
      <c r="B24" s="23" t="s">
        <v>22</v>
      </c>
      <c r="C24" s="26">
        <f>D25/D27</f>
        <v>3.3682634730538924E-2</v>
      </c>
      <c r="D24" s="25">
        <v>0</v>
      </c>
      <c r="E24" s="5"/>
      <c r="F24" s="6"/>
      <c r="G24" s="6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customHeight="1">
      <c r="A25" s="22" t="s">
        <v>24</v>
      </c>
      <c r="B25" s="27" t="s">
        <v>25</v>
      </c>
      <c r="C25" s="24">
        <f>D25/D27</f>
        <v>3.3682634730538924E-2</v>
      </c>
      <c r="D25" s="25">
        <v>18000</v>
      </c>
      <c r="E25" s="6"/>
      <c r="F25" s="6"/>
      <c r="G25" s="6"/>
      <c r="H25" s="2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65.25" customHeight="1">
      <c r="A26" s="28" t="s">
        <v>26</v>
      </c>
      <c r="B26" s="29" t="s">
        <v>27</v>
      </c>
      <c r="C26" s="30">
        <f>D26/D27</f>
        <v>0</v>
      </c>
      <c r="D26" s="31">
        <f>'Кошторис  витрат'!S182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customHeight="1">
      <c r="A27" s="7"/>
      <c r="B27" s="9" t="s">
        <v>28</v>
      </c>
      <c r="C27" s="32">
        <f>C26+C20+C19</f>
        <v>1</v>
      </c>
      <c r="D27" s="33">
        <f>D19+D20+D26</f>
        <v>534400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6"/>
      <c r="B29" s="3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514" t="s">
        <v>29</v>
      </c>
      <c r="B30" s="515"/>
      <c r="C30" s="515"/>
      <c r="D30" s="5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35"/>
      <c r="B32" s="36" t="s">
        <v>338</v>
      </c>
      <c r="C32" s="37"/>
      <c r="D32" s="35" t="s">
        <v>339</v>
      </c>
      <c r="E32" s="38"/>
      <c r="F32" s="38"/>
      <c r="G32" s="38"/>
      <c r="H32" s="39"/>
      <c r="I32" s="2"/>
      <c r="J32" s="3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40"/>
      <c r="B33" s="41" t="s">
        <v>30</v>
      </c>
      <c r="C33" s="42" t="s">
        <v>31</v>
      </c>
      <c r="D33" s="43" t="s">
        <v>32</v>
      </c>
      <c r="E33" s="1"/>
      <c r="F33" s="44"/>
      <c r="G33" s="44"/>
      <c r="H33" s="45"/>
      <c r="I33" s="43"/>
      <c r="J33" s="4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4:B14"/>
    <mergeCell ref="A15:B15"/>
    <mergeCell ref="A30:D30"/>
    <mergeCell ref="A1:B1"/>
    <mergeCell ref="A10:B10"/>
    <mergeCell ref="A11:B11"/>
    <mergeCell ref="A12:B12"/>
    <mergeCell ref="A13:B13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L1002"/>
  <sheetViews>
    <sheetView tabSelected="1" zoomScale="85" zoomScaleNormal="85" workbookViewId="0">
      <pane ySplit="12" topLeftCell="A173" activePane="bottomLeft" state="frozen"/>
      <selection pane="bottomLeft" activeCell="J182" sqref="J182"/>
    </sheetView>
  </sheetViews>
  <sheetFormatPr defaultColWidth="12.625" defaultRowHeight="15" customHeight="1" outlineLevelCol="1"/>
  <cols>
    <col min="1" max="1" width="8.125" customWidth="1"/>
    <col min="2" max="2" width="5.25" customWidth="1"/>
    <col min="3" max="3" width="33.875" customWidth="1"/>
    <col min="4" max="4" width="9.25" customWidth="1"/>
    <col min="5" max="5" width="9" customWidth="1"/>
    <col min="6" max="6" width="10.375" customWidth="1"/>
    <col min="7" max="7" width="11" customWidth="1"/>
    <col min="8" max="10" width="11" style="297" customWidth="1"/>
    <col min="11" max="11" width="10.125" customWidth="1" outlineLevel="1"/>
    <col min="12" max="12" width="10.375" customWidth="1" outlineLevel="1"/>
    <col min="13" max="13" width="10.875" customWidth="1" outlineLevel="1"/>
    <col min="14" max="15" width="10.875" style="342" customWidth="1" outlineLevel="1"/>
    <col min="16" max="16" width="11.75" style="342" customWidth="1" outlineLevel="1"/>
    <col min="17" max="17" width="8.5" customWidth="1" outlineLevel="1"/>
    <col min="18" max="18" width="10.375" customWidth="1" outlineLevel="1"/>
    <col min="19" max="19" width="11.75" customWidth="1" outlineLevel="1"/>
    <col min="20" max="22" width="11.75" style="342" customWidth="1" outlineLevel="1"/>
    <col min="23" max="23" width="11.875" customWidth="1"/>
    <col min="24" max="24" width="10.875" style="342" customWidth="1"/>
    <col min="25" max="25" width="9.625" style="342" customWidth="1"/>
    <col min="26" max="26" width="11.75" style="477" customWidth="1"/>
    <col min="27" max="27" width="30.875" customWidth="1"/>
    <col min="28" max="28" width="12.25" customWidth="1"/>
    <col min="29" max="33" width="4.375" customWidth="1"/>
    <col min="34" max="38" width="9.625" customWidth="1"/>
  </cols>
  <sheetData>
    <row r="1" spans="1:38" ht="21" thickBot="1">
      <c r="A1" s="524" t="s">
        <v>33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1"/>
      <c r="AC1" s="1"/>
      <c r="AD1" s="1"/>
      <c r="AE1" s="1"/>
      <c r="AF1" s="1"/>
      <c r="AG1" s="1"/>
    </row>
    <row r="2" spans="1:38" ht="16.5" hidden="1" thickBot="1">
      <c r="A2" s="525" t="s">
        <v>308</v>
      </c>
      <c r="B2" s="515"/>
      <c r="C2" s="51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44"/>
      <c r="AA2" s="46"/>
      <c r="AB2" s="1"/>
      <c r="AC2" s="1"/>
      <c r="AD2" s="1"/>
      <c r="AE2" s="1"/>
      <c r="AF2" s="1"/>
      <c r="AG2" s="1"/>
    </row>
    <row r="3" spans="1:38" ht="16.5" hidden="1" thickBot="1">
      <c r="A3" s="525" t="s">
        <v>309</v>
      </c>
      <c r="B3" s="515"/>
      <c r="C3" s="51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44"/>
      <c r="AA3" s="46"/>
      <c r="AB3" s="1"/>
      <c r="AC3" s="1"/>
      <c r="AD3" s="1"/>
      <c r="AE3" s="1"/>
      <c r="AF3" s="1"/>
      <c r="AG3" s="1"/>
    </row>
    <row r="4" spans="1:38" ht="50.25" hidden="1" customHeight="1">
      <c r="A4" s="526" t="s">
        <v>310</v>
      </c>
      <c r="B4" s="515"/>
      <c r="C4" s="515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0"/>
      <c r="Y4" s="50"/>
      <c r="Z4" s="445"/>
      <c r="AA4" s="6"/>
      <c r="AB4" s="1"/>
      <c r="AC4" s="1"/>
      <c r="AD4" s="1"/>
      <c r="AE4" s="1"/>
      <c r="AF4" s="1"/>
      <c r="AG4" s="1"/>
    </row>
    <row r="5" spans="1:38" ht="19.5" hidden="1" customHeight="1">
      <c r="A5" s="527" t="s">
        <v>311</v>
      </c>
      <c r="B5" s="515"/>
      <c r="C5" s="515"/>
      <c r="D5" s="48"/>
      <c r="E5" s="49"/>
      <c r="F5" s="49"/>
      <c r="G5" s="49"/>
      <c r="H5" s="49"/>
      <c r="I5" s="49"/>
      <c r="J5" s="49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2"/>
      <c r="Y5" s="52"/>
      <c r="Z5" s="446"/>
      <c r="AA5" s="6"/>
      <c r="AB5" s="1"/>
      <c r="AC5" s="1"/>
      <c r="AD5" s="1"/>
      <c r="AE5" s="1"/>
      <c r="AF5" s="1"/>
      <c r="AG5" s="1"/>
    </row>
    <row r="6" spans="1:38" ht="19.5" hidden="1" customHeight="1">
      <c r="A6" s="239" t="str">
        <f>'Дохідна частина'!A14</f>
        <v>Дата початку Проєкту:</v>
      </c>
      <c r="B6" s="1"/>
      <c r="D6" s="1"/>
      <c r="E6" s="1"/>
      <c r="F6" s="1"/>
      <c r="G6" s="1"/>
      <c r="H6" s="296"/>
      <c r="I6" s="296"/>
      <c r="J6" s="296"/>
      <c r="K6" s="1"/>
      <c r="L6" s="1"/>
      <c r="M6" s="1"/>
      <c r="N6" s="341"/>
      <c r="O6" s="341"/>
      <c r="P6" s="341"/>
      <c r="Q6" s="1"/>
      <c r="R6" s="1"/>
      <c r="S6" s="1"/>
      <c r="T6" s="341"/>
      <c r="U6" s="341"/>
      <c r="V6" s="341"/>
      <c r="W6" s="1"/>
      <c r="X6" s="341"/>
      <c r="Y6" s="341"/>
      <c r="Z6" s="447"/>
      <c r="AA6" s="1"/>
      <c r="AB6" s="1"/>
      <c r="AC6" s="1"/>
      <c r="AD6" s="1"/>
      <c r="AE6" s="1"/>
      <c r="AF6" s="1"/>
      <c r="AG6" s="1"/>
    </row>
    <row r="7" spans="1:38" ht="19.5" hidden="1" customHeight="1">
      <c r="A7" s="3" t="str">
        <f>'Дохідна частина'!A15</f>
        <v>Дата завершення Проєкту:</v>
      </c>
      <c r="B7" s="1"/>
      <c r="D7" s="1"/>
      <c r="E7" s="1"/>
      <c r="F7" s="1"/>
      <c r="G7" s="1"/>
      <c r="H7" s="296"/>
      <c r="I7" s="296"/>
      <c r="J7" s="296"/>
      <c r="K7" s="1"/>
      <c r="L7" s="1"/>
      <c r="M7" s="1"/>
      <c r="N7" s="341"/>
      <c r="O7" s="341"/>
      <c r="P7" s="341"/>
      <c r="Q7" s="1"/>
      <c r="R7" s="1"/>
      <c r="S7" s="1"/>
      <c r="T7" s="341"/>
      <c r="U7" s="341"/>
      <c r="V7" s="341"/>
      <c r="W7" s="1"/>
      <c r="X7" s="341"/>
      <c r="Y7" s="341"/>
      <c r="Z7" s="447"/>
      <c r="AA7" s="1"/>
      <c r="AB7" s="1"/>
      <c r="AC7" s="1"/>
      <c r="AD7" s="1"/>
      <c r="AE7" s="1"/>
      <c r="AF7" s="1"/>
      <c r="AG7" s="1"/>
    </row>
    <row r="8" spans="1:38" hidden="1" thickBot="1">
      <c r="A8" s="3"/>
      <c r="B8" s="53"/>
      <c r="C8" s="47"/>
      <c r="D8" s="48"/>
      <c r="E8" s="54"/>
      <c r="F8" s="54"/>
      <c r="G8" s="54"/>
      <c r="H8" s="54"/>
      <c r="I8" s="54"/>
      <c r="J8" s="5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X8" s="56"/>
      <c r="Y8" s="56"/>
      <c r="Z8" s="448"/>
      <c r="AA8" s="57"/>
      <c r="AB8" s="1"/>
      <c r="AC8" s="1"/>
      <c r="AD8" s="1"/>
      <c r="AE8" s="1"/>
      <c r="AF8" s="1"/>
      <c r="AG8" s="1"/>
    </row>
    <row r="9" spans="1:38" ht="26.25" customHeight="1" thickBot="1">
      <c r="A9" s="557" t="s">
        <v>34</v>
      </c>
      <c r="B9" s="572" t="s">
        <v>35</v>
      </c>
      <c r="C9" s="560" t="s">
        <v>36</v>
      </c>
      <c r="D9" s="560" t="s">
        <v>37</v>
      </c>
      <c r="E9" s="551" t="s">
        <v>38</v>
      </c>
      <c r="F9" s="552"/>
      <c r="G9" s="552"/>
      <c r="H9" s="552"/>
      <c r="I9" s="552"/>
      <c r="J9" s="552"/>
      <c r="K9" s="519" t="s">
        <v>39</v>
      </c>
      <c r="L9" s="520"/>
      <c r="M9" s="520"/>
      <c r="N9" s="520"/>
      <c r="O9" s="520"/>
      <c r="P9" s="541"/>
      <c r="Q9" s="547" t="s">
        <v>40</v>
      </c>
      <c r="R9" s="547"/>
      <c r="S9" s="547"/>
      <c r="T9" s="547"/>
      <c r="U9" s="547"/>
      <c r="V9" s="547"/>
      <c r="W9" s="519" t="s">
        <v>405</v>
      </c>
      <c r="X9" s="520"/>
      <c r="Y9" s="520"/>
      <c r="Z9" s="520"/>
      <c r="AA9" s="530" t="s">
        <v>400</v>
      </c>
      <c r="AB9" s="1"/>
      <c r="AC9" s="1"/>
      <c r="AD9" s="1"/>
      <c r="AE9" s="1"/>
      <c r="AF9" s="1"/>
      <c r="AG9" s="1"/>
      <c r="AH9" s="385"/>
      <c r="AI9" s="342"/>
      <c r="AJ9" s="342"/>
      <c r="AK9" s="342"/>
      <c r="AL9" s="342"/>
    </row>
    <row r="10" spans="1:38" ht="42" customHeight="1" thickBot="1">
      <c r="A10" s="558"/>
      <c r="B10" s="573"/>
      <c r="C10" s="561"/>
      <c r="D10" s="561"/>
      <c r="E10" s="575" t="s">
        <v>41</v>
      </c>
      <c r="F10" s="556"/>
      <c r="G10" s="568"/>
      <c r="H10" s="553" t="s">
        <v>396</v>
      </c>
      <c r="I10" s="554"/>
      <c r="J10" s="554"/>
      <c r="K10" s="548" t="s">
        <v>41</v>
      </c>
      <c r="L10" s="537"/>
      <c r="M10" s="537"/>
      <c r="N10" s="542" t="s">
        <v>396</v>
      </c>
      <c r="O10" s="543"/>
      <c r="P10" s="544"/>
      <c r="Q10" s="549" t="s">
        <v>41</v>
      </c>
      <c r="R10" s="550"/>
      <c r="S10" s="550"/>
      <c r="T10" s="542" t="s">
        <v>396</v>
      </c>
      <c r="U10" s="543"/>
      <c r="V10" s="543"/>
      <c r="W10" s="521" t="s">
        <v>401</v>
      </c>
      <c r="X10" s="521" t="s">
        <v>402</v>
      </c>
      <c r="Y10" s="528" t="s">
        <v>403</v>
      </c>
      <c r="Z10" s="529"/>
      <c r="AA10" s="531"/>
      <c r="AB10" s="1"/>
      <c r="AC10" s="1"/>
      <c r="AD10" s="1"/>
      <c r="AE10" s="1"/>
      <c r="AF10" s="1"/>
      <c r="AG10" s="1"/>
      <c r="AH10" s="342"/>
      <c r="AI10" s="342"/>
      <c r="AJ10" s="342"/>
      <c r="AK10" s="342"/>
      <c r="AL10" s="342"/>
    </row>
    <row r="11" spans="1:38" ht="43.5" customHeight="1" thickBot="1">
      <c r="A11" s="559"/>
      <c r="B11" s="574"/>
      <c r="C11" s="562"/>
      <c r="D11" s="562"/>
      <c r="E11" s="58" t="s">
        <v>42</v>
      </c>
      <c r="F11" s="59" t="s">
        <v>43</v>
      </c>
      <c r="G11" s="298" t="s">
        <v>44</v>
      </c>
      <c r="H11" s="58" t="s">
        <v>42</v>
      </c>
      <c r="I11" s="353" t="s">
        <v>43</v>
      </c>
      <c r="J11" s="354" t="s">
        <v>46</v>
      </c>
      <c r="K11" s="349" t="s">
        <v>42</v>
      </c>
      <c r="L11" s="350" t="s">
        <v>45</v>
      </c>
      <c r="M11" s="351" t="s">
        <v>397</v>
      </c>
      <c r="N11" s="347" t="s">
        <v>42</v>
      </c>
      <c r="O11" s="348" t="s">
        <v>45</v>
      </c>
      <c r="P11" s="344" t="s">
        <v>398</v>
      </c>
      <c r="Q11" s="318" t="s">
        <v>42</v>
      </c>
      <c r="R11" s="319" t="s">
        <v>45</v>
      </c>
      <c r="S11" s="320" t="s">
        <v>399</v>
      </c>
      <c r="T11" s="347" t="s">
        <v>42</v>
      </c>
      <c r="U11" s="348" t="s">
        <v>45</v>
      </c>
      <c r="V11" s="356" t="s">
        <v>406</v>
      </c>
      <c r="W11" s="522"/>
      <c r="X11" s="523"/>
      <c r="Y11" s="358" t="s">
        <v>404</v>
      </c>
      <c r="Z11" s="449" t="s">
        <v>368</v>
      </c>
      <c r="AA11" s="532"/>
      <c r="AB11" s="1"/>
      <c r="AC11" s="1"/>
      <c r="AD11" s="1"/>
      <c r="AE11" s="1"/>
      <c r="AF11" s="1"/>
      <c r="AG11" s="1"/>
      <c r="AH11" s="342"/>
      <c r="AI11" s="342"/>
      <c r="AJ11" s="342"/>
      <c r="AK11" s="342"/>
      <c r="AL11" s="342"/>
    </row>
    <row r="12" spans="1:38" ht="24.75" customHeight="1" thickBot="1">
      <c r="A12" s="60">
        <v>1</v>
      </c>
      <c r="B12" s="60">
        <v>2</v>
      </c>
      <c r="C12" s="61">
        <v>3</v>
      </c>
      <c r="D12" s="61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316">
        <v>10</v>
      </c>
      <c r="K12" s="62">
        <v>11</v>
      </c>
      <c r="L12" s="62">
        <v>12</v>
      </c>
      <c r="M12" s="62">
        <v>13</v>
      </c>
      <c r="N12" s="316">
        <v>14</v>
      </c>
      <c r="O12" s="316">
        <v>15</v>
      </c>
      <c r="P12" s="316">
        <v>16</v>
      </c>
      <c r="Q12" s="316">
        <v>17</v>
      </c>
      <c r="R12" s="317">
        <v>18</v>
      </c>
      <c r="S12" s="316">
        <v>19</v>
      </c>
      <c r="T12" s="321">
        <v>20</v>
      </c>
      <c r="U12" s="321">
        <v>21</v>
      </c>
      <c r="V12" s="352">
        <v>22</v>
      </c>
      <c r="W12" s="357">
        <v>23</v>
      </c>
      <c r="X12" s="321">
        <v>24</v>
      </c>
      <c r="Y12" s="321">
        <v>25</v>
      </c>
      <c r="Z12" s="450">
        <v>26</v>
      </c>
      <c r="AA12" s="359">
        <v>27</v>
      </c>
      <c r="AB12" s="1"/>
      <c r="AC12" s="1"/>
      <c r="AD12" s="1"/>
      <c r="AE12" s="1"/>
      <c r="AF12" s="1"/>
      <c r="AG12" s="1"/>
    </row>
    <row r="13" spans="1:38" ht="23.25" customHeight="1" thickBot="1">
      <c r="A13" s="63"/>
      <c r="B13" s="64"/>
      <c r="C13" s="65" t="s">
        <v>47</v>
      </c>
      <c r="D13" s="66"/>
      <c r="E13" s="67"/>
      <c r="F13" s="67"/>
      <c r="G13" s="67"/>
      <c r="H13" s="299"/>
      <c r="I13" s="299"/>
      <c r="J13" s="299"/>
      <c r="K13" s="67"/>
      <c r="L13" s="67"/>
      <c r="M13" s="67"/>
      <c r="N13" s="299"/>
      <c r="O13" s="299"/>
      <c r="P13" s="299"/>
      <c r="Q13" s="67"/>
      <c r="R13" s="67"/>
      <c r="S13" s="67"/>
      <c r="T13" s="345"/>
      <c r="U13" s="431"/>
      <c r="V13" s="431"/>
      <c r="W13" s="432"/>
      <c r="X13" s="432"/>
      <c r="Y13" s="432"/>
      <c r="Z13" s="451"/>
      <c r="AA13" s="433"/>
      <c r="AB13" s="68"/>
      <c r="AC13" s="68"/>
      <c r="AD13" s="68"/>
      <c r="AE13" s="68"/>
      <c r="AF13" s="68"/>
      <c r="AG13" s="68"/>
    </row>
    <row r="14" spans="1:38" ht="30" customHeight="1" thickBot="1">
      <c r="A14" s="69" t="s">
        <v>48</v>
      </c>
      <c r="B14" s="70">
        <v>1</v>
      </c>
      <c r="C14" s="71" t="s">
        <v>49</v>
      </c>
      <c r="D14" s="72"/>
      <c r="E14" s="73"/>
      <c r="F14" s="73"/>
      <c r="G14" s="73"/>
      <c r="H14" s="300"/>
      <c r="I14" s="300"/>
      <c r="J14" s="300"/>
      <c r="K14" s="73" t="s">
        <v>50</v>
      </c>
      <c r="L14" s="73"/>
      <c r="M14" s="73"/>
      <c r="N14" s="300"/>
      <c r="O14" s="300"/>
      <c r="P14" s="300"/>
      <c r="Q14" s="73"/>
      <c r="R14" s="73"/>
      <c r="S14" s="73"/>
      <c r="T14" s="300"/>
      <c r="U14" s="418"/>
      <c r="V14" s="418"/>
      <c r="W14" s="411"/>
      <c r="X14" s="411"/>
      <c r="Y14" s="411"/>
      <c r="Z14" s="452"/>
      <c r="AA14" s="419"/>
      <c r="AB14" s="5"/>
      <c r="AC14" s="6"/>
      <c r="AD14" s="6"/>
      <c r="AE14" s="6"/>
      <c r="AF14" s="6"/>
      <c r="AG14" s="6"/>
    </row>
    <row r="15" spans="1:38" ht="50.1" customHeight="1">
      <c r="A15" s="74" t="s">
        <v>51</v>
      </c>
      <c r="B15" s="75" t="s">
        <v>52</v>
      </c>
      <c r="C15" s="76" t="s">
        <v>53</v>
      </c>
      <c r="D15" s="77"/>
      <c r="E15" s="78">
        <f>SUM(E16:E18)</f>
        <v>0</v>
      </c>
      <c r="F15" s="79"/>
      <c r="G15" s="80">
        <f t="shared" ref="G15:K15" si="0">SUM(G16:G18)</f>
        <v>0</v>
      </c>
      <c r="H15" s="301">
        <f>SUM(H16:H18)</f>
        <v>0</v>
      </c>
      <c r="I15" s="301"/>
      <c r="J15" s="301">
        <f>SUM(J16:J18)</f>
        <v>0</v>
      </c>
      <c r="K15" s="78">
        <f t="shared" si="0"/>
        <v>0</v>
      </c>
      <c r="L15" s="79"/>
      <c r="M15" s="80">
        <f>SUM(M16:M18)</f>
        <v>0</v>
      </c>
      <c r="N15" s="78">
        <f t="shared" ref="N15" si="1">SUM(N16:N18)</f>
        <v>0</v>
      </c>
      <c r="O15" s="79"/>
      <c r="P15" s="80">
        <f>SUM(P16:P18)</f>
        <v>0</v>
      </c>
      <c r="Q15" s="78"/>
      <c r="R15" s="79"/>
      <c r="S15" s="80"/>
      <c r="T15" s="78"/>
      <c r="U15" s="79"/>
      <c r="V15" s="393"/>
      <c r="W15" s="400">
        <f t="shared" ref="W15:W36" si="2">G15+M15+S15</f>
        <v>0</v>
      </c>
      <c r="X15" s="391">
        <f>J15+P15+V15</f>
        <v>0</v>
      </c>
      <c r="Y15" s="391">
        <f>W15-X15</f>
        <v>0</v>
      </c>
      <c r="Z15" s="453" t="e">
        <f>Y15/W15</f>
        <v>#DIV/0!</v>
      </c>
      <c r="AA15" s="386"/>
      <c r="AB15" s="81"/>
      <c r="AC15" s="81"/>
      <c r="AD15" s="81"/>
      <c r="AE15" s="81"/>
      <c r="AF15" s="81"/>
      <c r="AG15" s="81"/>
    </row>
    <row r="16" spans="1:38" ht="30" customHeight="1">
      <c r="A16" s="82" t="s">
        <v>54</v>
      </c>
      <c r="B16" s="83" t="s">
        <v>55</v>
      </c>
      <c r="C16" s="84" t="s">
        <v>56</v>
      </c>
      <c r="D16" s="85" t="s">
        <v>57</v>
      </c>
      <c r="E16" s="86"/>
      <c r="F16" s="87"/>
      <c r="G16" s="88">
        <f t="shared" ref="G16:G18" si="3">E16*F16</f>
        <v>0</v>
      </c>
      <c r="H16" s="302"/>
      <c r="I16" s="302"/>
      <c r="J16" s="302">
        <f>H16*I16</f>
        <v>0</v>
      </c>
      <c r="K16" s="86"/>
      <c r="L16" s="87"/>
      <c r="M16" s="88">
        <f t="shared" ref="M16:M18" si="4">K16*L16</f>
        <v>0</v>
      </c>
      <c r="N16" s="86"/>
      <c r="O16" s="87"/>
      <c r="P16" s="88">
        <f t="shared" ref="P16:P18" si="5">N16*O16</f>
        <v>0</v>
      </c>
      <c r="Q16" s="86"/>
      <c r="R16" s="87"/>
      <c r="S16" s="88"/>
      <c r="T16" s="86"/>
      <c r="U16" s="87"/>
      <c r="V16" s="334"/>
      <c r="W16" s="401">
        <f t="shared" si="2"/>
        <v>0</v>
      </c>
      <c r="X16" s="390">
        <f t="shared" ref="X16:X36" si="6">J16+P16+V16</f>
        <v>0</v>
      </c>
      <c r="Y16" s="390">
        <f t="shared" ref="Y16:Y79" si="7">W16-X16</f>
        <v>0</v>
      </c>
      <c r="Z16" s="453" t="e">
        <f t="shared" ref="Z16:Z17" si="8">Y16/W16</f>
        <v>#DIV/0!</v>
      </c>
      <c r="AA16" s="190"/>
      <c r="AB16" s="89"/>
      <c r="AC16" s="90"/>
      <c r="AD16" s="90"/>
      <c r="AE16" s="90"/>
      <c r="AF16" s="90"/>
      <c r="AG16" s="90"/>
    </row>
    <row r="17" spans="1:33" ht="30" customHeight="1">
      <c r="A17" s="82" t="s">
        <v>54</v>
      </c>
      <c r="B17" s="83" t="s">
        <v>58</v>
      </c>
      <c r="C17" s="84" t="s">
        <v>59</v>
      </c>
      <c r="D17" s="85" t="s">
        <v>57</v>
      </c>
      <c r="E17" s="86"/>
      <c r="F17" s="87"/>
      <c r="G17" s="88">
        <f t="shared" si="3"/>
        <v>0</v>
      </c>
      <c r="H17" s="302"/>
      <c r="I17" s="302"/>
      <c r="J17" s="302">
        <f t="shared" ref="J17:J18" si="9">H17*I17</f>
        <v>0</v>
      </c>
      <c r="K17" s="86"/>
      <c r="L17" s="87"/>
      <c r="M17" s="88">
        <f t="shared" si="4"/>
        <v>0</v>
      </c>
      <c r="N17" s="86"/>
      <c r="O17" s="87"/>
      <c r="P17" s="88">
        <f t="shared" si="5"/>
        <v>0</v>
      </c>
      <c r="Q17" s="86"/>
      <c r="R17" s="87"/>
      <c r="S17" s="88"/>
      <c r="T17" s="86"/>
      <c r="U17" s="87"/>
      <c r="V17" s="334"/>
      <c r="W17" s="401">
        <f t="shared" si="2"/>
        <v>0</v>
      </c>
      <c r="X17" s="390">
        <f t="shared" si="6"/>
        <v>0</v>
      </c>
      <c r="Y17" s="390">
        <f t="shared" si="7"/>
        <v>0</v>
      </c>
      <c r="Z17" s="453" t="e">
        <f t="shared" si="8"/>
        <v>#DIV/0!</v>
      </c>
      <c r="AA17" s="190"/>
      <c r="AB17" s="90"/>
      <c r="AC17" s="90"/>
      <c r="AD17" s="90"/>
      <c r="AE17" s="90"/>
      <c r="AF17" s="90"/>
      <c r="AG17" s="90"/>
    </row>
    <row r="18" spans="1:33" ht="30" customHeight="1" thickBot="1">
      <c r="A18" s="91" t="s">
        <v>54</v>
      </c>
      <c r="B18" s="92" t="s">
        <v>60</v>
      </c>
      <c r="C18" s="84" t="s">
        <v>59</v>
      </c>
      <c r="D18" s="93" t="s">
        <v>57</v>
      </c>
      <c r="E18" s="94"/>
      <c r="F18" s="95"/>
      <c r="G18" s="96">
        <f t="shared" si="3"/>
        <v>0</v>
      </c>
      <c r="H18" s="303"/>
      <c r="I18" s="303"/>
      <c r="J18" s="302">
        <f t="shared" si="9"/>
        <v>0</v>
      </c>
      <c r="K18" s="94"/>
      <c r="L18" s="95"/>
      <c r="M18" s="96">
        <f t="shared" si="4"/>
        <v>0</v>
      </c>
      <c r="N18" s="94"/>
      <c r="O18" s="95"/>
      <c r="P18" s="96">
        <f t="shared" si="5"/>
        <v>0</v>
      </c>
      <c r="Q18" s="94"/>
      <c r="R18" s="87"/>
      <c r="S18" s="96"/>
      <c r="T18" s="94"/>
      <c r="U18" s="87"/>
      <c r="V18" s="338"/>
      <c r="W18" s="402">
        <f t="shared" si="2"/>
        <v>0</v>
      </c>
      <c r="X18" s="392">
        <f t="shared" si="6"/>
        <v>0</v>
      </c>
      <c r="Y18" s="392">
        <f t="shared" si="7"/>
        <v>0</v>
      </c>
      <c r="Z18" s="454" t="e">
        <f>Y18/W18</f>
        <v>#DIV/0!</v>
      </c>
      <c r="AA18" s="200"/>
      <c r="AB18" s="90"/>
      <c r="AC18" s="90"/>
      <c r="AD18" s="90"/>
      <c r="AE18" s="90"/>
      <c r="AF18" s="90"/>
      <c r="AG18" s="90"/>
    </row>
    <row r="19" spans="1:33" ht="30" customHeight="1">
      <c r="A19" s="74" t="s">
        <v>51</v>
      </c>
      <c r="B19" s="75" t="s">
        <v>61</v>
      </c>
      <c r="C19" s="97" t="s">
        <v>62</v>
      </c>
      <c r="D19" s="98"/>
      <c r="E19" s="99">
        <f>SUM(E20:E22)</f>
        <v>0</v>
      </c>
      <c r="F19" s="100"/>
      <c r="G19" s="101">
        <f t="shared" ref="G19:K19" si="10">SUM(G20:G22)</f>
        <v>0</v>
      </c>
      <c r="H19" s="304">
        <f>SUM(H20:H22)</f>
        <v>0</v>
      </c>
      <c r="I19" s="304"/>
      <c r="J19" s="304">
        <f>SUM(J20:J22)</f>
        <v>0</v>
      </c>
      <c r="K19" s="99">
        <f t="shared" si="10"/>
        <v>0</v>
      </c>
      <c r="L19" s="100"/>
      <c r="M19" s="101">
        <f>SUM(M20:M22)</f>
        <v>0</v>
      </c>
      <c r="N19" s="99">
        <f t="shared" ref="N19" si="11">SUM(N20:N22)</f>
        <v>0</v>
      </c>
      <c r="O19" s="100"/>
      <c r="P19" s="101">
        <f>SUM(P20:P22)</f>
        <v>0</v>
      </c>
      <c r="Q19" s="99"/>
      <c r="R19" s="100"/>
      <c r="S19" s="101"/>
      <c r="T19" s="99"/>
      <c r="U19" s="100"/>
      <c r="V19" s="373"/>
      <c r="W19" s="403">
        <f t="shared" si="2"/>
        <v>0</v>
      </c>
      <c r="X19" s="391">
        <f t="shared" si="6"/>
        <v>0</v>
      </c>
      <c r="Y19" s="391">
        <f t="shared" si="7"/>
        <v>0</v>
      </c>
      <c r="Z19" s="455" t="e">
        <f>Y19/W19</f>
        <v>#DIV/0!</v>
      </c>
      <c r="AA19" s="208"/>
      <c r="AB19" s="81"/>
      <c r="AC19" s="81"/>
      <c r="AD19" s="81"/>
      <c r="AE19" s="81"/>
      <c r="AF19" s="81"/>
      <c r="AG19" s="81"/>
    </row>
    <row r="20" spans="1:33" ht="30" customHeight="1">
      <c r="A20" s="82" t="s">
        <v>54</v>
      </c>
      <c r="B20" s="83" t="s">
        <v>63</v>
      </c>
      <c r="C20" s="84" t="s">
        <v>59</v>
      </c>
      <c r="D20" s="85" t="s">
        <v>57</v>
      </c>
      <c r="E20" s="86"/>
      <c r="F20" s="87"/>
      <c r="G20" s="88">
        <f t="shared" ref="G20:G22" si="12">E20*F20</f>
        <v>0</v>
      </c>
      <c r="H20" s="302"/>
      <c r="I20" s="302"/>
      <c r="J20" s="302">
        <f>H20*I20</f>
        <v>0</v>
      </c>
      <c r="K20" s="86"/>
      <c r="L20" s="87"/>
      <c r="M20" s="88">
        <f t="shared" ref="M20:M22" si="13">K20*L20</f>
        <v>0</v>
      </c>
      <c r="N20" s="86"/>
      <c r="O20" s="87"/>
      <c r="P20" s="88">
        <f t="shared" ref="P20:P22" si="14">N20*O20</f>
        <v>0</v>
      </c>
      <c r="Q20" s="86"/>
      <c r="R20" s="87"/>
      <c r="S20" s="88"/>
      <c r="T20" s="86"/>
      <c r="U20" s="87"/>
      <c r="V20" s="334"/>
      <c r="W20" s="401">
        <f t="shared" si="2"/>
        <v>0</v>
      </c>
      <c r="X20" s="390">
        <f t="shared" si="6"/>
        <v>0</v>
      </c>
      <c r="Y20" s="390">
        <f t="shared" si="7"/>
        <v>0</v>
      </c>
      <c r="Z20" s="455" t="e">
        <f t="shared" ref="Z20:Z21" si="15">Y20/W20</f>
        <v>#DIV/0!</v>
      </c>
      <c r="AA20" s="190"/>
      <c r="AB20" s="90"/>
      <c r="AC20" s="90"/>
      <c r="AD20" s="90"/>
      <c r="AE20" s="90"/>
      <c r="AF20" s="90"/>
      <c r="AG20" s="90"/>
    </row>
    <row r="21" spans="1:33" ht="30" customHeight="1">
      <c r="A21" s="82" t="s">
        <v>54</v>
      </c>
      <c r="B21" s="83" t="s">
        <v>64</v>
      </c>
      <c r="C21" s="84" t="s">
        <v>59</v>
      </c>
      <c r="D21" s="85" t="s">
        <v>57</v>
      </c>
      <c r="E21" s="86"/>
      <c r="F21" s="87"/>
      <c r="G21" s="88">
        <f t="shared" si="12"/>
        <v>0</v>
      </c>
      <c r="H21" s="302"/>
      <c r="I21" s="302"/>
      <c r="J21" s="302">
        <f t="shared" ref="J21:J22" si="16">H21*I21</f>
        <v>0</v>
      </c>
      <c r="K21" s="86"/>
      <c r="L21" s="87"/>
      <c r="M21" s="88">
        <f t="shared" si="13"/>
        <v>0</v>
      </c>
      <c r="N21" s="86"/>
      <c r="O21" s="87"/>
      <c r="P21" s="88">
        <f t="shared" si="14"/>
        <v>0</v>
      </c>
      <c r="Q21" s="86"/>
      <c r="R21" s="87"/>
      <c r="S21" s="88"/>
      <c r="T21" s="86"/>
      <c r="U21" s="87"/>
      <c r="V21" s="334"/>
      <c r="W21" s="401">
        <f t="shared" si="2"/>
        <v>0</v>
      </c>
      <c r="X21" s="390">
        <f t="shared" si="6"/>
        <v>0</v>
      </c>
      <c r="Y21" s="390">
        <f t="shared" si="7"/>
        <v>0</v>
      </c>
      <c r="Z21" s="456" t="e">
        <f t="shared" si="15"/>
        <v>#DIV/0!</v>
      </c>
      <c r="AA21" s="190"/>
      <c r="AB21" s="90"/>
      <c r="AC21" s="90"/>
      <c r="AD21" s="90"/>
      <c r="AE21" s="90"/>
      <c r="AF21" s="90"/>
      <c r="AG21" s="90"/>
    </row>
    <row r="22" spans="1:33" ht="30" customHeight="1" thickBot="1">
      <c r="A22" s="102" t="s">
        <v>54</v>
      </c>
      <c r="B22" s="92" t="s">
        <v>65</v>
      </c>
      <c r="C22" s="84" t="s">
        <v>59</v>
      </c>
      <c r="D22" s="103" t="s">
        <v>57</v>
      </c>
      <c r="E22" s="104"/>
      <c r="F22" s="105"/>
      <c r="G22" s="106">
        <f t="shared" si="12"/>
        <v>0</v>
      </c>
      <c r="H22" s="305"/>
      <c r="I22" s="305"/>
      <c r="J22" s="302">
        <f t="shared" si="16"/>
        <v>0</v>
      </c>
      <c r="K22" s="104"/>
      <c r="L22" s="105"/>
      <c r="M22" s="106">
        <f t="shared" si="13"/>
        <v>0</v>
      </c>
      <c r="N22" s="104"/>
      <c r="O22" s="105"/>
      <c r="P22" s="106">
        <f t="shared" si="14"/>
        <v>0</v>
      </c>
      <c r="Q22" s="104"/>
      <c r="R22" s="105"/>
      <c r="S22" s="106"/>
      <c r="T22" s="104"/>
      <c r="U22" s="105"/>
      <c r="V22" s="335"/>
      <c r="W22" s="402">
        <f t="shared" si="2"/>
        <v>0</v>
      </c>
      <c r="X22" s="392">
        <f t="shared" si="6"/>
        <v>0</v>
      </c>
      <c r="Y22" s="392">
        <f t="shared" si="7"/>
        <v>0</v>
      </c>
      <c r="Z22" s="454" t="e">
        <f>Y22/W22</f>
        <v>#DIV/0!</v>
      </c>
      <c r="AA22" s="387"/>
      <c r="AB22" s="90"/>
      <c r="AC22" s="90"/>
      <c r="AD22" s="90"/>
      <c r="AE22" s="90"/>
      <c r="AF22" s="90"/>
      <c r="AG22" s="90"/>
    </row>
    <row r="23" spans="1:33" ht="30" customHeight="1">
      <c r="A23" s="74" t="s">
        <v>51</v>
      </c>
      <c r="B23" s="75" t="s">
        <v>66</v>
      </c>
      <c r="C23" s="107" t="s">
        <v>67</v>
      </c>
      <c r="D23" s="98"/>
      <c r="E23" s="99">
        <f>SUM(E24:E28)</f>
        <v>20</v>
      </c>
      <c r="F23" s="100"/>
      <c r="G23" s="101">
        <f t="shared" ref="G23:K23" si="17">SUM(G24:G28)</f>
        <v>160000</v>
      </c>
      <c r="H23" s="304">
        <f>SUM(H24:H28)</f>
        <v>20</v>
      </c>
      <c r="I23" s="304"/>
      <c r="J23" s="304">
        <f>SUM(J24:J28)</f>
        <v>160000</v>
      </c>
      <c r="K23" s="99">
        <f t="shared" si="17"/>
        <v>0</v>
      </c>
      <c r="L23" s="100"/>
      <c r="M23" s="101">
        <f>SUM(M24:M28)</f>
        <v>0</v>
      </c>
      <c r="N23" s="99">
        <f t="shared" ref="N23" si="18">SUM(N24:N28)</f>
        <v>0</v>
      </c>
      <c r="O23" s="100"/>
      <c r="P23" s="101">
        <f>SUM(P24:P28)</f>
        <v>0</v>
      </c>
      <c r="Q23" s="99"/>
      <c r="R23" s="100"/>
      <c r="S23" s="101"/>
      <c r="T23" s="99"/>
      <c r="U23" s="100"/>
      <c r="V23" s="373"/>
      <c r="W23" s="403">
        <f t="shared" si="2"/>
        <v>160000</v>
      </c>
      <c r="X23" s="391">
        <f t="shared" si="6"/>
        <v>160000</v>
      </c>
      <c r="Y23" s="391">
        <f t="shared" si="7"/>
        <v>0</v>
      </c>
      <c r="Z23" s="453">
        <f>Y23/W23</f>
        <v>0</v>
      </c>
      <c r="AA23" s="208"/>
      <c r="AB23" s="81"/>
      <c r="AC23" s="81"/>
      <c r="AD23" s="81"/>
      <c r="AE23" s="81"/>
      <c r="AF23" s="81"/>
      <c r="AG23" s="81"/>
    </row>
    <row r="24" spans="1:33" ht="30" customHeight="1">
      <c r="A24" s="82" t="s">
        <v>54</v>
      </c>
      <c r="B24" s="83" t="s">
        <v>68</v>
      </c>
      <c r="C24" s="84" t="s">
        <v>312</v>
      </c>
      <c r="D24" s="85" t="s">
        <v>57</v>
      </c>
      <c r="E24" s="86">
        <v>5</v>
      </c>
      <c r="F24" s="87">
        <v>8000</v>
      </c>
      <c r="G24" s="88">
        <f t="shared" ref="G24:G28" si="19">E24*F24</f>
        <v>40000</v>
      </c>
      <c r="H24" s="302">
        <v>5</v>
      </c>
      <c r="I24" s="302">
        <v>8000</v>
      </c>
      <c r="J24" s="302">
        <f>H24*I24</f>
        <v>40000</v>
      </c>
      <c r="K24" s="86"/>
      <c r="L24" s="87"/>
      <c r="M24" s="88">
        <f t="shared" ref="M24:M28" si="20">K24*L24</f>
        <v>0</v>
      </c>
      <c r="N24" s="86"/>
      <c r="O24" s="87"/>
      <c r="P24" s="88">
        <f t="shared" ref="P24" si="21">N24*O24</f>
        <v>0</v>
      </c>
      <c r="Q24" s="86"/>
      <c r="R24" s="87"/>
      <c r="S24" s="88"/>
      <c r="T24" s="86"/>
      <c r="U24" s="87"/>
      <c r="V24" s="334"/>
      <c r="W24" s="401">
        <f t="shared" si="2"/>
        <v>40000</v>
      </c>
      <c r="X24" s="390">
        <f t="shared" si="6"/>
        <v>40000</v>
      </c>
      <c r="Y24" s="390">
        <f t="shared" si="7"/>
        <v>0</v>
      </c>
      <c r="Z24" s="453">
        <f t="shared" ref="Z24:Z27" si="22">Y24/W24</f>
        <v>0</v>
      </c>
      <c r="AA24" s="190" t="s">
        <v>318</v>
      </c>
      <c r="AB24" s="90"/>
      <c r="AC24" s="90"/>
      <c r="AD24" s="90"/>
      <c r="AE24" s="90"/>
      <c r="AF24" s="90"/>
      <c r="AG24" s="90"/>
    </row>
    <row r="25" spans="1:33" s="235" customFormat="1" ht="30" customHeight="1">
      <c r="A25" s="82" t="s">
        <v>54</v>
      </c>
      <c r="B25" s="83" t="s">
        <v>314</v>
      </c>
      <c r="C25" s="84" t="s">
        <v>315</v>
      </c>
      <c r="D25" s="85" t="s">
        <v>57</v>
      </c>
      <c r="E25" s="86">
        <v>4</v>
      </c>
      <c r="F25" s="87">
        <v>8500</v>
      </c>
      <c r="G25" s="88">
        <f t="shared" si="19"/>
        <v>34000</v>
      </c>
      <c r="H25" s="302">
        <v>4</v>
      </c>
      <c r="I25" s="302">
        <v>8500</v>
      </c>
      <c r="J25" s="302">
        <f t="shared" ref="J25:J28" si="23">H25*I25</f>
        <v>34000</v>
      </c>
      <c r="K25" s="86"/>
      <c r="L25" s="87"/>
      <c r="M25" s="88">
        <v>0</v>
      </c>
      <c r="N25" s="86"/>
      <c r="O25" s="87"/>
      <c r="P25" s="88">
        <v>0</v>
      </c>
      <c r="Q25" s="86"/>
      <c r="R25" s="87"/>
      <c r="S25" s="88"/>
      <c r="T25" s="86"/>
      <c r="U25" s="87"/>
      <c r="V25" s="334"/>
      <c r="W25" s="401">
        <f t="shared" si="2"/>
        <v>34000</v>
      </c>
      <c r="X25" s="390">
        <f t="shared" si="6"/>
        <v>34000</v>
      </c>
      <c r="Y25" s="390">
        <f t="shared" si="7"/>
        <v>0</v>
      </c>
      <c r="Z25" s="453">
        <f t="shared" si="22"/>
        <v>0</v>
      </c>
      <c r="AA25" s="190" t="s">
        <v>342</v>
      </c>
      <c r="AB25" s="90"/>
      <c r="AC25" s="90"/>
      <c r="AD25" s="90"/>
      <c r="AE25" s="90"/>
      <c r="AF25" s="90"/>
      <c r="AG25" s="90"/>
    </row>
    <row r="26" spans="1:33" ht="30" customHeight="1">
      <c r="A26" s="82" t="s">
        <v>54</v>
      </c>
      <c r="B26" s="83" t="s">
        <v>70</v>
      </c>
      <c r="C26" s="84" t="s">
        <v>313</v>
      </c>
      <c r="D26" s="85" t="s">
        <v>57</v>
      </c>
      <c r="E26" s="86">
        <v>4</v>
      </c>
      <c r="F26" s="87">
        <v>8500</v>
      </c>
      <c r="G26" s="88">
        <f t="shared" si="19"/>
        <v>34000</v>
      </c>
      <c r="H26" s="302">
        <v>4</v>
      </c>
      <c r="I26" s="302">
        <v>8500</v>
      </c>
      <c r="J26" s="302">
        <f t="shared" si="23"/>
        <v>34000</v>
      </c>
      <c r="K26" s="86"/>
      <c r="L26" s="87"/>
      <c r="M26" s="88">
        <f t="shared" si="20"/>
        <v>0</v>
      </c>
      <c r="N26" s="86"/>
      <c r="O26" s="87"/>
      <c r="P26" s="88">
        <f t="shared" ref="P26" si="24">N26*O26</f>
        <v>0</v>
      </c>
      <c r="Q26" s="86"/>
      <c r="R26" s="87"/>
      <c r="S26" s="88"/>
      <c r="T26" s="86"/>
      <c r="U26" s="87"/>
      <c r="V26" s="334"/>
      <c r="W26" s="401">
        <f t="shared" si="2"/>
        <v>34000</v>
      </c>
      <c r="X26" s="390">
        <f t="shared" si="6"/>
        <v>34000</v>
      </c>
      <c r="Y26" s="390">
        <f t="shared" si="7"/>
        <v>0</v>
      </c>
      <c r="Z26" s="453">
        <f t="shared" si="22"/>
        <v>0</v>
      </c>
      <c r="AA26" s="190" t="s">
        <v>349</v>
      </c>
      <c r="AB26" s="90"/>
      <c r="AC26" s="90"/>
      <c r="AD26" s="90"/>
      <c r="AE26" s="90"/>
      <c r="AF26" s="90"/>
      <c r="AG26" s="90"/>
    </row>
    <row r="27" spans="1:33" s="235" customFormat="1" ht="30" customHeight="1">
      <c r="A27" s="82" t="s">
        <v>54</v>
      </c>
      <c r="B27" s="83" t="s">
        <v>316</v>
      </c>
      <c r="C27" s="84" t="s">
        <v>317</v>
      </c>
      <c r="D27" s="85" t="s">
        <v>57</v>
      </c>
      <c r="E27" s="94">
        <v>5</v>
      </c>
      <c r="F27" s="237">
        <v>8000</v>
      </c>
      <c r="G27" s="238">
        <f t="shared" si="19"/>
        <v>40000</v>
      </c>
      <c r="H27" s="303">
        <v>5</v>
      </c>
      <c r="I27" s="303">
        <v>8000</v>
      </c>
      <c r="J27" s="302">
        <f t="shared" si="23"/>
        <v>40000</v>
      </c>
      <c r="K27" s="94"/>
      <c r="L27" s="237"/>
      <c r="M27" s="238">
        <v>0</v>
      </c>
      <c r="N27" s="94"/>
      <c r="O27" s="237"/>
      <c r="P27" s="238">
        <v>0</v>
      </c>
      <c r="Q27" s="94"/>
      <c r="R27" s="237"/>
      <c r="S27" s="238"/>
      <c r="T27" s="94"/>
      <c r="U27" s="237"/>
      <c r="V27" s="338"/>
      <c r="W27" s="402">
        <v>40000</v>
      </c>
      <c r="X27" s="390">
        <f t="shared" si="6"/>
        <v>40000</v>
      </c>
      <c r="Y27" s="390">
        <f t="shared" si="7"/>
        <v>0</v>
      </c>
      <c r="Z27" s="453">
        <f t="shared" si="22"/>
        <v>0</v>
      </c>
      <c r="AA27" s="190" t="s">
        <v>350</v>
      </c>
      <c r="AB27" s="90"/>
      <c r="AC27" s="90"/>
      <c r="AD27" s="90"/>
      <c r="AE27" s="90"/>
      <c r="AF27" s="90"/>
      <c r="AG27" s="90"/>
    </row>
    <row r="28" spans="1:33" ht="30" customHeight="1" thickBot="1">
      <c r="A28" s="91" t="s">
        <v>54</v>
      </c>
      <c r="B28" s="108" t="s">
        <v>320</v>
      </c>
      <c r="C28" s="84" t="s">
        <v>344</v>
      </c>
      <c r="D28" s="93" t="s">
        <v>57</v>
      </c>
      <c r="E28" s="94">
        <v>2</v>
      </c>
      <c r="F28" s="95">
        <v>6000</v>
      </c>
      <c r="G28" s="96">
        <f t="shared" si="19"/>
        <v>12000</v>
      </c>
      <c r="H28" s="303">
        <v>2</v>
      </c>
      <c r="I28" s="303">
        <v>6000</v>
      </c>
      <c r="J28" s="302">
        <f t="shared" si="23"/>
        <v>12000</v>
      </c>
      <c r="K28" s="104"/>
      <c r="L28" s="105"/>
      <c r="M28" s="106">
        <f t="shared" si="20"/>
        <v>0</v>
      </c>
      <c r="N28" s="104"/>
      <c r="O28" s="105"/>
      <c r="P28" s="106">
        <f t="shared" ref="P28" si="25">N28*O28</f>
        <v>0</v>
      </c>
      <c r="Q28" s="104"/>
      <c r="R28" s="105"/>
      <c r="S28" s="106"/>
      <c r="T28" s="104"/>
      <c r="U28" s="105"/>
      <c r="V28" s="335"/>
      <c r="W28" s="402">
        <f t="shared" si="2"/>
        <v>12000</v>
      </c>
      <c r="X28" s="392">
        <f t="shared" si="6"/>
        <v>12000</v>
      </c>
      <c r="Y28" s="392">
        <f t="shared" si="7"/>
        <v>0</v>
      </c>
      <c r="Z28" s="454">
        <f>Y28/W28</f>
        <v>0</v>
      </c>
      <c r="AA28" s="387" t="s">
        <v>336</v>
      </c>
      <c r="AB28" s="90"/>
      <c r="AC28" s="90"/>
      <c r="AD28" s="90"/>
      <c r="AE28" s="90"/>
      <c r="AF28" s="90"/>
      <c r="AG28" s="90"/>
    </row>
    <row r="29" spans="1:33" ht="30" customHeight="1">
      <c r="A29" s="74" t="s">
        <v>48</v>
      </c>
      <c r="B29" s="109" t="s">
        <v>71</v>
      </c>
      <c r="C29" s="97" t="s">
        <v>72</v>
      </c>
      <c r="D29" s="98"/>
      <c r="E29" s="99">
        <f>SUM(E30:E32)</f>
        <v>160000</v>
      </c>
      <c r="F29" s="100"/>
      <c r="G29" s="101">
        <f t="shared" ref="G29:K29" si="26">SUM(G30:G32)</f>
        <v>35200</v>
      </c>
      <c r="H29" s="304">
        <f>SUM(H30:H32)</f>
        <v>160000</v>
      </c>
      <c r="I29" s="304"/>
      <c r="J29" s="304">
        <f>SUM(J30:J32)</f>
        <v>35200</v>
      </c>
      <c r="K29" s="99">
        <f t="shared" si="26"/>
        <v>0</v>
      </c>
      <c r="L29" s="100"/>
      <c r="M29" s="101">
        <f>SUM(M30:M32)</f>
        <v>0</v>
      </c>
      <c r="N29" s="99">
        <f t="shared" ref="N29" si="27">SUM(N30:N32)</f>
        <v>0</v>
      </c>
      <c r="O29" s="100"/>
      <c r="P29" s="101">
        <f>SUM(P30:P32)</f>
        <v>0</v>
      </c>
      <c r="Q29" s="99"/>
      <c r="R29" s="100"/>
      <c r="S29" s="101"/>
      <c r="T29" s="99"/>
      <c r="U29" s="100"/>
      <c r="V29" s="373"/>
      <c r="W29" s="403">
        <f t="shared" si="2"/>
        <v>35200</v>
      </c>
      <c r="X29" s="391">
        <f t="shared" si="6"/>
        <v>35200</v>
      </c>
      <c r="Y29" s="391">
        <f t="shared" si="7"/>
        <v>0</v>
      </c>
      <c r="Z29" s="453">
        <f>Y29/W29</f>
        <v>0</v>
      </c>
      <c r="AA29" s="208"/>
      <c r="AB29" s="6"/>
      <c r="AC29" s="6"/>
      <c r="AD29" s="6"/>
      <c r="AE29" s="6"/>
      <c r="AF29" s="6"/>
      <c r="AG29" s="6"/>
    </row>
    <row r="30" spans="1:33" ht="30" customHeight="1">
      <c r="A30" s="110" t="s">
        <v>54</v>
      </c>
      <c r="B30" s="111" t="s">
        <v>73</v>
      </c>
      <c r="C30" s="84" t="s">
        <v>74</v>
      </c>
      <c r="D30" s="112"/>
      <c r="E30" s="113">
        <f>G15</f>
        <v>0</v>
      </c>
      <c r="F30" s="114">
        <v>0.22</v>
      </c>
      <c r="G30" s="115">
        <f t="shared" ref="G30:G32" si="28">E30*F30</f>
        <v>0</v>
      </c>
      <c r="H30" s="306">
        <v>0</v>
      </c>
      <c r="I30" s="306">
        <v>0.22</v>
      </c>
      <c r="J30" s="303">
        <f t="shared" ref="J30:J31" si="29">H30*I30</f>
        <v>0</v>
      </c>
      <c r="K30" s="113">
        <f>M15</f>
        <v>0</v>
      </c>
      <c r="L30" s="114">
        <v>0.22</v>
      </c>
      <c r="M30" s="115">
        <f t="shared" ref="M30:M32" si="30">K30*L30</f>
        <v>0</v>
      </c>
      <c r="N30" s="113">
        <f>P15</f>
        <v>0</v>
      </c>
      <c r="O30" s="114">
        <v>0.22</v>
      </c>
      <c r="P30" s="115">
        <f t="shared" ref="P30:P32" si="31">N30*O30</f>
        <v>0</v>
      </c>
      <c r="Q30" s="113"/>
      <c r="R30" s="114"/>
      <c r="S30" s="115"/>
      <c r="T30" s="113"/>
      <c r="U30" s="114"/>
      <c r="V30" s="394"/>
      <c r="W30" s="404">
        <f t="shared" si="2"/>
        <v>0</v>
      </c>
      <c r="X30" s="390">
        <f t="shared" si="6"/>
        <v>0</v>
      </c>
      <c r="Y30" s="390">
        <f t="shared" si="7"/>
        <v>0</v>
      </c>
      <c r="Z30" s="453" t="e">
        <f>Y30/W30</f>
        <v>#DIV/0!</v>
      </c>
      <c r="AA30" s="199"/>
      <c r="AB30" s="89"/>
      <c r="AC30" s="90"/>
      <c r="AD30" s="90"/>
      <c r="AE30" s="90"/>
      <c r="AF30" s="90"/>
      <c r="AG30" s="90"/>
    </row>
    <row r="31" spans="1:33" ht="30" customHeight="1">
      <c r="A31" s="82" t="s">
        <v>54</v>
      </c>
      <c r="B31" s="83" t="s">
        <v>75</v>
      </c>
      <c r="C31" s="84" t="s">
        <v>76</v>
      </c>
      <c r="D31" s="85"/>
      <c r="E31" s="86">
        <f>G19</f>
        <v>0</v>
      </c>
      <c r="F31" s="87">
        <v>0.22</v>
      </c>
      <c r="G31" s="88">
        <f t="shared" si="28"/>
        <v>0</v>
      </c>
      <c r="H31" s="302">
        <v>0</v>
      </c>
      <c r="I31" s="302">
        <v>0.22</v>
      </c>
      <c r="J31" s="303">
        <f t="shared" si="29"/>
        <v>0</v>
      </c>
      <c r="K31" s="86">
        <f>M19</f>
        <v>0</v>
      </c>
      <c r="L31" s="87">
        <v>0.22</v>
      </c>
      <c r="M31" s="88">
        <f t="shared" si="30"/>
        <v>0</v>
      </c>
      <c r="N31" s="86">
        <f>P19</f>
        <v>0</v>
      </c>
      <c r="O31" s="87">
        <v>0.22</v>
      </c>
      <c r="P31" s="88">
        <f t="shared" si="31"/>
        <v>0</v>
      </c>
      <c r="Q31" s="86"/>
      <c r="R31" s="87"/>
      <c r="S31" s="88"/>
      <c r="T31" s="86"/>
      <c r="U31" s="87"/>
      <c r="V31" s="334"/>
      <c r="W31" s="401">
        <f t="shared" si="2"/>
        <v>0</v>
      </c>
      <c r="X31" s="390">
        <f t="shared" si="6"/>
        <v>0</v>
      </c>
      <c r="Y31" s="390">
        <f t="shared" si="7"/>
        <v>0</v>
      </c>
      <c r="Z31" s="453" t="e">
        <f t="shared" ref="Z31:Z32" si="32">Y31/W31</f>
        <v>#DIV/0!</v>
      </c>
      <c r="AA31" s="190"/>
      <c r="AB31" s="90"/>
      <c r="AC31" s="90"/>
      <c r="AD31" s="90"/>
      <c r="AE31" s="90"/>
      <c r="AF31" s="90"/>
      <c r="AG31" s="90"/>
    </row>
    <row r="32" spans="1:33" ht="30" customHeight="1" thickBot="1">
      <c r="A32" s="91" t="s">
        <v>54</v>
      </c>
      <c r="B32" s="108" t="s">
        <v>77</v>
      </c>
      <c r="C32" s="116" t="s">
        <v>67</v>
      </c>
      <c r="D32" s="93"/>
      <c r="E32" s="94">
        <f>G23</f>
        <v>160000</v>
      </c>
      <c r="F32" s="95">
        <v>0.22</v>
      </c>
      <c r="G32" s="96">
        <f t="shared" si="28"/>
        <v>35200</v>
      </c>
      <c r="H32" s="303">
        <f>J23</f>
        <v>160000</v>
      </c>
      <c r="I32" s="303">
        <v>0.22</v>
      </c>
      <c r="J32" s="303">
        <f>H32*I32</f>
        <v>35200</v>
      </c>
      <c r="K32" s="94">
        <f>M23</f>
        <v>0</v>
      </c>
      <c r="L32" s="95">
        <v>0.22</v>
      </c>
      <c r="M32" s="96">
        <f t="shared" si="30"/>
        <v>0</v>
      </c>
      <c r="N32" s="94">
        <f>P23</f>
        <v>0</v>
      </c>
      <c r="O32" s="95">
        <v>0.22</v>
      </c>
      <c r="P32" s="96">
        <f t="shared" si="31"/>
        <v>0</v>
      </c>
      <c r="Q32" s="94"/>
      <c r="R32" s="95"/>
      <c r="S32" s="96"/>
      <c r="T32" s="94"/>
      <c r="U32" s="95"/>
      <c r="V32" s="338"/>
      <c r="W32" s="402">
        <f t="shared" si="2"/>
        <v>35200</v>
      </c>
      <c r="X32" s="392">
        <f t="shared" si="6"/>
        <v>35200</v>
      </c>
      <c r="Y32" s="392">
        <f t="shared" si="7"/>
        <v>0</v>
      </c>
      <c r="Z32" s="454">
        <f t="shared" si="32"/>
        <v>0</v>
      </c>
      <c r="AA32" s="200"/>
      <c r="AB32" s="90"/>
      <c r="AC32" s="90"/>
      <c r="AD32" s="90"/>
      <c r="AE32" s="90"/>
      <c r="AF32" s="90"/>
      <c r="AG32" s="90"/>
    </row>
    <row r="33" spans="1:33" ht="30" customHeight="1">
      <c r="A33" s="74" t="s">
        <v>51</v>
      </c>
      <c r="B33" s="109" t="s">
        <v>78</v>
      </c>
      <c r="C33" s="97" t="s">
        <v>79</v>
      </c>
      <c r="D33" s="98"/>
      <c r="E33" s="99">
        <f>SUM(E34:E36)</f>
        <v>10</v>
      </c>
      <c r="F33" s="100"/>
      <c r="G33" s="101">
        <f t="shared" ref="G33:K33" si="33">SUM(G34:G36)</f>
        <v>162500</v>
      </c>
      <c r="H33" s="304">
        <f>SUM(H34:H36)</f>
        <v>10</v>
      </c>
      <c r="I33" s="304"/>
      <c r="J33" s="304">
        <f>SUM(J34:J36)</f>
        <v>162500</v>
      </c>
      <c r="K33" s="99">
        <f t="shared" si="33"/>
        <v>0</v>
      </c>
      <c r="L33" s="100"/>
      <c r="M33" s="101">
        <f>SUM(M34:M36)</f>
        <v>0</v>
      </c>
      <c r="N33" s="99">
        <f t="shared" ref="N33" si="34">SUM(N34:N36)</f>
        <v>0</v>
      </c>
      <c r="O33" s="100"/>
      <c r="P33" s="101">
        <f>SUM(P34:P36)</f>
        <v>0</v>
      </c>
      <c r="Q33" s="99"/>
      <c r="R33" s="100"/>
      <c r="S33" s="373"/>
      <c r="T33" s="374"/>
      <c r="U33" s="375"/>
      <c r="V33" s="395"/>
      <c r="W33" s="403">
        <f t="shared" si="2"/>
        <v>162500</v>
      </c>
      <c r="X33" s="391">
        <f t="shared" si="6"/>
        <v>162500</v>
      </c>
      <c r="Y33" s="391">
        <f t="shared" si="7"/>
        <v>0</v>
      </c>
      <c r="Z33" s="453">
        <f>Y33/W33</f>
        <v>0</v>
      </c>
      <c r="AA33" s="208"/>
      <c r="AB33" s="6"/>
      <c r="AC33" s="6"/>
      <c r="AD33" s="6"/>
      <c r="AE33" s="6"/>
      <c r="AF33" s="6"/>
      <c r="AG33" s="6"/>
    </row>
    <row r="34" spans="1:33" ht="30" customHeight="1">
      <c r="A34" s="82" t="s">
        <v>54</v>
      </c>
      <c r="B34" s="111" t="s">
        <v>80</v>
      </c>
      <c r="C34" s="84" t="s">
        <v>319</v>
      </c>
      <c r="D34" s="85" t="s">
        <v>57</v>
      </c>
      <c r="E34" s="86">
        <v>5</v>
      </c>
      <c r="F34" s="87">
        <v>17000</v>
      </c>
      <c r="G34" s="88">
        <f t="shared" ref="G34:G36" si="35">E34*F34</f>
        <v>85000</v>
      </c>
      <c r="H34" s="302">
        <v>5</v>
      </c>
      <c r="I34" s="302">
        <v>17000</v>
      </c>
      <c r="J34" s="302">
        <f>H34*I34</f>
        <v>85000</v>
      </c>
      <c r="K34" s="86"/>
      <c r="L34" s="87"/>
      <c r="M34" s="88">
        <f t="shared" ref="M34:M36" si="36">K34*L34</f>
        <v>0</v>
      </c>
      <c r="N34" s="86"/>
      <c r="O34" s="87"/>
      <c r="P34" s="88">
        <f t="shared" ref="P34:P36" si="37">N34*O34</f>
        <v>0</v>
      </c>
      <c r="Q34" s="86"/>
      <c r="R34" s="87"/>
      <c r="S34" s="334"/>
      <c r="T34" s="376"/>
      <c r="U34" s="87"/>
      <c r="V34" s="334"/>
      <c r="W34" s="401">
        <f t="shared" si="2"/>
        <v>85000</v>
      </c>
      <c r="X34" s="390">
        <f t="shared" si="6"/>
        <v>85000</v>
      </c>
      <c r="Y34" s="390">
        <f t="shared" si="7"/>
        <v>0</v>
      </c>
      <c r="Z34" s="453">
        <f t="shared" ref="Z34:Z36" si="38">Y34/W34</f>
        <v>0</v>
      </c>
      <c r="AA34" s="190" t="s">
        <v>332</v>
      </c>
      <c r="AB34" s="6"/>
      <c r="AC34" s="6"/>
      <c r="AD34" s="6"/>
      <c r="AE34" s="6"/>
      <c r="AF34" s="6"/>
      <c r="AG34" s="6"/>
    </row>
    <row r="35" spans="1:33" ht="30" customHeight="1">
      <c r="A35" s="82" t="s">
        <v>54</v>
      </c>
      <c r="B35" s="83" t="s">
        <v>81</v>
      </c>
      <c r="C35" s="84" t="s">
        <v>321</v>
      </c>
      <c r="D35" s="85" t="s">
        <v>57</v>
      </c>
      <c r="E35" s="86">
        <v>5</v>
      </c>
      <c r="F35" s="87">
        <v>15500</v>
      </c>
      <c r="G35" s="88">
        <f t="shared" si="35"/>
        <v>77500</v>
      </c>
      <c r="H35" s="302">
        <v>5</v>
      </c>
      <c r="I35" s="302">
        <v>15500</v>
      </c>
      <c r="J35" s="302">
        <f>H35*I35</f>
        <v>77500</v>
      </c>
      <c r="K35" s="86"/>
      <c r="L35" s="87"/>
      <c r="M35" s="88">
        <f t="shared" si="36"/>
        <v>0</v>
      </c>
      <c r="N35" s="86"/>
      <c r="O35" s="87"/>
      <c r="P35" s="88">
        <f t="shared" si="37"/>
        <v>0</v>
      </c>
      <c r="Q35" s="86"/>
      <c r="R35" s="87"/>
      <c r="S35" s="334"/>
      <c r="T35" s="377"/>
      <c r="U35" s="87"/>
      <c r="V35" s="334"/>
      <c r="W35" s="401">
        <f t="shared" si="2"/>
        <v>77500</v>
      </c>
      <c r="X35" s="390">
        <f t="shared" si="6"/>
        <v>77500</v>
      </c>
      <c r="Y35" s="390">
        <f t="shared" si="7"/>
        <v>0</v>
      </c>
      <c r="Z35" s="453">
        <f t="shared" si="38"/>
        <v>0</v>
      </c>
      <c r="AA35" s="190" t="s">
        <v>343</v>
      </c>
      <c r="AB35" s="6"/>
      <c r="AC35" s="6"/>
      <c r="AD35" s="6"/>
      <c r="AE35" s="6"/>
      <c r="AF35" s="6"/>
      <c r="AG35" s="6"/>
    </row>
    <row r="36" spans="1:33" ht="30" customHeight="1" thickBot="1">
      <c r="A36" s="91" t="s">
        <v>54</v>
      </c>
      <c r="B36" s="92" t="s">
        <v>82</v>
      </c>
      <c r="C36" s="84" t="s">
        <v>69</v>
      </c>
      <c r="D36" s="93" t="s">
        <v>57</v>
      </c>
      <c r="E36" s="94"/>
      <c r="F36" s="95"/>
      <c r="G36" s="96">
        <f t="shared" si="35"/>
        <v>0</v>
      </c>
      <c r="H36" s="303"/>
      <c r="I36" s="303"/>
      <c r="J36" s="302">
        <f>H36*I36</f>
        <v>0</v>
      </c>
      <c r="K36" s="104"/>
      <c r="L36" s="105"/>
      <c r="M36" s="106">
        <f t="shared" si="36"/>
        <v>0</v>
      </c>
      <c r="N36" s="104"/>
      <c r="O36" s="105"/>
      <c r="P36" s="106">
        <f t="shared" si="37"/>
        <v>0</v>
      </c>
      <c r="Q36" s="94"/>
      <c r="R36" s="237"/>
      <c r="S36" s="338"/>
      <c r="T36" s="378"/>
      <c r="U36" s="187"/>
      <c r="V36" s="338"/>
      <c r="W36" s="402">
        <f t="shared" si="2"/>
        <v>0</v>
      </c>
      <c r="X36" s="412">
        <f t="shared" si="6"/>
        <v>0</v>
      </c>
      <c r="Y36" s="412">
        <f t="shared" si="7"/>
        <v>0</v>
      </c>
      <c r="Z36" s="453" t="e">
        <f t="shared" si="38"/>
        <v>#DIV/0!</v>
      </c>
      <c r="AA36" s="387"/>
      <c r="AB36" s="6"/>
      <c r="AC36" s="6"/>
      <c r="AD36" s="6"/>
      <c r="AE36" s="6"/>
      <c r="AF36" s="6"/>
      <c r="AG36" s="6"/>
    </row>
    <row r="37" spans="1:33" ht="30" customHeight="1" thickBot="1">
      <c r="A37" s="117" t="s">
        <v>83</v>
      </c>
      <c r="B37" s="118"/>
      <c r="C37" s="119"/>
      <c r="D37" s="120"/>
      <c r="E37" s="121"/>
      <c r="F37" s="122"/>
      <c r="G37" s="123">
        <f>G15+G19+G23+G29+G33</f>
        <v>357700</v>
      </c>
      <c r="H37" s="307"/>
      <c r="I37" s="307"/>
      <c r="J37" s="307">
        <f>J15+J19+J23+J29+J33</f>
        <v>357700</v>
      </c>
      <c r="K37" s="121"/>
      <c r="L37" s="124"/>
      <c r="M37" s="123">
        <f>M15+M19+M23+M29+M33</f>
        <v>0</v>
      </c>
      <c r="N37" s="311"/>
      <c r="O37" s="311"/>
      <c r="P37" s="311">
        <f>P15+P19+P23+P29+P33</f>
        <v>0</v>
      </c>
      <c r="Q37" s="545" t="s">
        <v>84</v>
      </c>
      <c r="R37" s="546"/>
      <c r="S37" s="546"/>
      <c r="T37" s="379"/>
      <c r="U37" s="380"/>
      <c r="V37" s="396"/>
      <c r="W37" s="416">
        <f>W15+W19+W23+W29+W33</f>
        <v>357700</v>
      </c>
      <c r="X37" s="413">
        <f>X15+X19+X23+X29+X33</f>
        <v>357700</v>
      </c>
      <c r="Y37" s="414">
        <f t="shared" si="7"/>
        <v>0</v>
      </c>
      <c r="Z37" s="457">
        <f>Y37/W37</f>
        <v>0</v>
      </c>
      <c r="AA37" s="417"/>
      <c r="AB37" s="5"/>
      <c r="AC37" s="6"/>
      <c r="AD37" s="6"/>
      <c r="AE37" s="6"/>
      <c r="AF37" s="6"/>
      <c r="AG37" s="6"/>
    </row>
    <row r="38" spans="1:33" ht="30" customHeight="1" thickBot="1">
      <c r="A38" s="125" t="s">
        <v>48</v>
      </c>
      <c r="B38" s="126">
        <v>2</v>
      </c>
      <c r="C38" s="127" t="s">
        <v>85</v>
      </c>
      <c r="D38" s="128"/>
      <c r="E38" s="73"/>
      <c r="F38" s="73"/>
      <c r="G38" s="73"/>
      <c r="H38" s="300"/>
      <c r="I38" s="300"/>
      <c r="J38" s="300"/>
      <c r="K38" s="73"/>
      <c r="L38" s="73"/>
      <c r="M38" s="73"/>
      <c r="N38" s="300"/>
      <c r="O38" s="300"/>
      <c r="P38" s="300"/>
      <c r="Q38" s="324"/>
      <c r="R38" s="324"/>
      <c r="S38" s="324"/>
      <c r="T38" s="324"/>
      <c r="U38" s="324"/>
      <c r="V38" s="418"/>
      <c r="W38" s="399"/>
      <c r="X38" s="399"/>
      <c r="Y38" s="428"/>
      <c r="Z38" s="458"/>
      <c r="AA38" s="419"/>
      <c r="AB38" s="6"/>
      <c r="AC38" s="6"/>
      <c r="AD38" s="6"/>
      <c r="AE38" s="6"/>
      <c r="AF38" s="6"/>
      <c r="AG38" s="6"/>
    </row>
    <row r="39" spans="1:33" ht="30" customHeight="1">
      <c r="A39" s="74" t="s">
        <v>51</v>
      </c>
      <c r="B39" s="109" t="s">
        <v>86</v>
      </c>
      <c r="C39" s="76" t="s">
        <v>87</v>
      </c>
      <c r="D39" s="77"/>
      <c r="E39" s="78">
        <f>SUM(E40:E42)</f>
        <v>0</v>
      </c>
      <c r="F39" s="79"/>
      <c r="G39" s="80">
        <f t="shared" ref="G39:K39" si="39">SUM(G40:G42)</f>
        <v>0</v>
      </c>
      <c r="H39" s="301">
        <f>SUM(H40:H42)</f>
        <v>0</v>
      </c>
      <c r="I39" s="301"/>
      <c r="J39" s="301">
        <f>SUM(J40:J42)</f>
        <v>0</v>
      </c>
      <c r="K39" s="78">
        <f t="shared" si="39"/>
        <v>0</v>
      </c>
      <c r="L39" s="79"/>
      <c r="M39" s="80">
        <f t="shared" ref="M39:Q39" si="40">SUM(M40:M42)</f>
        <v>0</v>
      </c>
      <c r="N39" s="78">
        <f t="shared" si="40"/>
        <v>0</v>
      </c>
      <c r="O39" s="79"/>
      <c r="P39" s="80">
        <f t="shared" ref="P39" si="41">SUM(P40:P42)</f>
        <v>0</v>
      </c>
      <c r="Q39" s="78">
        <f t="shared" si="40"/>
        <v>0</v>
      </c>
      <c r="R39" s="79"/>
      <c r="S39" s="80">
        <f>SUM(S40:S42)</f>
        <v>0</v>
      </c>
      <c r="T39" s="78">
        <f t="shared" ref="T39" si="42">SUM(T40:T42)</f>
        <v>0</v>
      </c>
      <c r="U39" s="79"/>
      <c r="V39" s="393">
        <f>SUM(V40:V42)</f>
        <v>0</v>
      </c>
      <c r="W39" s="421">
        <f t="shared" ref="W39:W50" si="43">G39+M39+S39</f>
        <v>0</v>
      </c>
      <c r="X39" s="422">
        <f t="shared" ref="X39:X102" si="44">J39+P39+V39</f>
        <v>0</v>
      </c>
      <c r="Y39" s="422">
        <f t="shared" si="7"/>
        <v>0</v>
      </c>
      <c r="Z39" s="459" t="e">
        <f>Y39/W39</f>
        <v>#DIV/0!</v>
      </c>
      <c r="AA39" s="441"/>
      <c r="AB39" s="129"/>
      <c r="AC39" s="81"/>
      <c r="AD39" s="81"/>
      <c r="AE39" s="81"/>
      <c r="AF39" s="81"/>
      <c r="AG39" s="81"/>
    </row>
    <row r="40" spans="1:33" ht="30" customHeight="1">
      <c r="A40" s="82" t="s">
        <v>54</v>
      </c>
      <c r="B40" s="83" t="s">
        <v>88</v>
      </c>
      <c r="C40" s="84" t="s">
        <v>89</v>
      </c>
      <c r="D40" s="85" t="s">
        <v>90</v>
      </c>
      <c r="E40" s="86"/>
      <c r="F40" s="87"/>
      <c r="G40" s="88">
        <f t="shared" ref="G40:G42" si="45">E40*F40</f>
        <v>0</v>
      </c>
      <c r="H40" s="302"/>
      <c r="I40" s="302"/>
      <c r="J40" s="302">
        <f>H40*I40</f>
        <v>0</v>
      </c>
      <c r="K40" s="86"/>
      <c r="L40" s="87"/>
      <c r="M40" s="88">
        <f t="shared" ref="M40:M42" si="46">K40*L40</f>
        <v>0</v>
      </c>
      <c r="N40" s="86"/>
      <c r="O40" s="87"/>
      <c r="P40" s="88">
        <f t="shared" ref="P40:P42" si="47">N40*O40</f>
        <v>0</v>
      </c>
      <c r="Q40" s="86"/>
      <c r="R40" s="87"/>
      <c r="S40" s="88">
        <f t="shared" ref="S40:S42" si="48">Q40*R40</f>
        <v>0</v>
      </c>
      <c r="T40" s="86"/>
      <c r="U40" s="87"/>
      <c r="V40" s="334">
        <f t="shared" ref="V40:V42" si="49">T40*U40</f>
        <v>0</v>
      </c>
      <c r="W40" s="401">
        <f t="shared" si="43"/>
        <v>0</v>
      </c>
      <c r="X40" s="390">
        <f t="shared" si="44"/>
        <v>0</v>
      </c>
      <c r="Y40" s="390">
        <f t="shared" si="7"/>
        <v>0</v>
      </c>
      <c r="Z40" s="460" t="e">
        <f t="shared" ref="Z40:Z42" si="50">Y40/W40</f>
        <v>#DIV/0!</v>
      </c>
      <c r="AA40" s="442"/>
      <c r="AB40" s="90"/>
      <c r="AC40" s="90"/>
      <c r="AD40" s="90"/>
      <c r="AE40" s="90"/>
      <c r="AF40" s="90"/>
      <c r="AG40" s="90"/>
    </row>
    <row r="41" spans="1:33" ht="30" customHeight="1">
      <c r="A41" s="82" t="s">
        <v>54</v>
      </c>
      <c r="B41" s="83" t="s">
        <v>91</v>
      </c>
      <c r="C41" s="84" t="s">
        <v>89</v>
      </c>
      <c r="D41" s="85" t="s">
        <v>90</v>
      </c>
      <c r="E41" s="86"/>
      <c r="F41" s="87"/>
      <c r="G41" s="88">
        <f t="shared" si="45"/>
        <v>0</v>
      </c>
      <c r="H41" s="302"/>
      <c r="I41" s="302"/>
      <c r="J41" s="302">
        <f t="shared" ref="J41:J42" si="51">H41*I41</f>
        <v>0</v>
      </c>
      <c r="K41" s="86"/>
      <c r="L41" s="87"/>
      <c r="M41" s="88">
        <f t="shared" si="46"/>
        <v>0</v>
      </c>
      <c r="N41" s="86"/>
      <c r="O41" s="87"/>
      <c r="P41" s="88">
        <f t="shared" si="47"/>
        <v>0</v>
      </c>
      <c r="Q41" s="86"/>
      <c r="R41" s="87"/>
      <c r="S41" s="88">
        <f t="shared" si="48"/>
        <v>0</v>
      </c>
      <c r="T41" s="86"/>
      <c r="U41" s="87"/>
      <c r="V41" s="334">
        <f t="shared" si="49"/>
        <v>0</v>
      </c>
      <c r="W41" s="401">
        <f t="shared" si="43"/>
        <v>0</v>
      </c>
      <c r="X41" s="390">
        <f t="shared" si="44"/>
        <v>0</v>
      </c>
      <c r="Y41" s="390">
        <f t="shared" si="7"/>
        <v>0</v>
      </c>
      <c r="Z41" s="460" t="e">
        <f t="shared" si="50"/>
        <v>#DIV/0!</v>
      </c>
      <c r="AA41" s="442"/>
      <c r="AB41" s="90"/>
      <c r="AC41" s="90"/>
      <c r="AD41" s="90"/>
      <c r="AE41" s="90"/>
      <c r="AF41" s="90"/>
      <c r="AG41" s="90"/>
    </row>
    <row r="42" spans="1:33" ht="30" customHeight="1" thickBot="1">
      <c r="A42" s="102" t="s">
        <v>54</v>
      </c>
      <c r="B42" s="108" t="s">
        <v>92</v>
      </c>
      <c r="C42" s="84" t="s">
        <v>89</v>
      </c>
      <c r="D42" s="103" t="s">
        <v>90</v>
      </c>
      <c r="E42" s="104"/>
      <c r="F42" s="105"/>
      <c r="G42" s="106">
        <f t="shared" si="45"/>
        <v>0</v>
      </c>
      <c r="H42" s="305"/>
      <c r="I42" s="305"/>
      <c r="J42" s="302">
        <f t="shared" si="51"/>
        <v>0</v>
      </c>
      <c r="K42" s="104"/>
      <c r="L42" s="105"/>
      <c r="M42" s="106">
        <f t="shared" si="46"/>
        <v>0</v>
      </c>
      <c r="N42" s="104"/>
      <c r="O42" s="105"/>
      <c r="P42" s="106">
        <f t="shared" si="47"/>
        <v>0</v>
      </c>
      <c r="Q42" s="104"/>
      <c r="R42" s="105"/>
      <c r="S42" s="106">
        <f t="shared" si="48"/>
        <v>0</v>
      </c>
      <c r="T42" s="104"/>
      <c r="U42" s="105"/>
      <c r="V42" s="335">
        <f t="shared" si="49"/>
        <v>0</v>
      </c>
      <c r="W42" s="408">
        <f t="shared" si="43"/>
        <v>0</v>
      </c>
      <c r="X42" s="392">
        <f t="shared" si="44"/>
        <v>0</v>
      </c>
      <c r="Y42" s="392">
        <f t="shared" si="7"/>
        <v>0</v>
      </c>
      <c r="Z42" s="461" t="e">
        <f t="shared" si="50"/>
        <v>#DIV/0!</v>
      </c>
      <c r="AA42" s="443"/>
      <c r="AB42" s="90"/>
      <c r="AC42" s="90"/>
      <c r="AD42" s="90"/>
      <c r="AE42" s="90"/>
      <c r="AF42" s="90"/>
      <c r="AG42" s="90"/>
    </row>
    <row r="43" spans="1:33" ht="30" customHeight="1">
      <c r="A43" s="74" t="s">
        <v>51</v>
      </c>
      <c r="B43" s="109" t="s">
        <v>93</v>
      </c>
      <c r="C43" s="107" t="s">
        <v>94</v>
      </c>
      <c r="D43" s="98"/>
      <c r="E43" s="99">
        <f>SUM(E44:E46)</f>
        <v>0</v>
      </c>
      <c r="F43" s="100"/>
      <c r="G43" s="101">
        <f t="shared" ref="G43:K43" si="52">SUM(G44:G46)</f>
        <v>0</v>
      </c>
      <c r="H43" s="304">
        <f>SUM(H44:H46)</f>
        <v>0</v>
      </c>
      <c r="I43" s="304"/>
      <c r="J43" s="304">
        <f>SUM(J44:J46)</f>
        <v>0</v>
      </c>
      <c r="K43" s="99">
        <f t="shared" si="52"/>
        <v>0</v>
      </c>
      <c r="L43" s="100"/>
      <c r="M43" s="101">
        <f t="shared" ref="M43:Q43" si="53">SUM(M44:M46)</f>
        <v>0</v>
      </c>
      <c r="N43" s="99">
        <f t="shared" si="53"/>
        <v>0</v>
      </c>
      <c r="O43" s="100"/>
      <c r="P43" s="101">
        <f t="shared" ref="P43" si="54">SUM(P44:P46)</f>
        <v>0</v>
      </c>
      <c r="Q43" s="99">
        <f t="shared" si="53"/>
        <v>0</v>
      </c>
      <c r="R43" s="100"/>
      <c r="S43" s="101">
        <f>SUM(S44:S46)</f>
        <v>0</v>
      </c>
      <c r="T43" s="99">
        <f t="shared" ref="T43" si="55">SUM(T44:T46)</f>
        <v>0</v>
      </c>
      <c r="U43" s="100"/>
      <c r="V43" s="373">
        <f>SUM(V44:V46)</f>
        <v>0</v>
      </c>
      <c r="W43" s="421">
        <f t="shared" si="43"/>
        <v>0</v>
      </c>
      <c r="X43" s="422">
        <f t="shared" si="44"/>
        <v>0</v>
      </c>
      <c r="Y43" s="422">
        <f t="shared" si="7"/>
        <v>0</v>
      </c>
      <c r="Z43" s="453" t="e">
        <f>Y43/W43</f>
        <v>#DIV/0!</v>
      </c>
      <c r="AA43" s="386"/>
      <c r="AB43" s="81"/>
      <c r="AC43" s="81"/>
      <c r="AD43" s="81"/>
      <c r="AE43" s="81"/>
      <c r="AF43" s="81"/>
      <c r="AG43" s="81"/>
    </row>
    <row r="44" spans="1:33" ht="30" customHeight="1">
      <c r="A44" s="82" t="s">
        <v>54</v>
      </c>
      <c r="B44" s="83" t="s">
        <v>95</v>
      </c>
      <c r="C44" s="84" t="s">
        <v>96</v>
      </c>
      <c r="D44" s="85" t="s">
        <v>97</v>
      </c>
      <c r="E44" s="86"/>
      <c r="F44" s="87"/>
      <c r="G44" s="88">
        <f t="shared" ref="G44:G46" si="56">E44*F44</f>
        <v>0</v>
      </c>
      <c r="H44" s="302"/>
      <c r="I44" s="302"/>
      <c r="J44" s="302">
        <f>H44*I44</f>
        <v>0</v>
      </c>
      <c r="K44" s="86"/>
      <c r="L44" s="87"/>
      <c r="M44" s="88">
        <f t="shared" ref="M44:M46" si="57">K44*L44</f>
        <v>0</v>
      </c>
      <c r="N44" s="86"/>
      <c r="O44" s="87"/>
      <c r="P44" s="88">
        <f t="shared" ref="P44:P46" si="58">N44*O44</f>
        <v>0</v>
      </c>
      <c r="Q44" s="86"/>
      <c r="R44" s="87"/>
      <c r="S44" s="88">
        <f t="shared" ref="S44:S46" si="59">Q44*R44</f>
        <v>0</v>
      </c>
      <c r="T44" s="86"/>
      <c r="U44" s="87"/>
      <c r="V44" s="334">
        <f t="shared" ref="V44:V46" si="60">T44*U44</f>
        <v>0</v>
      </c>
      <c r="W44" s="401">
        <f t="shared" si="43"/>
        <v>0</v>
      </c>
      <c r="X44" s="390">
        <f t="shared" si="44"/>
        <v>0</v>
      </c>
      <c r="Y44" s="390">
        <f t="shared" si="7"/>
        <v>0</v>
      </c>
      <c r="Z44" s="456" t="e">
        <f>Y44/W44</f>
        <v>#DIV/0!</v>
      </c>
      <c r="AA44" s="190"/>
      <c r="AB44" s="90"/>
      <c r="AC44" s="90"/>
      <c r="AD44" s="90"/>
      <c r="AE44" s="90"/>
      <c r="AF44" s="90"/>
      <c r="AG44" s="90"/>
    </row>
    <row r="45" spans="1:33" ht="30" customHeight="1">
      <c r="A45" s="82" t="s">
        <v>54</v>
      </c>
      <c r="B45" s="83" t="s">
        <v>98</v>
      </c>
      <c r="C45" s="130" t="s">
        <v>96</v>
      </c>
      <c r="D45" s="85" t="s">
        <v>97</v>
      </c>
      <c r="E45" s="86"/>
      <c r="F45" s="87"/>
      <c r="G45" s="88">
        <f t="shared" si="56"/>
        <v>0</v>
      </c>
      <c r="H45" s="302"/>
      <c r="I45" s="302"/>
      <c r="J45" s="302">
        <f t="shared" ref="J45:J46" si="61">H45*I45</f>
        <v>0</v>
      </c>
      <c r="K45" s="86"/>
      <c r="L45" s="87"/>
      <c r="M45" s="88">
        <f t="shared" si="57"/>
        <v>0</v>
      </c>
      <c r="N45" s="86"/>
      <c r="O45" s="87"/>
      <c r="P45" s="88">
        <f t="shared" si="58"/>
        <v>0</v>
      </c>
      <c r="Q45" s="86"/>
      <c r="R45" s="87"/>
      <c r="S45" s="88">
        <f t="shared" si="59"/>
        <v>0</v>
      </c>
      <c r="T45" s="86"/>
      <c r="U45" s="87"/>
      <c r="V45" s="334">
        <f t="shared" si="60"/>
        <v>0</v>
      </c>
      <c r="W45" s="401">
        <f t="shared" si="43"/>
        <v>0</v>
      </c>
      <c r="X45" s="390">
        <f t="shared" si="44"/>
        <v>0</v>
      </c>
      <c r="Y45" s="390">
        <f t="shared" si="7"/>
        <v>0</v>
      </c>
      <c r="Z45" s="456" t="e">
        <f t="shared" ref="Z45:Z46" si="62">Y45/W45</f>
        <v>#DIV/0!</v>
      </c>
      <c r="AA45" s="190"/>
      <c r="AB45" s="90"/>
      <c r="AC45" s="90"/>
      <c r="AD45" s="90"/>
      <c r="AE45" s="90"/>
      <c r="AF45" s="90"/>
      <c r="AG45" s="90"/>
    </row>
    <row r="46" spans="1:33" ht="30" customHeight="1" thickBot="1">
      <c r="A46" s="102" t="s">
        <v>54</v>
      </c>
      <c r="B46" s="108" t="s">
        <v>99</v>
      </c>
      <c r="C46" s="131" t="s">
        <v>96</v>
      </c>
      <c r="D46" s="103" t="s">
        <v>97</v>
      </c>
      <c r="E46" s="104"/>
      <c r="F46" s="105"/>
      <c r="G46" s="106">
        <f t="shared" si="56"/>
        <v>0</v>
      </c>
      <c r="H46" s="305"/>
      <c r="I46" s="305"/>
      <c r="J46" s="302">
        <f t="shared" si="61"/>
        <v>0</v>
      </c>
      <c r="K46" s="104"/>
      <c r="L46" s="105"/>
      <c r="M46" s="106">
        <f t="shared" si="57"/>
        <v>0</v>
      </c>
      <c r="N46" s="104"/>
      <c r="O46" s="105"/>
      <c r="P46" s="106">
        <f t="shared" si="58"/>
        <v>0</v>
      </c>
      <c r="Q46" s="104"/>
      <c r="R46" s="105"/>
      <c r="S46" s="106">
        <f t="shared" si="59"/>
        <v>0</v>
      </c>
      <c r="T46" s="104"/>
      <c r="U46" s="105"/>
      <c r="V46" s="335">
        <f t="shared" si="60"/>
        <v>0</v>
      </c>
      <c r="W46" s="408">
        <f t="shared" si="43"/>
        <v>0</v>
      </c>
      <c r="X46" s="392">
        <f t="shared" si="44"/>
        <v>0</v>
      </c>
      <c r="Y46" s="392">
        <f t="shared" si="7"/>
        <v>0</v>
      </c>
      <c r="Z46" s="454" t="e">
        <f t="shared" si="62"/>
        <v>#DIV/0!</v>
      </c>
      <c r="AA46" s="387"/>
      <c r="AB46" s="90"/>
      <c r="AC46" s="90"/>
      <c r="AD46" s="90"/>
      <c r="AE46" s="90"/>
      <c r="AF46" s="90"/>
      <c r="AG46" s="90"/>
    </row>
    <row r="47" spans="1:33" ht="30" customHeight="1">
      <c r="A47" s="74" t="s">
        <v>51</v>
      </c>
      <c r="B47" s="109" t="s">
        <v>100</v>
      </c>
      <c r="C47" s="107" t="s">
        <v>101</v>
      </c>
      <c r="D47" s="98"/>
      <c r="E47" s="99">
        <f>SUM(E48:E50)</f>
        <v>0</v>
      </c>
      <c r="F47" s="100"/>
      <c r="G47" s="101">
        <f t="shared" ref="G47:K47" si="63">SUM(G48:G50)</f>
        <v>0</v>
      </c>
      <c r="H47" s="304">
        <f>SUM(H48:H50)</f>
        <v>0</v>
      </c>
      <c r="I47" s="304"/>
      <c r="J47" s="304">
        <f>SUM(J48:J50)</f>
        <v>0</v>
      </c>
      <c r="K47" s="99">
        <f t="shared" si="63"/>
        <v>0</v>
      </c>
      <c r="L47" s="100"/>
      <c r="M47" s="101">
        <f t="shared" ref="M47:Q47" si="64">SUM(M48:M50)</f>
        <v>0</v>
      </c>
      <c r="N47" s="99">
        <f t="shared" si="64"/>
        <v>0</v>
      </c>
      <c r="O47" s="100"/>
      <c r="P47" s="101">
        <f t="shared" ref="P47" si="65">SUM(P48:P50)</f>
        <v>0</v>
      </c>
      <c r="Q47" s="99">
        <f t="shared" si="64"/>
        <v>0</v>
      </c>
      <c r="R47" s="100"/>
      <c r="S47" s="101">
        <f>SUM(S48:S50)</f>
        <v>0</v>
      </c>
      <c r="T47" s="99">
        <f t="shared" ref="T47" si="66">SUM(T48:T50)</f>
        <v>0</v>
      </c>
      <c r="U47" s="100"/>
      <c r="V47" s="373">
        <f>SUM(V48:V50)</f>
        <v>0</v>
      </c>
      <c r="W47" s="421">
        <f t="shared" si="43"/>
        <v>0</v>
      </c>
      <c r="X47" s="422">
        <f t="shared" si="44"/>
        <v>0</v>
      </c>
      <c r="Y47" s="422">
        <f t="shared" si="7"/>
        <v>0</v>
      </c>
      <c r="Z47" s="453" t="e">
        <f>Y47/W47</f>
        <v>#DIV/0!</v>
      </c>
      <c r="AA47" s="208"/>
      <c r="AB47" s="81"/>
      <c r="AC47" s="81"/>
      <c r="AD47" s="81"/>
      <c r="AE47" s="81"/>
      <c r="AF47" s="81"/>
      <c r="AG47" s="81"/>
    </row>
    <row r="48" spans="1:33" ht="30" customHeight="1">
      <c r="A48" s="82" t="s">
        <v>54</v>
      </c>
      <c r="B48" s="83" t="s">
        <v>102</v>
      </c>
      <c r="C48" s="84" t="s">
        <v>103</v>
      </c>
      <c r="D48" s="85" t="s">
        <v>97</v>
      </c>
      <c r="E48" s="86"/>
      <c r="F48" s="87"/>
      <c r="G48" s="88">
        <f t="shared" ref="G48:G50" si="67">E48*F48</f>
        <v>0</v>
      </c>
      <c r="H48" s="302"/>
      <c r="I48" s="302"/>
      <c r="J48" s="302">
        <f>H48*I48</f>
        <v>0</v>
      </c>
      <c r="K48" s="86"/>
      <c r="L48" s="87"/>
      <c r="M48" s="88">
        <f t="shared" ref="M48:M50" si="68">K48*L48</f>
        <v>0</v>
      </c>
      <c r="N48" s="86"/>
      <c r="O48" s="87"/>
      <c r="P48" s="88">
        <f t="shared" ref="P48:P50" si="69">N48*O48</f>
        <v>0</v>
      </c>
      <c r="Q48" s="86"/>
      <c r="R48" s="87"/>
      <c r="S48" s="88">
        <f t="shared" ref="S48:S50" si="70">Q48*R48</f>
        <v>0</v>
      </c>
      <c r="T48" s="86"/>
      <c r="U48" s="87"/>
      <c r="V48" s="334">
        <f t="shared" ref="V48:V50" si="71">T48*U48</f>
        <v>0</v>
      </c>
      <c r="W48" s="401">
        <f t="shared" si="43"/>
        <v>0</v>
      </c>
      <c r="X48" s="390">
        <f t="shared" si="44"/>
        <v>0</v>
      </c>
      <c r="Y48" s="390">
        <f t="shared" si="7"/>
        <v>0</v>
      </c>
      <c r="Z48" s="456" t="e">
        <f>Y48/W48</f>
        <v>#DIV/0!</v>
      </c>
      <c r="AA48" s="190"/>
      <c r="AB48" s="89"/>
      <c r="AC48" s="90"/>
      <c r="AD48" s="90"/>
      <c r="AE48" s="90"/>
      <c r="AF48" s="90"/>
      <c r="AG48" s="90"/>
    </row>
    <row r="49" spans="1:33" ht="30" customHeight="1">
      <c r="A49" s="82" t="s">
        <v>54</v>
      </c>
      <c r="B49" s="83" t="s">
        <v>104</v>
      </c>
      <c r="C49" s="84" t="s">
        <v>105</v>
      </c>
      <c r="D49" s="85" t="s">
        <v>97</v>
      </c>
      <c r="E49" s="86"/>
      <c r="F49" s="87"/>
      <c r="G49" s="88">
        <f t="shared" si="67"/>
        <v>0</v>
      </c>
      <c r="H49" s="302"/>
      <c r="I49" s="302"/>
      <c r="J49" s="302">
        <f t="shared" ref="J49:J50" si="72">H49*I49</f>
        <v>0</v>
      </c>
      <c r="K49" s="86"/>
      <c r="L49" s="87"/>
      <c r="M49" s="88">
        <f t="shared" si="68"/>
        <v>0</v>
      </c>
      <c r="N49" s="86"/>
      <c r="O49" s="87"/>
      <c r="P49" s="88">
        <f t="shared" si="69"/>
        <v>0</v>
      </c>
      <c r="Q49" s="86"/>
      <c r="R49" s="87"/>
      <c r="S49" s="88">
        <f t="shared" si="70"/>
        <v>0</v>
      </c>
      <c r="T49" s="86"/>
      <c r="U49" s="87"/>
      <c r="V49" s="334">
        <f t="shared" si="71"/>
        <v>0</v>
      </c>
      <c r="W49" s="401">
        <f t="shared" si="43"/>
        <v>0</v>
      </c>
      <c r="X49" s="390">
        <f t="shared" si="44"/>
        <v>0</v>
      </c>
      <c r="Y49" s="390">
        <f t="shared" si="7"/>
        <v>0</v>
      </c>
      <c r="Z49" s="456" t="e">
        <f t="shared" ref="Z49:Z50" si="73">Y49/W49</f>
        <v>#DIV/0!</v>
      </c>
      <c r="AA49" s="190"/>
      <c r="AB49" s="90"/>
      <c r="AC49" s="90"/>
      <c r="AD49" s="90"/>
      <c r="AE49" s="90"/>
      <c r="AF49" s="90"/>
      <c r="AG49" s="90"/>
    </row>
    <row r="50" spans="1:33" ht="30" customHeight="1" thickBot="1">
      <c r="A50" s="91" t="s">
        <v>54</v>
      </c>
      <c r="B50" s="92" t="s">
        <v>106</v>
      </c>
      <c r="C50" s="132" t="s">
        <v>103</v>
      </c>
      <c r="D50" s="93" t="s">
        <v>97</v>
      </c>
      <c r="E50" s="104"/>
      <c r="F50" s="105"/>
      <c r="G50" s="106">
        <f t="shared" si="67"/>
        <v>0</v>
      </c>
      <c r="H50" s="305"/>
      <c r="I50" s="305"/>
      <c r="J50" s="302">
        <f t="shared" si="72"/>
        <v>0</v>
      </c>
      <c r="K50" s="104"/>
      <c r="L50" s="105"/>
      <c r="M50" s="106">
        <f t="shared" si="68"/>
        <v>0</v>
      </c>
      <c r="N50" s="104"/>
      <c r="O50" s="105"/>
      <c r="P50" s="106">
        <f t="shared" si="69"/>
        <v>0</v>
      </c>
      <c r="Q50" s="104"/>
      <c r="R50" s="105"/>
      <c r="S50" s="106">
        <f t="shared" si="70"/>
        <v>0</v>
      </c>
      <c r="T50" s="104"/>
      <c r="U50" s="105"/>
      <c r="V50" s="335">
        <f t="shared" si="71"/>
        <v>0</v>
      </c>
      <c r="W50" s="408">
        <f t="shared" si="43"/>
        <v>0</v>
      </c>
      <c r="X50" s="392">
        <f t="shared" si="44"/>
        <v>0</v>
      </c>
      <c r="Y50" s="392">
        <f t="shared" si="7"/>
        <v>0</v>
      </c>
      <c r="Z50" s="456" t="e">
        <f t="shared" si="73"/>
        <v>#DIV/0!</v>
      </c>
      <c r="AA50" s="387"/>
      <c r="AB50" s="90"/>
      <c r="AC50" s="90"/>
      <c r="AD50" s="90"/>
      <c r="AE50" s="90"/>
      <c r="AF50" s="90"/>
      <c r="AG50" s="90"/>
    </row>
    <row r="51" spans="1:33" ht="30" customHeight="1" thickBot="1">
      <c r="A51" s="117" t="s">
        <v>107</v>
      </c>
      <c r="B51" s="118"/>
      <c r="C51" s="119"/>
      <c r="D51" s="120"/>
      <c r="E51" s="124">
        <f>E47+E43+E39</f>
        <v>0</v>
      </c>
      <c r="F51" s="133"/>
      <c r="G51" s="123">
        <f t="shared" ref="G51:K51" si="74">G47+G43+G39</f>
        <v>0</v>
      </c>
      <c r="H51" s="307"/>
      <c r="I51" s="307"/>
      <c r="J51" s="307"/>
      <c r="K51" s="134">
        <f t="shared" si="74"/>
        <v>0</v>
      </c>
      <c r="L51" s="133"/>
      <c r="M51" s="123">
        <f t="shared" ref="M51:Q51" si="75">M47+M43+M39</f>
        <v>0</v>
      </c>
      <c r="N51" s="134">
        <f t="shared" si="75"/>
        <v>0</v>
      </c>
      <c r="O51" s="133"/>
      <c r="P51" s="123">
        <f t="shared" ref="P51" si="76">P47+P43+P39</f>
        <v>0</v>
      </c>
      <c r="Q51" s="134">
        <f t="shared" si="75"/>
        <v>0</v>
      </c>
      <c r="R51" s="133"/>
      <c r="S51" s="123">
        <f t="shared" ref="S51:W51" si="77">S47+S43+S39</f>
        <v>0</v>
      </c>
      <c r="T51" s="134">
        <f t="shared" si="77"/>
        <v>0</v>
      </c>
      <c r="U51" s="133"/>
      <c r="V51" s="425">
        <f t="shared" ref="V51" si="78">V47+V43+V39</f>
        <v>0</v>
      </c>
      <c r="W51" s="424">
        <f t="shared" si="77"/>
        <v>0</v>
      </c>
      <c r="X51" s="414">
        <f t="shared" si="44"/>
        <v>0</v>
      </c>
      <c r="Y51" s="414">
        <f t="shared" si="7"/>
        <v>0</v>
      </c>
      <c r="Z51" s="457" t="e">
        <f>Y51/W51</f>
        <v>#DIV/0!</v>
      </c>
      <c r="AA51" s="388"/>
      <c r="AB51" s="6"/>
      <c r="AC51" s="6"/>
      <c r="AD51" s="6"/>
      <c r="AE51" s="6"/>
      <c r="AF51" s="6"/>
      <c r="AG51" s="6"/>
    </row>
    <row r="52" spans="1:33" ht="30" customHeight="1" thickBot="1">
      <c r="A52" s="125" t="s">
        <v>48</v>
      </c>
      <c r="B52" s="126">
        <v>3</v>
      </c>
      <c r="C52" s="127" t="s">
        <v>108</v>
      </c>
      <c r="D52" s="128"/>
      <c r="E52" s="73"/>
      <c r="F52" s="73"/>
      <c r="G52" s="73"/>
      <c r="H52" s="300"/>
      <c r="I52" s="300"/>
      <c r="J52" s="300"/>
      <c r="K52" s="73"/>
      <c r="L52" s="73"/>
      <c r="M52" s="73"/>
      <c r="N52" s="300"/>
      <c r="O52" s="300"/>
      <c r="P52" s="300"/>
      <c r="Q52" s="73"/>
      <c r="R52" s="73"/>
      <c r="S52" s="73"/>
      <c r="T52" s="300"/>
      <c r="U52" s="426"/>
      <c r="V52" s="427"/>
      <c r="W52" s="415"/>
      <c r="X52" s="430"/>
      <c r="Y52" s="430"/>
      <c r="Z52" s="462"/>
      <c r="AA52" s="389"/>
      <c r="AB52" s="6"/>
      <c r="AC52" s="6"/>
      <c r="AD52" s="6"/>
      <c r="AE52" s="6"/>
      <c r="AF52" s="6"/>
      <c r="AG52" s="6"/>
    </row>
    <row r="53" spans="1:33" ht="54" customHeight="1">
      <c r="A53" s="74" t="s">
        <v>51</v>
      </c>
      <c r="B53" s="109" t="s">
        <v>109</v>
      </c>
      <c r="C53" s="76" t="s">
        <v>110</v>
      </c>
      <c r="D53" s="77"/>
      <c r="E53" s="78">
        <f>SUM(E54:E56)</f>
        <v>0</v>
      </c>
      <c r="F53" s="79"/>
      <c r="G53" s="80">
        <f t="shared" ref="G53:K53" si="79">SUM(G54:G56)</f>
        <v>0</v>
      </c>
      <c r="H53" s="301">
        <f>SUM(H54:H56)</f>
        <v>0</v>
      </c>
      <c r="I53" s="301"/>
      <c r="J53" s="301">
        <f>SUM(J54:J56)</f>
        <v>0</v>
      </c>
      <c r="K53" s="78">
        <f t="shared" si="79"/>
        <v>0</v>
      </c>
      <c r="L53" s="79"/>
      <c r="M53" s="80">
        <f t="shared" ref="M53:Q53" si="80">SUM(M54:M56)</f>
        <v>0</v>
      </c>
      <c r="N53" s="78">
        <f t="shared" si="80"/>
        <v>0</v>
      </c>
      <c r="O53" s="79"/>
      <c r="P53" s="80">
        <f t="shared" ref="P53" si="81">SUM(P54:P56)</f>
        <v>0</v>
      </c>
      <c r="Q53" s="78">
        <f t="shared" si="80"/>
        <v>0</v>
      </c>
      <c r="R53" s="79"/>
      <c r="S53" s="80">
        <f>SUM(S54:S56)</f>
        <v>0</v>
      </c>
      <c r="T53" s="78">
        <f t="shared" ref="T53" si="82">SUM(T54:T56)</f>
        <v>0</v>
      </c>
      <c r="U53" s="79"/>
      <c r="V53" s="393">
        <f>SUM(V54:V56)</f>
        <v>0</v>
      </c>
      <c r="W53" s="421">
        <f t="shared" ref="W53:W56" si="83">G53+M53+S53</f>
        <v>0</v>
      </c>
      <c r="X53" s="422">
        <f t="shared" si="44"/>
        <v>0</v>
      </c>
      <c r="Y53" s="422">
        <f t="shared" si="7"/>
        <v>0</v>
      </c>
      <c r="Z53" s="463" t="e">
        <f>Y53/W53</f>
        <v>#DIV/0!</v>
      </c>
      <c r="AA53" s="386"/>
      <c r="AB53" s="81"/>
      <c r="AC53" s="81"/>
      <c r="AD53" s="81"/>
      <c r="AE53" s="81"/>
      <c r="AF53" s="81"/>
      <c r="AG53" s="81"/>
    </row>
    <row r="54" spans="1:33" ht="30" customHeight="1">
      <c r="A54" s="82" t="s">
        <v>54</v>
      </c>
      <c r="B54" s="83" t="s">
        <v>111</v>
      </c>
      <c r="C54" s="130" t="s">
        <v>112</v>
      </c>
      <c r="D54" s="85" t="s">
        <v>90</v>
      </c>
      <c r="E54" s="86"/>
      <c r="F54" s="87"/>
      <c r="G54" s="88">
        <f t="shared" ref="G54:G56" si="84">E54*F54</f>
        <v>0</v>
      </c>
      <c r="H54" s="302"/>
      <c r="I54" s="302"/>
      <c r="J54" s="302">
        <f>H54*I54</f>
        <v>0</v>
      </c>
      <c r="K54" s="86"/>
      <c r="L54" s="87"/>
      <c r="M54" s="88">
        <f t="shared" ref="M54:M56" si="85">K54*L54</f>
        <v>0</v>
      </c>
      <c r="N54" s="86"/>
      <c r="O54" s="87"/>
      <c r="P54" s="88">
        <f t="shared" ref="P54:P56" si="86">N54*O54</f>
        <v>0</v>
      </c>
      <c r="Q54" s="86"/>
      <c r="R54" s="87"/>
      <c r="S54" s="88">
        <f t="shared" ref="S54:S56" si="87">Q54*R54</f>
        <v>0</v>
      </c>
      <c r="T54" s="86"/>
      <c r="U54" s="87"/>
      <c r="V54" s="334">
        <f t="shared" ref="V54:V56" si="88">T54*U54</f>
        <v>0</v>
      </c>
      <c r="W54" s="401">
        <f t="shared" si="83"/>
        <v>0</v>
      </c>
      <c r="X54" s="390">
        <f t="shared" si="44"/>
        <v>0</v>
      </c>
      <c r="Y54" s="390">
        <f t="shared" si="7"/>
        <v>0</v>
      </c>
      <c r="Z54" s="456" t="e">
        <f>Y54/W54</f>
        <v>#DIV/0!</v>
      </c>
      <c r="AA54" s="190"/>
      <c r="AB54" s="90"/>
      <c r="AC54" s="90"/>
      <c r="AD54" s="90"/>
      <c r="AE54" s="90"/>
      <c r="AF54" s="90"/>
      <c r="AG54" s="90"/>
    </row>
    <row r="55" spans="1:33" ht="30" customHeight="1">
      <c r="A55" s="82" t="s">
        <v>54</v>
      </c>
      <c r="B55" s="83" t="s">
        <v>113</v>
      </c>
      <c r="C55" s="130" t="s">
        <v>114</v>
      </c>
      <c r="D55" s="85" t="s">
        <v>90</v>
      </c>
      <c r="E55" s="86"/>
      <c r="F55" s="87"/>
      <c r="G55" s="88">
        <f t="shared" si="84"/>
        <v>0</v>
      </c>
      <c r="H55" s="302"/>
      <c r="I55" s="302"/>
      <c r="J55" s="302">
        <f t="shared" ref="J55:J56" si="89">H55*I55</f>
        <v>0</v>
      </c>
      <c r="K55" s="86"/>
      <c r="L55" s="87"/>
      <c r="M55" s="88">
        <f t="shared" si="85"/>
        <v>0</v>
      </c>
      <c r="N55" s="86"/>
      <c r="O55" s="87"/>
      <c r="P55" s="88">
        <f t="shared" si="86"/>
        <v>0</v>
      </c>
      <c r="Q55" s="86"/>
      <c r="R55" s="87"/>
      <c r="S55" s="88">
        <f t="shared" si="87"/>
        <v>0</v>
      </c>
      <c r="T55" s="86"/>
      <c r="U55" s="87"/>
      <c r="V55" s="334">
        <f t="shared" si="88"/>
        <v>0</v>
      </c>
      <c r="W55" s="401">
        <f t="shared" si="83"/>
        <v>0</v>
      </c>
      <c r="X55" s="390">
        <f t="shared" si="44"/>
        <v>0</v>
      </c>
      <c r="Y55" s="390">
        <f t="shared" si="7"/>
        <v>0</v>
      </c>
      <c r="Z55" s="456" t="e">
        <f t="shared" ref="Z55:Z56" si="90">Y55/W55</f>
        <v>#DIV/0!</v>
      </c>
      <c r="AA55" s="190"/>
      <c r="AB55" s="90"/>
      <c r="AC55" s="90"/>
      <c r="AD55" s="90"/>
      <c r="AE55" s="90"/>
      <c r="AF55" s="90"/>
      <c r="AG55" s="90"/>
    </row>
    <row r="56" spans="1:33" ht="30" customHeight="1" thickBot="1">
      <c r="A56" s="91" t="s">
        <v>54</v>
      </c>
      <c r="B56" s="92" t="s">
        <v>115</v>
      </c>
      <c r="C56" s="116" t="s">
        <v>116</v>
      </c>
      <c r="D56" s="93" t="s">
        <v>90</v>
      </c>
      <c r="E56" s="94"/>
      <c r="F56" s="95"/>
      <c r="G56" s="96">
        <f t="shared" si="84"/>
        <v>0</v>
      </c>
      <c r="H56" s="303"/>
      <c r="I56" s="303"/>
      <c r="J56" s="323">
        <f t="shared" si="89"/>
        <v>0</v>
      </c>
      <c r="K56" s="94"/>
      <c r="L56" s="95"/>
      <c r="M56" s="96">
        <f t="shared" si="85"/>
        <v>0</v>
      </c>
      <c r="N56" s="94"/>
      <c r="O56" s="95"/>
      <c r="P56" s="96">
        <f t="shared" si="86"/>
        <v>0</v>
      </c>
      <c r="Q56" s="94"/>
      <c r="R56" s="95"/>
      <c r="S56" s="96">
        <f t="shared" si="87"/>
        <v>0</v>
      </c>
      <c r="T56" s="94"/>
      <c r="U56" s="95"/>
      <c r="V56" s="338">
        <f t="shared" si="88"/>
        <v>0</v>
      </c>
      <c r="W56" s="408">
        <f t="shared" si="83"/>
        <v>0</v>
      </c>
      <c r="X56" s="392">
        <f t="shared" si="44"/>
        <v>0</v>
      </c>
      <c r="Y56" s="392">
        <f t="shared" si="7"/>
        <v>0</v>
      </c>
      <c r="Z56" s="456" t="e">
        <f t="shared" si="90"/>
        <v>#DIV/0!</v>
      </c>
      <c r="AA56" s="200"/>
      <c r="AB56" s="90"/>
      <c r="AC56" s="90"/>
      <c r="AD56" s="90"/>
      <c r="AE56" s="90"/>
      <c r="AF56" s="90"/>
      <c r="AG56" s="90"/>
    </row>
    <row r="57" spans="1:33" ht="62.25" customHeight="1">
      <c r="A57" s="74" t="s">
        <v>51</v>
      </c>
      <c r="B57" s="109" t="s">
        <v>117</v>
      </c>
      <c r="C57" s="97" t="s">
        <v>118</v>
      </c>
      <c r="D57" s="98"/>
      <c r="E57" s="135"/>
      <c r="F57" s="136"/>
      <c r="G57" s="137"/>
      <c r="H57" s="308"/>
      <c r="I57" s="308"/>
      <c r="J57" s="322"/>
      <c r="K57" s="99">
        <f>SUM(K58:K59)</f>
        <v>0</v>
      </c>
      <c r="L57" s="100"/>
      <c r="M57" s="101">
        <f t="shared" ref="M57:Q57" si="91">SUM(M58:M59)</f>
        <v>0</v>
      </c>
      <c r="N57" s="99">
        <f>SUM(N58:N59)</f>
        <v>0</v>
      </c>
      <c r="O57" s="100"/>
      <c r="P57" s="101">
        <f t="shared" ref="P57" si="92">SUM(P58:P59)</f>
        <v>0</v>
      </c>
      <c r="Q57" s="99">
        <f t="shared" si="91"/>
        <v>0</v>
      </c>
      <c r="R57" s="100"/>
      <c r="S57" s="101">
        <f>SUM(S58:S59)</f>
        <v>0</v>
      </c>
      <c r="T57" s="99">
        <f t="shared" ref="T57" si="93">SUM(T58:T59)</f>
        <v>0</v>
      </c>
      <c r="U57" s="100"/>
      <c r="V57" s="373">
        <f>SUM(V58:V59)</f>
        <v>0</v>
      </c>
      <c r="W57" s="421">
        <f t="shared" ref="W57:W59" si="94">M57+S57</f>
        <v>0</v>
      </c>
      <c r="X57" s="422">
        <f t="shared" si="44"/>
        <v>0</v>
      </c>
      <c r="Y57" s="422">
        <f t="shared" si="7"/>
        <v>0</v>
      </c>
      <c r="Z57" s="463" t="e">
        <f>Y57/W57</f>
        <v>#DIV/0!</v>
      </c>
      <c r="AA57" s="208"/>
      <c r="AB57" s="81"/>
      <c r="AC57" s="81"/>
      <c r="AD57" s="81"/>
      <c r="AE57" s="81"/>
      <c r="AF57" s="81"/>
      <c r="AG57" s="81"/>
    </row>
    <row r="58" spans="1:33" ht="45" customHeight="1">
      <c r="A58" s="82" t="s">
        <v>54</v>
      </c>
      <c r="B58" s="83" t="s">
        <v>119</v>
      </c>
      <c r="C58" s="130" t="s">
        <v>120</v>
      </c>
      <c r="D58" s="85" t="s">
        <v>121</v>
      </c>
      <c r="E58" s="563" t="s">
        <v>122</v>
      </c>
      <c r="F58" s="564"/>
      <c r="G58" s="564"/>
      <c r="H58" s="533" t="s">
        <v>122</v>
      </c>
      <c r="I58" s="534"/>
      <c r="J58" s="535"/>
      <c r="K58" s="138"/>
      <c r="L58" s="87"/>
      <c r="M58" s="88">
        <f t="shared" ref="M58:M59" si="95">K58*L58</f>
        <v>0</v>
      </c>
      <c r="N58" s="138"/>
      <c r="O58" s="87"/>
      <c r="P58" s="88">
        <f t="shared" ref="P58:P59" si="96">N58*O58</f>
        <v>0</v>
      </c>
      <c r="Q58" s="86"/>
      <c r="R58" s="87"/>
      <c r="S58" s="88">
        <f t="shared" ref="S58:S59" si="97">Q58*R58</f>
        <v>0</v>
      </c>
      <c r="T58" s="86"/>
      <c r="U58" s="87"/>
      <c r="V58" s="334">
        <f t="shared" ref="V58:V59" si="98">T58*U58</f>
        <v>0</v>
      </c>
      <c r="W58" s="401">
        <f t="shared" si="94"/>
        <v>0</v>
      </c>
      <c r="X58" s="390">
        <f t="shared" si="44"/>
        <v>0</v>
      </c>
      <c r="Y58" s="390">
        <f t="shared" si="7"/>
        <v>0</v>
      </c>
      <c r="Z58" s="456" t="e">
        <f>Y58/W58</f>
        <v>#DIV/0!</v>
      </c>
      <c r="AA58" s="190"/>
      <c r="AB58" s="90"/>
      <c r="AC58" s="90"/>
      <c r="AD58" s="90"/>
      <c r="AE58" s="90"/>
      <c r="AF58" s="90"/>
      <c r="AG58" s="90"/>
    </row>
    <row r="59" spans="1:33" ht="30" customHeight="1" thickBot="1">
      <c r="A59" s="91" t="s">
        <v>54</v>
      </c>
      <c r="B59" s="92" t="s">
        <v>123</v>
      </c>
      <c r="C59" s="116" t="s">
        <v>124</v>
      </c>
      <c r="D59" s="93" t="s">
        <v>121</v>
      </c>
      <c r="E59" s="565"/>
      <c r="F59" s="566"/>
      <c r="G59" s="566"/>
      <c r="H59" s="536"/>
      <c r="I59" s="537"/>
      <c r="J59" s="538"/>
      <c r="K59" s="139"/>
      <c r="L59" s="105"/>
      <c r="M59" s="106">
        <f t="shared" si="95"/>
        <v>0</v>
      </c>
      <c r="N59" s="139"/>
      <c r="O59" s="105"/>
      <c r="P59" s="106">
        <f t="shared" si="96"/>
        <v>0</v>
      </c>
      <c r="Q59" s="104"/>
      <c r="R59" s="105"/>
      <c r="S59" s="106">
        <f t="shared" si="97"/>
        <v>0</v>
      </c>
      <c r="T59" s="104"/>
      <c r="U59" s="105"/>
      <c r="V59" s="335">
        <f t="shared" si="98"/>
        <v>0</v>
      </c>
      <c r="W59" s="408">
        <f t="shared" si="94"/>
        <v>0</v>
      </c>
      <c r="X59" s="392">
        <f t="shared" si="44"/>
        <v>0</v>
      </c>
      <c r="Y59" s="392">
        <f t="shared" si="7"/>
        <v>0</v>
      </c>
      <c r="Z59" s="454" t="e">
        <f t="shared" ref="Z59:Z60" si="99">Y59/W59</f>
        <v>#DIV/0!</v>
      </c>
      <c r="AA59" s="387"/>
      <c r="AB59" s="90"/>
      <c r="AC59" s="90"/>
      <c r="AD59" s="90"/>
      <c r="AE59" s="90"/>
      <c r="AF59" s="90"/>
      <c r="AG59" s="90"/>
    </row>
    <row r="60" spans="1:33" ht="30" customHeight="1" thickBot="1">
      <c r="A60" s="117" t="s">
        <v>125</v>
      </c>
      <c r="B60" s="118"/>
      <c r="C60" s="119"/>
      <c r="D60" s="325"/>
      <c r="E60" s="326">
        <f>E53</f>
        <v>0</v>
      </c>
      <c r="F60" s="327"/>
      <c r="G60" s="328">
        <f>G53</f>
        <v>0</v>
      </c>
      <c r="H60" s="329">
        <f>H53</f>
        <v>0</v>
      </c>
      <c r="I60" s="330"/>
      <c r="J60" s="331">
        <f>J53</f>
        <v>0</v>
      </c>
      <c r="K60" s="124">
        <f>K57+K53</f>
        <v>0</v>
      </c>
      <c r="L60" s="133"/>
      <c r="M60" s="123">
        <f t="shared" ref="M60:Q60" si="100">M57+M53</f>
        <v>0</v>
      </c>
      <c r="N60" s="124">
        <f>N57+N53</f>
        <v>0</v>
      </c>
      <c r="O60" s="133"/>
      <c r="P60" s="123">
        <f t="shared" ref="P60" si="101">P57+P53</f>
        <v>0</v>
      </c>
      <c r="Q60" s="134">
        <f t="shared" si="100"/>
        <v>0</v>
      </c>
      <c r="R60" s="133"/>
      <c r="S60" s="123">
        <f t="shared" ref="S60:W60" si="102">S57+S53</f>
        <v>0</v>
      </c>
      <c r="T60" s="134">
        <f t="shared" si="102"/>
        <v>0</v>
      </c>
      <c r="U60" s="133"/>
      <c r="V60" s="425">
        <f t="shared" ref="V60" si="103">V57+V53</f>
        <v>0</v>
      </c>
      <c r="W60" s="424">
        <f t="shared" si="102"/>
        <v>0</v>
      </c>
      <c r="X60" s="414">
        <f t="shared" si="44"/>
        <v>0</v>
      </c>
      <c r="Y60" s="414">
        <f t="shared" si="7"/>
        <v>0</v>
      </c>
      <c r="Z60" s="457" t="e">
        <f t="shared" si="99"/>
        <v>#DIV/0!</v>
      </c>
      <c r="AA60" s="417"/>
      <c r="AB60" s="90"/>
      <c r="AC60" s="90"/>
      <c r="AD60" s="90"/>
      <c r="AE60" s="6"/>
      <c r="AF60" s="6"/>
      <c r="AG60" s="6"/>
    </row>
    <row r="61" spans="1:33" ht="30" customHeight="1" thickBot="1">
      <c r="A61" s="125" t="s">
        <v>48</v>
      </c>
      <c r="B61" s="126">
        <v>4</v>
      </c>
      <c r="C61" s="127" t="s">
        <v>126</v>
      </c>
      <c r="D61" s="128"/>
      <c r="E61" s="324"/>
      <c r="F61" s="324"/>
      <c r="G61" s="324"/>
      <c r="H61" s="324"/>
      <c r="I61" s="324"/>
      <c r="J61" s="324"/>
      <c r="K61" s="73"/>
      <c r="L61" s="73"/>
      <c r="M61" s="73"/>
      <c r="N61" s="300"/>
      <c r="O61" s="300"/>
      <c r="P61" s="300"/>
      <c r="Q61" s="73"/>
      <c r="R61" s="73"/>
      <c r="S61" s="73"/>
      <c r="T61" s="300"/>
      <c r="U61" s="300"/>
      <c r="V61" s="418"/>
      <c r="W61" s="415"/>
      <c r="X61" s="430"/>
      <c r="Y61" s="430"/>
      <c r="Z61" s="464"/>
      <c r="AA61" s="419"/>
      <c r="AB61" s="6"/>
      <c r="AC61" s="6"/>
      <c r="AD61" s="6"/>
      <c r="AE61" s="6"/>
      <c r="AF61" s="6"/>
      <c r="AG61" s="6"/>
    </row>
    <row r="62" spans="1:33" ht="30" customHeight="1">
      <c r="A62" s="74" t="s">
        <v>51</v>
      </c>
      <c r="B62" s="109" t="s">
        <v>127</v>
      </c>
      <c r="C62" s="140" t="s">
        <v>128</v>
      </c>
      <c r="D62" s="77"/>
      <c r="E62" s="78">
        <f>SUM(E63:E65)</f>
        <v>0</v>
      </c>
      <c r="F62" s="79"/>
      <c r="G62" s="80">
        <f t="shared" ref="G62:K62" si="104">SUM(G63:G65)</f>
        <v>0</v>
      </c>
      <c r="H62" s="301">
        <f>SUM(H63:H65)</f>
        <v>0</v>
      </c>
      <c r="I62" s="301"/>
      <c r="J62" s="301">
        <f>SUM(J63:J65)</f>
        <v>0</v>
      </c>
      <c r="K62" s="78">
        <f t="shared" si="104"/>
        <v>0</v>
      </c>
      <c r="L62" s="79"/>
      <c r="M62" s="80">
        <f t="shared" ref="M62:Q62" si="105">SUM(M63:M65)</f>
        <v>0</v>
      </c>
      <c r="N62" s="78">
        <f t="shared" si="105"/>
        <v>0</v>
      </c>
      <c r="O62" s="79"/>
      <c r="P62" s="80">
        <f t="shared" ref="P62" si="106">SUM(P63:P65)</f>
        <v>0</v>
      </c>
      <c r="Q62" s="78">
        <f t="shared" si="105"/>
        <v>0</v>
      </c>
      <c r="R62" s="79"/>
      <c r="S62" s="80">
        <f>SUM(S63:S65)</f>
        <v>0</v>
      </c>
      <c r="T62" s="78">
        <f t="shared" ref="T62" si="107">SUM(T63:T65)</f>
        <v>0</v>
      </c>
      <c r="U62" s="79"/>
      <c r="V62" s="393">
        <f>SUM(V63:V65)</f>
        <v>0</v>
      </c>
      <c r="W62" s="421">
        <f t="shared" ref="W62:W81" si="108">G62+M62+S62</f>
        <v>0</v>
      </c>
      <c r="X62" s="422">
        <f t="shared" si="44"/>
        <v>0</v>
      </c>
      <c r="Y62" s="422">
        <f t="shared" si="7"/>
        <v>0</v>
      </c>
      <c r="Z62" s="463" t="e">
        <f>Y62/W62</f>
        <v>#DIV/0!</v>
      </c>
      <c r="AA62" s="386"/>
      <c r="AB62" s="81"/>
      <c r="AC62" s="81"/>
      <c r="AD62" s="81"/>
      <c r="AE62" s="81"/>
      <c r="AF62" s="81"/>
      <c r="AG62" s="81"/>
    </row>
    <row r="63" spans="1:33" ht="37.5" customHeight="1">
      <c r="A63" s="82" t="s">
        <v>54</v>
      </c>
      <c r="B63" s="83" t="s">
        <v>129</v>
      </c>
      <c r="C63" s="130" t="s">
        <v>130</v>
      </c>
      <c r="D63" s="141" t="s">
        <v>131</v>
      </c>
      <c r="E63" s="142"/>
      <c r="F63" s="143"/>
      <c r="G63" s="144">
        <f t="shared" ref="G63:G65" si="109">E63*F63</f>
        <v>0</v>
      </c>
      <c r="H63" s="309"/>
      <c r="I63" s="309"/>
      <c r="J63" s="309">
        <f>H63*I63</f>
        <v>0</v>
      </c>
      <c r="K63" s="86"/>
      <c r="L63" s="143"/>
      <c r="M63" s="88">
        <f t="shared" ref="M63:M65" si="110">K63*L63</f>
        <v>0</v>
      </c>
      <c r="N63" s="86"/>
      <c r="O63" s="143"/>
      <c r="P63" s="88">
        <f t="shared" ref="P63:P65" si="111">N63*O63</f>
        <v>0</v>
      </c>
      <c r="Q63" s="86"/>
      <c r="R63" s="143"/>
      <c r="S63" s="88">
        <f t="shared" ref="S63:S65" si="112">Q63*R63</f>
        <v>0</v>
      </c>
      <c r="T63" s="86"/>
      <c r="U63" s="143"/>
      <c r="V63" s="334">
        <f t="shared" ref="V63:V65" si="113">T63*U63</f>
        <v>0</v>
      </c>
      <c r="W63" s="401">
        <f t="shared" si="108"/>
        <v>0</v>
      </c>
      <c r="X63" s="390">
        <f t="shared" si="44"/>
        <v>0</v>
      </c>
      <c r="Y63" s="390">
        <f t="shared" si="7"/>
        <v>0</v>
      </c>
      <c r="Z63" s="456" t="e">
        <f>Y63/W63</f>
        <v>#DIV/0!</v>
      </c>
      <c r="AA63" s="190"/>
      <c r="AB63" s="90"/>
      <c r="AC63" s="90"/>
      <c r="AD63" s="90"/>
      <c r="AE63" s="90"/>
      <c r="AF63" s="90"/>
      <c r="AG63" s="90"/>
    </row>
    <row r="64" spans="1:33" ht="39" customHeight="1">
      <c r="A64" s="82" t="s">
        <v>54</v>
      </c>
      <c r="B64" s="83" t="s">
        <v>132</v>
      </c>
      <c r="C64" s="130" t="s">
        <v>130</v>
      </c>
      <c r="D64" s="141" t="s">
        <v>131</v>
      </c>
      <c r="E64" s="142"/>
      <c r="F64" s="143"/>
      <c r="G64" s="144">
        <f t="shared" si="109"/>
        <v>0</v>
      </c>
      <c r="H64" s="309"/>
      <c r="I64" s="309"/>
      <c r="J64" s="309">
        <f t="shared" ref="J64:J65" si="114">H64*I64</f>
        <v>0</v>
      </c>
      <c r="K64" s="86"/>
      <c r="L64" s="143"/>
      <c r="M64" s="88">
        <f t="shared" si="110"/>
        <v>0</v>
      </c>
      <c r="N64" s="86"/>
      <c r="O64" s="143"/>
      <c r="P64" s="88">
        <f t="shared" si="111"/>
        <v>0</v>
      </c>
      <c r="Q64" s="86"/>
      <c r="R64" s="143"/>
      <c r="S64" s="88">
        <f t="shared" si="112"/>
        <v>0</v>
      </c>
      <c r="T64" s="86"/>
      <c r="U64" s="143"/>
      <c r="V64" s="334">
        <f t="shared" si="113"/>
        <v>0</v>
      </c>
      <c r="W64" s="401">
        <f t="shared" si="108"/>
        <v>0</v>
      </c>
      <c r="X64" s="390">
        <f t="shared" si="44"/>
        <v>0</v>
      </c>
      <c r="Y64" s="390">
        <f t="shared" si="7"/>
        <v>0</v>
      </c>
      <c r="Z64" s="456" t="e">
        <f t="shared" ref="Z64:Z81" si="115">Y64/W64</f>
        <v>#DIV/0!</v>
      </c>
      <c r="AA64" s="190"/>
      <c r="AB64" s="90"/>
      <c r="AC64" s="90"/>
      <c r="AD64" s="90"/>
      <c r="AE64" s="90"/>
      <c r="AF64" s="90"/>
      <c r="AG64" s="90"/>
    </row>
    <row r="65" spans="1:33" ht="38.25" customHeight="1" thickBot="1">
      <c r="A65" s="102" t="s">
        <v>54</v>
      </c>
      <c r="B65" s="92" t="s">
        <v>133</v>
      </c>
      <c r="C65" s="116" t="s">
        <v>130</v>
      </c>
      <c r="D65" s="141" t="s">
        <v>131</v>
      </c>
      <c r="E65" s="145"/>
      <c r="F65" s="146"/>
      <c r="G65" s="147">
        <f t="shared" si="109"/>
        <v>0</v>
      </c>
      <c r="H65" s="310"/>
      <c r="I65" s="310"/>
      <c r="J65" s="309">
        <f t="shared" si="114"/>
        <v>0</v>
      </c>
      <c r="K65" s="94"/>
      <c r="L65" s="146"/>
      <c r="M65" s="96">
        <f t="shared" si="110"/>
        <v>0</v>
      </c>
      <c r="N65" s="94"/>
      <c r="O65" s="146"/>
      <c r="P65" s="96">
        <f t="shared" si="111"/>
        <v>0</v>
      </c>
      <c r="Q65" s="94"/>
      <c r="R65" s="146"/>
      <c r="S65" s="96">
        <f t="shared" si="112"/>
        <v>0</v>
      </c>
      <c r="T65" s="94"/>
      <c r="U65" s="146"/>
      <c r="V65" s="338">
        <f t="shared" si="113"/>
        <v>0</v>
      </c>
      <c r="W65" s="402">
        <f t="shared" si="108"/>
        <v>0</v>
      </c>
      <c r="X65" s="392">
        <f t="shared" si="44"/>
        <v>0</v>
      </c>
      <c r="Y65" s="392">
        <f t="shared" si="7"/>
        <v>0</v>
      </c>
      <c r="Z65" s="454" t="e">
        <f t="shared" si="115"/>
        <v>#DIV/0!</v>
      </c>
      <c r="AA65" s="200"/>
      <c r="AB65" s="90"/>
      <c r="AC65" s="90"/>
      <c r="AD65" s="90"/>
      <c r="AE65" s="90"/>
      <c r="AF65" s="90"/>
      <c r="AG65" s="90"/>
    </row>
    <row r="66" spans="1:33" ht="30" customHeight="1">
      <c r="A66" s="74" t="s">
        <v>51</v>
      </c>
      <c r="B66" s="109" t="s">
        <v>134</v>
      </c>
      <c r="C66" s="107" t="s">
        <v>135</v>
      </c>
      <c r="D66" s="98"/>
      <c r="E66" s="99">
        <f>SUM(E67:E69)</f>
        <v>0</v>
      </c>
      <c r="F66" s="100"/>
      <c r="G66" s="101">
        <f t="shared" ref="G66:K66" si="116">SUM(G67:G69)</f>
        <v>0</v>
      </c>
      <c r="H66" s="304">
        <f>SUM(H67:H69)</f>
        <v>0</v>
      </c>
      <c r="I66" s="304"/>
      <c r="J66" s="304">
        <f>SUM(J67:J69)</f>
        <v>0</v>
      </c>
      <c r="K66" s="99">
        <f t="shared" si="116"/>
        <v>0</v>
      </c>
      <c r="L66" s="100"/>
      <c r="M66" s="101">
        <f t="shared" ref="M66:Q66" si="117">SUM(M67:M69)</f>
        <v>0</v>
      </c>
      <c r="N66" s="99">
        <f t="shared" si="117"/>
        <v>0</v>
      </c>
      <c r="O66" s="100"/>
      <c r="P66" s="101">
        <f t="shared" ref="P66" si="118">SUM(P67:P69)</f>
        <v>0</v>
      </c>
      <c r="Q66" s="99">
        <f t="shared" si="117"/>
        <v>0</v>
      </c>
      <c r="R66" s="100"/>
      <c r="S66" s="101">
        <f>SUM(S67:S69)</f>
        <v>0</v>
      </c>
      <c r="T66" s="99">
        <f t="shared" ref="T66" si="119">SUM(T67:T69)</f>
        <v>0</v>
      </c>
      <c r="U66" s="100"/>
      <c r="V66" s="373">
        <f>SUM(V67:V69)</f>
        <v>0</v>
      </c>
      <c r="W66" s="403">
        <f t="shared" si="108"/>
        <v>0</v>
      </c>
      <c r="X66" s="391">
        <f t="shared" si="44"/>
        <v>0</v>
      </c>
      <c r="Y66" s="391">
        <f t="shared" si="7"/>
        <v>0</v>
      </c>
      <c r="Z66" s="453" t="e">
        <f t="shared" si="115"/>
        <v>#DIV/0!</v>
      </c>
      <c r="AA66" s="208"/>
      <c r="AB66" s="81"/>
      <c r="AC66" s="81"/>
      <c r="AD66" s="81"/>
      <c r="AE66" s="81"/>
      <c r="AF66" s="81"/>
      <c r="AG66" s="81"/>
    </row>
    <row r="67" spans="1:33" ht="30" customHeight="1">
      <c r="A67" s="82" t="s">
        <v>54</v>
      </c>
      <c r="B67" s="83" t="s">
        <v>136</v>
      </c>
      <c r="C67" s="148" t="s">
        <v>137</v>
      </c>
      <c r="D67" s="149" t="s">
        <v>138</v>
      </c>
      <c r="E67" s="86"/>
      <c r="F67" s="87"/>
      <c r="G67" s="88">
        <f t="shared" ref="G67:G69" si="120">E67*F67</f>
        <v>0</v>
      </c>
      <c r="H67" s="302"/>
      <c r="I67" s="302"/>
      <c r="J67" s="302">
        <f>H67*I67</f>
        <v>0</v>
      </c>
      <c r="K67" s="86"/>
      <c r="L67" s="87"/>
      <c r="M67" s="88">
        <f t="shared" ref="M67:M69" si="121">K67*L67</f>
        <v>0</v>
      </c>
      <c r="N67" s="86"/>
      <c r="O67" s="87"/>
      <c r="P67" s="88">
        <f t="shared" ref="P67:P69" si="122">N67*O67</f>
        <v>0</v>
      </c>
      <c r="Q67" s="86"/>
      <c r="R67" s="87"/>
      <c r="S67" s="88">
        <f t="shared" ref="S67:S69" si="123">Q67*R67</f>
        <v>0</v>
      </c>
      <c r="T67" s="86"/>
      <c r="U67" s="87"/>
      <c r="V67" s="334">
        <f t="shared" ref="V67:V69" si="124">T67*U67</f>
        <v>0</v>
      </c>
      <c r="W67" s="401">
        <f t="shared" si="108"/>
        <v>0</v>
      </c>
      <c r="X67" s="390">
        <f t="shared" si="44"/>
        <v>0</v>
      </c>
      <c r="Y67" s="390">
        <f t="shared" si="7"/>
        <v>0</v>
      </c>
      <c r="Z67" s="456" t="e">
        <f t="shared" si="115"/>
        <v>#DIV/0!</v>
      </c>
      <c r="AA67" s="190"/>
      <c r="AB67" s="90"/>
      <c r="AC67" s="90"/>
      <c r="AD67" s="90"/>
      <c r="AE67" s="90"/>
      <c r="AF67" s="90"/>
      <c r="AG67" s="90"/>
    </row>
    <row r="68" spans="1:33" ht="30" customHeight="1">
      <c r="A68" s="82" t="s">
        <v>54</v>
      </c>
      <c r="B68" s="83" t="s">
        <v>139</v>
      </c>
      <c r="C68" s="148" t="s">
        <v>112</v>
      </c>
      <c r="D68" s="149" t="s">
        <v>138</v>
      </c>
      <c r="E68" s="86"/>
      <c r="F68" s="87"/>
      <c r="G68" s="88">
        <f t="shared" si="120"/>
        <v>0</v>
      </c>
      <c r="H68" s="302"/>
      <c r="I68" s="302"/>
      <c r="J68" s="302">
        <f t="shared" ref="J68:J69" si="125">H68*I68</f>
        <v>0</v>
      </c>
      <c r="K68" s="86"/>
      <c r="L68" s="87"/>
      <c r="M68" s="88">
        <f t="shared" si="121"/>
        <v>0</v>
      </c>
      <c r="N68" s="86"/>
      <c r="O68" s="87"/>
      <c r="P68" s="88">
        <f t="shared" si="122"/>
        <v>0</v>
      </c>
      <c r="Q68" s="86"/>
      <c r="R68" s="87"/>
      <c r="S68" s="88">
        <f t="shared" si="123"/>
        <v>0</v>
      </c>
      <c r="T68" s="86"/>
      <c r="U68" s="87"/>
      <c r="V68" s="334">
        <f t="shared" si="124"/>
        <v>0</v>
      </c>
      <c r="W68" s="401">
        <f t="shared" si="108"/>
        <v>0</v>
      </c>
      <c r="X68" s="390">
        <f t="shared" si="44"/>
        <v>0</v>
      </c>
      <c r="Y68" s="390">
        <f t="shared" si="7"/>
        <v>0</v>
      </c>
      <c r="Z68" s="456" t="e">
        <f t="shared" si="115"/>
        <v>#DIV/0!</v>
      </c>
      <c r="AA68" s="190"/>
      <c r="AB68" s="90"/>
      <c r="AC68" s="90"/>
      <c r="AD68" s="90"/>
      <c r="AE68" s="90"/>
      <c r="AF68" s="90"/>
      <c r="AG68" s="90"/>
    </row>
    <row r="69" spans="1:33" ht="30" customHeight="1" thickBot="1">
      <c r="A69" s="91" t="s">
        <v>54</v>
      </c>
      <c r="B69" s="108" t="s">
        <v>140</v>
      </c>
      <c r="C69" s="150" t="s">
        <v>114</v>
      </c>
      <c r="D69" s="149" t="s">
        <v>138</v>
      </c>
      <c r="E69" s="94"/>
      <c r="F69" s="95"/>
      <c r="G69" s="96">
        <f t="shared" si="120"/>
        <v>0</v>
      </c>
      <c r="H69" s="303"/>
      <c r="I69" s="303"/>
      <c r="J69" s="323">
        <f t="shared" si="125"/>
        <v>0</v>
      </c>
      <c r="K69" s="94"/>
      <c r="L69" s="95"/>
      <c r="M69" s="96">
        <f t="shared" si="121"/>
        <v>0</v>
      </c>
      <c r="N69" s="94"/>
      <c r="O69" s="95"/>
      <c r="P69" s="96">
        <f t="shared" si="122"/>
        <v>0</v>
      </c>
      <c r="Q69" s="94"/>
      <c r="R69" s="95"/>
      <c r="S69" s="96">
        <f t="shared" si="123"/>
        <v>0</v>
      </c>
      <c r="T69" s="94"/>
      <c r="U69" s="95"/>
      <c r="V69" s="338">
        <f t="shared" si="124"/>
        <v>0</v>
      </c>
      <c r="W69" s="402">
        <f t="shared" si="108"/>
        <v>0</v>
      </c>
      <c r="X69" s="392">
        <f t="shared" si="44"/>
        <v>0</v>
      </c>
      <c r="Y69" s="392">
        <f t="shared" si="7"/>
        <v>0</v>
      </c>
      <c r="Z69" s="454" t="e">
        <f t="shared" si="115"/>
        <v>#DIV/0!</v>
      </c>
      <c r="AA69" s="200"/>
      <c r="AB69" s="90"/>
      <c r="AC69" s="90"/>
      <c r="AD69" s="90"/>
      <c r="AE69" s="90"/>
      <c r="AF69" s="90"/>
      <c r="AG69" s="90"/>
    </row>
    <row r="70" spans="1:33" ht="30" customHeight="1">
      <c r="A70" s="74" t="s">
        <v>51</v>
      </c>
      <c r="B70" s="109" t="s">
        <v>141</v>
      </c>
      <c r="C70" s="107" t="s">
        <v>142</v>
      </c>
      <c r="D70" s="98"/>
      <c r="E70" s="99">
        <f>SUM(E71:E73)</f>
        <v>0</v>
      </c>
      <c r="F70" s="100"/>
      <c r="G70" s="101">
        <f t="shared" ref="G70:K70" si="126">SUM(G71:G73)</f>
        <v>0</v>
      </c>
      <c r="H70" s="304">
        <f>SUM(H71:H73)</f>
        <v>0</v>
      </c>
      <c r="I70" s="304"/>
      <c r="J70" s="301">
        <f>SUM(J71:J73)</f>
        <v>0</v>
      </c>
      <c r="K70" s="99">
        <f t="shared" si="126"/>
        <v>0</v>
      </c>
      <c r="L70" s="100"/>
      <c r="M70" s="101">
        <f t="shared" ref="M70:Q70" si="127">SUM(M71:M73)</f>
        <v>0</v>
      </c>
      <c r="N70" s="99">
        <f t="shared" si="127"/>
        <v>0</v>
      </c>
      <c r="O70" s="100"/>
      <c r="P70" s="101">
        <f t="shared" ref="P70" si="128">SUM(P71:P73)</f>
        <v>0</v>
      </c>
      <c r="Q70" s="99">
        <f t="shared" si="127"/>
        <v>0</v>
      </c>
      <c r="R70" s="100"/>
      <c r="S70" s="101">
        <f>SUM(S71:S73)</f>
        <v>0</v>
      </c>
      <c r="T70" s="99">
        <f t="shared" ref="T70" si="129">SUM(T71:T73)</f>
        <v>0</v>
      </c>
      <c r="U70" s="100"/>
      <c r="V70" s="373">
        <f>SUM(V71:V73)</f>
        <v>0</v>
      </c>
      <c r="W70" s="403">
        <f t="shared" si="108"/>
        <v>0</v>
      </c>
      <c r="X70" s="391">
        <f t="shared" si="44"/>
        <v>0</v>
      </c>
      <c r="Y70" s="391">
        <f t="shared" si="7"/>
        <v>0</v>
      </c>
      <c r="Z70" s="453" t="e">
        <f t="shared" si="115"/>
        <v>#DIV/0!</v>
      </c>
      <c r="AA70" s="208"/>
      <c r="AB70" s="81"/>
      <c r="AC70" s="81"/>
      <c r="AD70" s="81"/>
      <c r="AE70" s="81"/>
      <c r="AF70" s="81"/>
      <c r="AG70" s="81"/>
    </row>
    <row r="71" spans="1:33" ht="40.5" customHeight="1">
      <c r="A71" s="82" t="s">
        <v>54</v>
      </c>
      <c r="B71" s="83" t="s">
        <v>143</v>
      </c>
      <c r="C71" s="148" t="s">
        <v>144</v>
      </c>
      <c r="D71" s="149" t="s">
        <v>145</v>
      </c>
      <c r="E71" s="86"/>
      <c r="F71" s="87"/>
      <c r="G71" s="88">
        <f t="shared" ref="G71:G73" si="130">E71*F71</f>
        <v>0</v>
      </c>
      <c r="H71" s="302"/>
      <c r="I71" s="302"/>
      <c r="J71" s="302">
        <f>H71*I71</f>
        <v>0</v>
      </c>
      <c r="K71" s="86"/>
      <c r="L71" s="87"/>
      <c r="M71" s="88">
        <f t="shared" ref="M71:M73" si="131">K71*L71</f>
        <v>0</v>
      </c>
      <c r="N71" s="86"/>
      <c r="O71" s="87"/>
      <c r="P71" s="88">
        <f t="shared" ref="P71:P73" si="132">N71*O71</f>
        <v>0</v>
      </c>
      <c r="Q71" s="86"/>
      <c r="R71" s="87"/>
      <c r="S71" s="88">
        <f t="shared" ref="S71:S73" si="133">Q71*R71</f>
        <v>0</v>
      </c>
      <c r="T71" s="86"/>
      <c r="U71" s="87"/>
      <c r="V71" s="334">
        <f t="shared" ref="V71:V73" si="134">T71*U71</f>
        <v>0</v>
      </c>
      <c r="W71" s="401">
        <f t="shared" si="108"/>
        <v>0</v>
      </c>
      <c r="X71" s="390">
        <f t="shared" si="44"/>
        <v>0</v>
      </c>
      <c r="Y71" s="390">
        <f t="shared" si="7"/>
        <v>0</v>
      </c>
      <c r="Z71" s="456" t="e">
        <f t="shared" si="115"/>
        <v>#DIV/0!</v>
      </c>
      <c r="AA71" s="190"/>
      <c r="AB71" s="90"/>
      <c r="AC71" s="90"/>
      <c r="AD71" s="90"/>
      <c r="AE71" s="90"/>
      <c r="AF71" s="90"/>
      <c r="AG71" s="90"/>
    </row>
    <row r="72" spans="1:33" ht="39" customHeight="1">
      <c r="A72" s="82" t="s">
        <v>54</v>
      </c>
      <c r="B72" s="83" t="s">
        <v>146</v>
      </c>
      <c r="C72" s="148" t="s">
        <v>147</v>
      </c>
      <c r="D72" s="149" t="s">
        <v>145</v>
      </c>
      <c r="E72" s="86"/>
      <c r="F72" s="87"/>
      <c r="G72" s="88">
        <f t="shared" si="130"/>
        <v>0</v>
      </c>
      <c r="H72" s="302"/>
      <c r="I72" s="302"/>
      <c r="J72" s="302">
        <f t="shared" ref="J72:J73" si="135">H72*I72</f>
        <v>0</v>
      </c>
      <c r="K72" s="86"/>
      <c r="L72" s="87"/>
      <c r="M72" s="88">
        <f t="shared" si="131"/>
        <v>0</v>
      </c>
      <c r="N72" s="86"/>
      <c r="O72" s="87"/>
      <c r="P72" s="88">
        <f t="shared" si="132"/>
        <v>0</v>
      </c>
      <c r="Q72" s="86"/>
      <c r="R72" s="87"/>
      <c r="S72" s="88">
        <f t="shared" si="133"/>
        <v>0</v>
      </c>
      <c r="T72" s="86"/>
      <c r="U72" s="87"/>
      <c r="V72" s="334">
        <f t="shared" si="134"/>
        <v>0</v>
      </c>
      <c r="W72" s="401">
        <f t="shared" si="108"/>
        <v>0</v>
      </c>
      <c r="X72" s="390">
        <f t="shared" si="44"/>
        <v>0</v>
      </c>
      <c r="Y72" s="390">
        <f t="shared" si="7"/>
        <v>0</v>
      </c>
      <c r="Z72" s="456" t="e">
        <f t="shared" si="115"/>
        <v>#DIV/0!</v>
      </c>
      <c r="AA72" s="190"/>
      <c r="AB72" s="90"/>
      <c r="AC72" s="90"/>
      <c r="AD72" s="90"/>
      <c r="AE72" s="90"/>
      <c r="AF72" s="90"/>
      <c r="AG72" s="90"/>
    </row>
    <row r="73" spans="1:33" ht="30" customHeight="1" thickBot="1">
      <c r="A73" s="91" t="s">
        <v>54</v>
      </c>
      <c r="B73" s="108" t="s">
        <v>148</v>
      </c>
      <c r="C73" s="150" t="s">
        <v>149</v>
      </c>
      <c r="D73" s="151" t="s">
        <v>145</v>
      </c>
      <c r="E73" s="94"/>
      <c r="F73" s="95"/>
      <c r="G73" s="96">
        <f t="shared" si="130"/>
        <v>0</v>
      </c>
      <c r="H73" s="303"/>
      <c r="I73" s="303"/>
      <c r="J73" s="323">
        <f t="shared" si="135"/>
        <v>0</v>
      </c>
      <c r="K73" s="94"/>
      <c r="L73" s="95"/>
      <c r="M73" s="96">
        <f t="shared" si="131"/>
        <v>0</v>
      </c>
      <c r="N73" s="94"/>
      <c r="O73" s="95"/>
      <c r="P73" s="96">
        <f t="shared" si="132"/>
        <v>0</v>
      </c>
      <c r="Q73" s="94"/>
      <c r="R73" s="95"/>
      <c r="S73" s="96">
        <f t="shared" si="133"/>
        <v>0</v>
      </c>
      <c r="T73" s="94"/>
      <c r="U73" s="95"/>
      <c r="V73" s="338">
        <f t="shared" si="134"/>
        <v>0</v>
      </c>
      <c r="W73" s="402">
        <f t="shared" si="108"/>
        <v>0</v>
      </c>
      <c r="X73" s="392">
        <f t="shared" si="44"/>
        <v>0</v>
      </c>
      <c r="Y73" s="392">
        <f t="shared" si="7"/>
        <v>0</v>
      </c>
      <c r="Z73" s="454" t="e">
        <f t="shared" si="115"/>
        <v>#DIV/0!</v>
      </c>
      <c r="AA73" s="200"/>
      <c r="AB73" s="90"/>
      <c r="AC73" s="90"/>
      <c r="AD73" s="90"/>
      <c r="AE73" s="90"/>
      <c r="AF73" s="90"/>
      <c r="AG73" s="90"/>
    </row>
    <row r="74" spans="1:33" ht="30" customHeight="1">
      <c r="A74" s="74" t="s">
        <v>51</v>
      </c>
      <c r="B74" s="109" t="s">
        <v>150</v>
      </c>
      <c r="C74" s="107" t="s">
        <v>151</v>
      </c>
      <c r="D74" s="98"/>
      <c r="E74" s="99">
        <f>SUM(E75:E77)</f>
        <v>0</v>
      </c>
      <c r="F74" s="100"/>
      <c r="G74" s="101">
        <f t="shared" ref="G74:K74" si="136">SUM(G75:G77)</f>
        <v>0</v>
      </c>
      <c r="H74" s="304">
        <f>SUM(H75:H77)</f>
        <v>0</v>
      </c>
      <c r="I74" s="304"/>
      <c r="J74" s="301">
        <f>SUM(J75:J77)</f>
        <v>0</v>
      </c>
      <c r="K74" s="99">
        <f t="shared" si="136"/>
        <v>0</v>
      </c>
      <c r="L74" s="100"/>
      <c r="M74" s="101">
        <f t="shared" ref="M74:Q74" si="137">SUM(M75:M77)</f>
        <v>0</v>
      </c>
      <c r="N74" s="99">
        <f t="shared" si="137"/>
        <v>0</v>
      </c>
      <c r="O74" s="100"/>
      <c r="P74" s="101">
        <f t="shared" ref="P74" si="138">SUM(P75:P77)</f>
        <v>0</v>
      </c>
      <c r="Q74" s="99">
        <f t="shared" si="137"/>
        <v>0</v>
      </c>
      <c r="R74" s="100"/>
      <c r="S74" s="101">
        <f>SUM(S75:S77)</f>
        <v>0</v>
      </c>
      <c r="T74" s="99">
        <f t="shared" ref="T74" si="139">SUM(T75:T77)</f>
        <v>0</v>
      </c>
      <c r="U74" s="100"/>
      <c r="V74" s="373">
        <f>SUM(V75:V77)</f>
        <v>0</v>
      </c>
      <c r="W74" s="403">
        <f t="shared" si="108"/>
        <v>0</v>
      </c>
      <c r="X74" s="391">
        <f t="shared" si="44"/>
        <v>0</v>
      </c>
      <c r="Y74" s="391">
        <f t="shared" si="7"/>
        <v>0</v>
      </c>
      <c r="Z74" s="453" t="e">
        <f t="shared" si="115"/>
        <v>#DIV/0!</v>
      </c>
      <c r="AA74" s="208"/>
      <c r="AB74" s="81"/>
      <c r="AC74" s="81"/>
      <c r="AD74" s="81"/>
      <c r="AE74" s="81"/>
      <c r="AF74" s="81"/>
      <c r="AG74" s="81"/>
    </row>
    <row r="75" spans="1:33" ht="30" customHeight="1">
      <c r="A75" s="82" t="s">
        <v>54</v>
      </c>
      <c r="B75" s="83" t="s">
        <v>152</v>
      </c>
      <c r="C75" s="130" t="s">
        <v>153</v>
      </c>
      <c r="D75" s="149" t="s">
        <v>90</v>
      </c>
      <c r="E75" s="86"/>
      <c r="F75" s="87"/>
      <c r="G75" s="88">
        <f t="shared" ref="G75:G77" si="140">E75*F75</f>
        <v>0</v>
      </c>
      <c r="H75" s="302"/>
      <c r="I75" s="302"/>
      <c r="J75" s="302">
        <f>H75*I75</f>
        <v>0</v>
      </c>
      <c r="K75" s="86"/>
      <c r="L75" s="87"/>
      <c r="M75" s="88">
        <f t="shared" ref="M75:M77" si="141">K75*L75</f>
        <v>0</v>
      </c>
      <c r="N75" s="86"/>
      <c r="O75" s="87"/>
      <c r="P75" s="88">
        <f t="shared" ref="P75:P77" si="142">N75*O75</f>
        <v>0</v>
      </c>
      <c r="Q75" s="86"/>
      <c r="R75" s="87"/>
      <c r="S75" s="88">
        <f t="shared" ref="S75:S77" si="143">Q75*R75</f>
        <v>0</v>
      </c>
      <c r="T75" s="86"/>
      <c r="U75" s="87"/>
      <c r="V75" s="334">
        <f t="shared" ref="V75:V77" si="144">T75*U75</f>
        <v>0</v>
      </c>
      <c r="W75" s="401">
        <f t="shared" si="108"/>
        <v>0</v>
      </c>
      <c r="X75" s="390">
        <f t="shared" si="44"/>
        <v>0</v>
      </c>
      <c r="Y75" s="390">
        <f t="shared" si="7"/>
        <v>0</v>
      </c>
      <c r="Z75" s="456" t="e">
        <f t="shared" si="115"/>
        <v>#DIV/0!</v>
      </c>
      <c r="AA75" s="190"/>
      <c r="AB75" s="90"/>
      <c r="AC75" s="90"/>
      <c r="AD75" s="90"/>
      <c r="AE75" s="90"/>
      <c r="AF75" s="90"/>
      <c r="AG75" s="90"/>
    </row>
    <row r="76" spans="1:33" ht="30" customHeight="1">
      <c r="A76" s="82" t="s">
        <v>54</v>
      </c>
      <c r="B76" s="83" t="s">
        <v>154</v>
      </c>
      <c r="C76" s="130" t="s">
        <v>153</v>
      </c>
      <c r="D76" s="149" t="s">
        <v>90</v>
      </c>
      <c r="E76" s="86"/>
      <c r="F76" s="87"/>
      <c r="G76" s="88">
        <f t="shared" si="140"/>
        <v>0</v>
      </c>
      <c r="H76" s="302"/>
      <c r="I76" s="302"/>
      <c r="J76" s="302">
        <f t="shared" ref="J76:J77" si="145">H76*I76</f>
        <v>0</v>
      </c>
      <c r="K76" s="86"/>
      <c r="L76" s="87"/>
      <c r="M76" s="88">
        <f t="shared" si="141"/>
        <v>0</v>
      </c>
      <c r="N76" s="86"/>
      <c r="O76" s="87"/>
      <c r="P76" s="88">
        <f t="shared" si="142"/>
        <v>0</v>
      </c>
      <c r="Q76" s="86"/>
      <c r="R76" s="87"/>
      <c r="S76" s="88">
        <f t="shared" si="143"/>
        <v>0</v>
      </c>
      <c r="T76" s="86"/>
      <c r="U76" s="87"/>
      <c r="V76" s="334">
        <f t="shared" si="144"/>
        <v>0</v>
      </c>
      <c r="W76" s="401">
        <f t="shared" si="108"/>
        <v>0</v>
      </c>
      <c r="X76" s="390">
        <f t="shared" si="44"/>
        <v>0</v>
      </c>
      <c r="Y76" s="390">
        <f t="shared" si="7"/>
        <v>0</v>
      </c>
      <c r="Z76" s="456" t="e">
        <f t="shared" si="115"/>
        <v>#DIV/0!</v>
      </c>
      <c r="AA76" s="190"/>
      <c r="AB76" s="90"/>
      <c r="AC76" s="90"/>
      <c r="AD76" s="90"/>
      <c r="AE76" s="90"/>
      <c r="AF76" s="90"/>
      <c r="AG76" s="90"/>
    </row>
    <row r="77" spans="1:33" ht="30" customHeight="1" thickBot="1">
      <c r="A77" s="91" t="s">
        <v>54</v>
      </c>
      <c r="B77" s="92" t="s">
        <v>155</v>
      </c>
      <c r="C77" s="116" t="s">
        <v>153</v>
      </c>
      <c r="D77" s="151" t="s">
        <v>90</v>
      </c>
      <c r="E77" s="94"/>
      <c r="F77" s="95"/>
      <c r="G77" s="96">
        <f t="shared" si="140"/>
        <v>0</v>
      </c>
      <c r="H77" s="303"/>
      <c r="I77" s="303"/>
      <c r="J77" s="302">
        <f t="shared" si="145"/>
        <v>0</v>
      </c>
      <c r="K77" s="94"/>
      <c r="L77" s="95"/>
      <c r="M77" s="96">
        <f t="shared" si="141"/>
        <v>0</v>
      </c>
      <c r="N77" s="94"/>
      <c r="O77" s="95"/>
      <c r="P77" s="96">
        <f t="shared" si="142"/>
        <v>0</v>
      </c>
      <c r="Q77" s="94"/>
      <c r="R77" s="95"/>
      <c r="S77" s="96">
        <f t="shared" si="143"/>
        <v>0</v>
      </c>
      <c r="T77" s="94"/>
      <c r="U77" s="95"/>
      <c r="V77" s="338">
        <f t="shared" si="144"/>
        <v>0</v>
      </c>
      <c r="W77" s="408">
        <f t="shared" si="108"/>
        <v>0</v>
      </c>
      <c r="X77" s="392">
        <f t="shared" si="44"/>
        <v>0</v>
      </c>
      <c r="Y77" s="392">
        <f t="shared" si="7"/>
        <v>0</v>
      </c>
      <c r="Z77" s="454" t="e">
        <f t="shared" si="115"/>
        <v>#DIV/0!</v>
      </c>
      <c r="AA77" s="200"/>
      <c r="AB77" s="90"/>
      <c r="AC77" s="90"/>
      <c r="AD77" s="90"/>
      <c r="AE77" s="90"/>
      <c r="AF77" s="90"/>
      <c r="AG77" s="90"/>
    </row>
    <row r="78" spans="1:33" ht="30" customHeight="1">
      <c r="A78" s="74" t="s">
        <v>51</v>
      </c>
      <c r="B78" s="109" t="s">
        <v>156</v>
      </c>
      <c r="C78" s="107" t="s">
        <v>157</v>
      </c>
      <c r="D78" s="98"/>
      <c r="E78" s="99">
        <f>SUM(E79:E81)</f>
        <v>0</v>
      </c>
      <c r="F78" s="100"/>
      <c r="G78" s="101">
        <f t="shared" ref="G78:K78" si="146">SUM(G79:G81)</f>
        <v>0</v>
      </c>
      <c r="H78" s="304">
        <f>SUM(H79:H81)</f>
        <v>0</v>
      </c>
      <c r="I78" s="304"/>
      <c r="J78" s="304">
        <f>SUM(J79:J81)</f>
        <v>0</v>
      </c>
      <c r="K78" s="99">
        <f t="shared" si="146"/>
        <v>0</v>
      </c>
      <c r="L78" s="100"/>
      <c r="M78" s="101">
        <f t="shared" ref="M78:Q78" si="147">SUM(M79:M81)</f>
        <v>0</v>
      </c>
      <c r="N78" s="99">
        <f t="shared" si="147"/>
        <v>0</v>
      </c>
      <c r="O78" s="100"/>
      <c r="P78" s="101">
        <f t="shared" ref="P78" si="148">SUM(P79:P81)</f>
        <v>0</v>
      </c>
      <c r="Q78" s="99">
        <f t="shared" si="147"/>
        <v>0</v>
      </c>
      <c r="R78" s="100"/>
      <c r="S78" s="101">
        <f>SUM(S79:S81)</f>
        <v>0</v>
      </c>
      <c r="T78" s="99">
        <f t="shared" ref="T78" si="149">SUM(T79:T81)</f>
        <v>0</v>
      </c>
      <c r="U78" s="100"/>
      <c r="V78" s="373">
        <f>SUM(V79:V81)</f>
        <v>0</v>
      </c>
      <c r="W78" s="400">
        <f t="shared" si="108"/>
        <v>0</v>
      </c>
      <c r="X78" s="391">
        <f t="shared" si="44"/>
        <v>0</v>
      </c>
      <c r="Y78" s="391">
        <f t="shared" si="7"/>
        <v>0</v>
      </c>
      <c r="Z78" s="453" t="e">
        <f t="shared" si="115"/>
        <v>#DIV/0!</v>
      </c>
      <c r="AA78" s="208"/>
      <c r="AB78" s="81"/>
      <c r="AC78" s="81"/>
      <c r="AD78" s="81"/>
      <c r="AE78" s="81"/>
      <c r="AF78" s="81"/>
      <c r="AG78" s="81"/>
    </row>
    <row r="79" spans="1:33" ht="30" customHeight="1">
      <c r="A79" s="82" t="s">
        <v>54</v>
      </c>
      <c r="B79" s="83" t="s">
        <v>158</v>
      </c>
      <c r="C79" s="130" t="s">
        <v>153</v>
      </c>
      <c r="D79" s="149" t="s">
        <v>90</v>
      </c>
      <c r="E79" s="86"/>
      <c r="F79" s="87"/>
      <c r="G79" s="88">
        <f t="shared" ref="G79:G81" si="150">E79*F79</f>
        <v>0</v>
      </c>
      <c r="H79" s="302"/>
      <c r="I79" s="302"/>
      <c r="J79" s="302">
        <f>H79*I79</f>
        <v>0</v>
      </c>
      <c r="K79" s="86"/>
      <c r="L79" s="87"/>
      <c r="M79" s="88">
        <f t="shared" ref="M79:M81" si="151">K79*L79</f>
        <v>0</v>
      </c>
      <c r="N79" s="86"/>
      <c r="O79" s="87"/>
      <c r="P79" s="88">
        <f t="shared" ref="P79:P81" si="152">N79*O79</f>
        <v>0</v>
      </c>
      <c r="Q79" s="86"/>
      <c r="R79" s="87"/>
      <c r="S79" s="88">
        <f t="shared" ref="S79:S81" si="153">Q79*R79</f>
        <v>0</v>
      </c>
      <c r="T79" s="86"/>
      <c r="U79" s="87"/>
      <c r="V79" s="334">
        <f t="shared" ref="V79:V81" si="154">T79*U79</f>
        <v>0</v>
      </c>
      <c r="W79" s="401">
        <f t="shared" si="108"/>
        <v>0</v>
      </c>
      <c r="X79" s="390">
        <f t="shared" si="44"/>
        <v>0</v>
      </c>
      <c r="Y79" s="390">
        <f t="shared" si="7"/>
        <v>0</v>
      </c>
      <c r="Z79" s="456" t="e">
        <f t="shared" si="115"/>
        <v>#DIV/0!</v>
      </c>
      <c r="AA79" s="190"/>
      <c r="AB79" s="90"/>
      <c r="AC79" s="90"/>
      <c r="AD79" s="90"/>
      <c r="AE79" s="90"/>
      <c r="AF79" s="90"/>
      <c r="AG79" s="90"/>
    </row>
    <row r="80" spans="1:33" ht="30" customHeight="1">
      <c r="A80" s="82" t="s">
        <v>54</v>
      </c>
      <c r="B80" s="83" t="s">
        <v>159</v>
      </c>
      <c r="C80" s="130" t="s">
        <v>153</v>
      </c>
      <c r="D80" s="149" t="s">
        <v>90</v>
      </c>
      <c r="E80" s="86"/>
      <c r="F80" s="87"/>
      <c r="G80" s="88">
        <f t="shared" si="150"/>
        <v>0</v>
      </c>
      <c r="H80" s="302"/>
      <c r="I80" s="302"/>
      <c r="J80" s="302">
        <f t="shared" ref="J80:J81" si="155">H80*I80</f>
        <v>0</v>
      </c>
      <c r="K80" s="86"/>
      <c r="L80" s="87"/>
      <c r="M80" s="88">
        <f t="shared" si="151"/>
        <v>0</v>
      </c>
      <c r="N80" s="86"/>
      <c r="O80" s="87"/>
      <c r="P80" s="88">
        <f t="shared" si="152"/>
        <v>0</v>
      </c>
      <c r="Q80" s="86"/>
      <c r="R80" s="87"/>
      <c r="S80" s="88">
        <f t="shared" si="153"/>
        <v>0</v>
      </c>
      <c r="T80" s="86"/>
      <c r="U80" s="87"/>
      <c r="V80" s="334">
        <f t="shared" si="154"/>
        <v>0</v>
      </c>
      <c r="W80" s="401">
        <f t="shared" si="108"/>
        <v>0</v>
      </c>
      <c r="X80" s="390">
        <f t="shared" si="44"/>
        <v>0</v>
      </c>
      <c r="Y80" s="390">
        <f t="shared" ref="Y80:Y143" si="156">W80-X80</f>
        <v>0</v>
      </c>
      <c r="Z80" s="456" t="e">
        <f t="shared" si="115"/>
        <v>#DIV/0!</v>
      </c>
      <c r="AA80" s="190"/>
      <c r="AB80" s="90"/>
      <c r="AC80" s="90"/>
      <c r="AD80" s="90"/>
      <c r="AE80" s="90"/>
      <c r="AF80" s="90"/>
      <c r="AG80" s="90"/>
    </row>
    <row r="81" spans="1:33" ht="30" customHeight="1" thickBot="1">
      <c r="A81" s="91" t="s">
        <v>54</v>
      </c>
      <c r="B81" s="108" t="s">
        <v>160</v>
      </c>
      <c r="C81" s="116" t="s">
        <v>153</v>
      </c>
      <c r="D81" s="151" t="s">
        <v>90</v>
      </c>
      <c r="E81" s="94"/>
      <c r="F81" s="95"/>
      <c r="G81" s="96">
        <f t="shared" si="150"/>
        <v>0</v>
      </c>
      <c r="H81" s="303"/>
      <c r="I81" s="303"/>
      <c r="J81" s="302">
        <f t="shared" si="155"/>
        <v>0</v>
      </c>
      <c r="K81" s="94"/>
      <c r="L81" s="95"/>
      <c r="M81" s="96">
        <f t="shared" si="151"/>
        <v>0</v>
      </c>
      <c r="N81" s="94"/>
      <c r="O81" s="95"/>
      <c r="P81" s="96">
        <f t="shared" si="152"/>
        <v>0</v>
      </c>
      <c r="Q81" s="94"/>
      <c r="R81" s="95"/>
      <c r="S81" s="96">
        <f t="shared" si="153"/>
        <v>0</v>
      </c>
      <c r="T81" s="94"/>
      <c r="U81" s="95"/>
      <c r="V81" s="338">
        <f t="shared" si="154"/>
        <v>0</v>
      </c>
      <c r="W81" s="402">
        <f t="shared" si="108"/>
        <v>0</v>
      </c>
      <c r="X81" s="392">
        <f t="shared" si="44"/>
        <v>0</v>
      </c>
      <c r="Y81" s="392">
        <f t="shared" si="156"/>
        <v>0</v>
      </c>
      <c r="Z81" s="454" t="e">
        <f t="shared" si="115"/>
        <v>#DIV/0!</v>
      </c>
      <c r="AA81" s="200"/>
      <c r="AB81" s="90"/>
      <c r="AC81" s="90"/>
      <c r="AD81" s="90"/>
      <c r="AE81" s="90"/>
      <c r="AF81" s="90"/>
      <c r="AG81" s="90"/>
    </row>
    <row r="82" spans="1:33" ht="30" customHeight="1" thickBot="1">
      <c r="A82" s="117" t="s">
        <v>161</v>
      </c>
      <c r="B82" s="118"/>
      <c r="C82" s="119"/>
      <c r="D82" s="120"/>
      <c r="E82" s="124">
        <f>E78+E74+E70+E66+E62</f>
        <v>0</v>
      </c>
      <c r="F82" s="133"/>
      <c r="G82" s="123">
        <f t="shared" ref="G82:K82" si="157">G78+G74+G70+G66+G62</f>
        <v>0</v>
      </c>
      <c r="H82" s="124">
        <f>H78+H74+H70+H66+H62</f>
        <v>0</v>
      </c>
      <c r="I82" s="307"/>
      <c r="J82" s="123">
        <f t="shared" si="157"/>
        <v>0</v>
      </c>
      <c r="K82" s="134">
        <f t="shared" si="157"/>
        <v>0</v>
      </c>
      <c r="L82" s="133"/>
      <c r="M82" s="123">
        <f t="shared" ref="M82:Q82" si="158">M78+M74+M70+M66+M62</f>
        <v>0</v>
      </c>
      <c r="N82" s="134">
        <f t="shared" si="158"/>
        <v>0</v>
      </c>
      <c r="O82" s="133"/>
      <c r="P82" s="123">
        <f t="shared" ref="P82" si="159">P78+P74+P70+P66+P62</f>
        <v>0</v>
      </c>
      <c r="Q82" s="134">
        <f t="shared" si="158"/>
        <v>0</v>
      </c>
      <c r="R82" s="133"/>
      <c r="S82" s="123">
        <f t="shared" ref="S82:W82" si="160">S78+S74+S70+S66+S62</f>
        <v>0</v>
      </c>
      <c r="T82" s="134">
        <f t="shared" si="160"/>
        <v>0</v>
      </c>
      <c r="U82" s="133"/>
      <c r="V82" s="425">
        <f t="shared" ref="V82" si="161">V78+V74+V70+V66+V62</f>
        <v>0</v>
      </c>
      <c r="W82" s="429">
        <f t="shared" si="160"/>
        <v>0</v>
      </c>
      <c r="X82" s="410">
        <f t="shared" si="44"/>
        <v>0</v>
      </c>
      <c r="Y82" s="410">
        <f t="shared" si="156"/>
        <v>0</v>
      </c>
      <c r="Z82" s="465" t="e">
        <f>Y82/W82</f>
        <v>#DIV/0!</v>
      </c>
      <c r="AA82" s="417"/>
      <c r="AB82" s="6"/>
      <c r="AC82" s="6"/>
      <c r="AD82" s="6"/>
      <c r="AE82" s="6"/>
      <c r="AF82" s="6"/>
      <c r="AG82" s="6"/>
    </row>
    <row r="83" spans="1:33" ht="30" customHeight="1" thickBot="1">
      <c r="A83" s="152" t="s">
        <v>48</v>
      </c>
      <c r="B83" s="153">
        <v>5</v>
      </c>
      <c r="C83" s="154" t="s">
        <v>162</v>
      </c>
      <c r="D83" s="72"/>
      <c r="E83" s="73"/>
      <c r="F83" s="73"/>
      <c r="G83" s="73"/>
      <c r="H83" s="300"/>
      <c r="I83" s="300"/>
      <c r="J83" s="300"/>
      <c r="K83" s="73"/>
      <c r="L83" s="73"/>
      <c r="M83" s="73"/>
      <c r="N83" s="300"/>
      <c r="O83" s="300"/>
      <c r="P83" s="300"/>
      <c r="Q83" s="73"/>
      <c r="R83" s="73"/>
      <c r="S83" s="73"/>
      <c r="T83" s="300"/>
      <c r="U83" s="300"/>
      <c r="V83" s="434"/>
      <c r="W83" s="436"/>
      <c r="X83" s="428"/>
      <c r="Y83" s="428"/>
      <c r="Z83" s="466"/>
      <c r="AA83" s="435"/>
      <c r="AB83" s="6" t="s">
        <v>407</v>
      </c>
      <c r="AC83" s="6"/>
      <c r="AD83" s="6"/>
      <c r="AE83" s="6"/>
      <c r="AF83" s="6"/>
      <c r="AG83" s="6"/>
    </row>
    <row r="84" spans="1:33" ht="30" customHeight="1">
      <c r="A84" s="74" t="s">
        <v>51</v>
      </c>
      <c r="B84" s="109" t="s">
        <v>163</v>
      </c>
      <c r="C84" s="97" t="s">
        <v>164</v>
      </c>
      <c r="D84" s="98"/>
      <c r="E84" s="99">
        <f>SUM(E85:E87)</f>
        <v>0</v>
      </c>
      <c r="F84" s="100"/>
      <c r="G84" s="101">
        <f t="shared" ref="G84:K84" si="162">SUM(G85:G87)</f>
        <v>0</v>
      </c>
      <c r="H84" s="99">
        <f>SUM(H85:H87)</f>
        <v>0</v>
      </c>
      <c r="I84" s="304"/>
      <c r="J84" s="101">
        <f t="shared" si="162"/>
        <v>0</v>
      </c>
      <c r="K84" s="99">
        <f t="shared" si="162"/>
        <v>0</v>
      </c>
      <c r="L84" s="100"/>
      <c r="M84" s="101">
        <f t="shared" ref="M84:Q84" si="163">SUM(M85:M87)</f>
        <v>0</v>
      </c>
      <c r="N84" s="99">
        <f t="shared" si="163"/>
        <v>0</v>
      </c>
      <c r="O84" s="100"/>
      <c r="P84" s="101">
        <f t="shared" ref="P84" si="164">SUM(P85:P87)</f>
        <v>0</v>
      </c>
      <c r="Q84" s="99">
        <f t="shared" si="163"/>
        <v>0</v>
      </c>
      <c r="R84" s="100"/>
      <c r="S84" s="101">
        <f t="shared" ref="S84:W84" si="165">SUM(S85:S87)</f>
        <v>0</v>
      </c>
      <c r="T84" s="99">
        <f t="shared" si="165"/>
        <v>0</v>
      </c>
      <c r="U84" s="100"/>
      <c r="V84" s="393">
        <f t="shared" ref="V84" si="166">SUM(V85:V87)</f>
        <v>0</v>
      </c>
      <c r="W84" s="421">
        <f t="shared" si="165"/>
        <v>0</v>
      </c>
      <c r="X84" s="422">
        <f t="shared" si="44"/>
        <v>0</v>
      </c>
      <c r="Y84" s="422">
        <f t="shared" si="156"/>
        <v>0</v>
      </c>
      <c r="Z84" s="463" t="e">
        <f>Y84/W84</f>
        <v>#DIV/0!</v>
      </c>
      <c r="AA84" s="386"/>
      <c r="AB84" s="90"/>
      <c r="AC84" s="90"/>
      <c r="AD84" s="90"/>
      <c r="AE84" s="90"/>
      <c r="AF84" s="90"/>
      <c r="AG84" s="90"/>
    </row>
    <row r="85" spans="1:33" ht="30" customHeight="1">
      <c r="A85" s="82" t="s">
        <v>54</v>
      </c>
      <c r="B85" s="83" t="s">
        <v>165</v>
      </c>
      <c r="C85" s="155" t="s">
        <v>166</v>
      </c>
      <c r="D85" s="149" t="s">
        <v>167</v>
      </c>
      <c r="E85" s="86"/>
      <c r="F85" s="87"/>
      <c r="G85" s="88">
        <f t="shared" ref="G85:G87" si="167">E85*F85</f>
        <v>0</v>
      </c>
      <c r="H85" s="302"/>
      <c r="I85" s="302"/>
      <c r="J85" s="302">
        <f t="shared" ref="J85:J87" si="168">H85*I85</f>
        <v>0</v>
      </c>
      <c r="K85" s="86"/>
      <c r="L85" s="87"/>
      <c r="M85" s="88">
        <f t="shared" ref="M85:M87" si="169">K85*L85</f>
        <v>0</v>
      </c>
      <c r="N85" s="86"/>
      <c r="O85" s="87"/>
      <c r="P85" s="88">
        <f t="shared" ref="P85:P87" si="170">N85*O85</f>
        <v>0</v>
      </c>
      <c r="Q85" s="86"/>
      <c r="R85" s="87"/>
      <c r="S85" s="88">
        <f t="shared" ref="S85:S87" si="171">Q85*R85</f>
        <v>0</v>
      </c>
      <c r="T85" s="86"/>
      <c r="U85" s="87"/>
      <c r="V85" s="334">
        <f t="shared" ref="V85:V87" si="172">T85*U85</f>
        <v>0</v>
      </c>
      <c r="W85" s="401">
        <f t="shared" ref="W85:W87" si="173">G85+M85+S85</f>
        <v>0</v>
      </c>
      <c r="X85" s="390">
        <f t="shared" si="44"/>
        <v>0</v>
      </c>
      <c r="Y85" s="390">
        <f t="shared" si="156"/>
        <v>0</v>
      </c>
      <c r="Z85" s="456" t="e">
        <f>Y85/W85</f>
        <v>#DIV/0!</v>
      </c>
      <c r="AA85" s="190"/>
      <c r="AB85" s="90"/>
      <c r="AC85" s="90"/>
      <c r="AD85" s="90"/>
      <c r="AE85" s="90"/>
      <c r="AF85" s="90"/>
      <c r="AG85" s="90"/>
    </row>
    <row r="86" spans="1:33" ht="30" customHeight="1">
      <c r="A86" s="82" t="s">
        <v>54</v>
      </c>
      <c r="B86" s="83" t="s">
        <v>168</v>
      </c>
      <c r="C86" s="155" t="s">
        <v>166</v>
      </c>
      <c r="D86" s="149" t="s">
        <v>167</v>
      </c>
      <c r="E86" s="86"/>
      <c r="F86" s="87"/>
      <c r="G86" s="88">
        <f t="shared" si="167"/>
        <v>0</v>
      </c>
      <c r="H86" s="302"/>
      <c r="I86" s="302"/>
      <c r="J86" s="302">
        <f t="shared" si="168"/>
        <v>0</v>
      </c>
      <c r="K86" s="86"/>
      <c r="L86" s="87"/>
      <c r="M86" s="88">
        <f t="shared" si="169"/>
        <v>0</v>
      </c>
      <c r="N86" s="86"/>
      <c r="O86" s="87"/>
      <c r="P86" s="88">
        <f t="shared" si="170"/>
        <v>0</v>
      </c>
      <c r="Q86" s="86"/>
      <c r="R86" s="87"/>
      <c r="S86" s="88">
        <f t="shared" si="171"/>
        <v>0</v>
      </c>
      <c r="T86" s="86"/>
      <c r="U86" s="87"/>
      <c r="V86" s="334">
        <f t="shared" si="172"/>
        <v>0</v>
      </c>
      <c r="W86" s="401">
        <f t="shared" si="173"/>
        <v>0</v>
      </c>
      <c r="X86" s="390">
        <f t="shared" si="44"/>
        <v>0</v>
      </c>
      <c r="Y86" s="390">
        <f t="shared" si="156"/>
        <v>0</v>
      </c>
      <c r="Z86" s="456" t="e">
        <f t="shared" ref="Z86:Z95" si="174">Y86/W86</f>
        <v>#DIV/0!</v>
      </c>
      <c r="AA86" s="190"/>
      <c r="AB86" s="90"/>
      <c r="AC86" s="90"/>
      <c r="AD86" s="90"/>
      <c r="AE86" s="90"/>
      <c r="AF86" s="90"/>
      <c r="AG86" s="90"/>
    </row>
    <row r="87" spans="1:33" ht="30" customHeight="1" thickBot="1">
      <c r="A87" s="91" t="s">
        <v>54</v>
      </c>
      <c r="B87" s="92" t="s">
        <v>169</v>
      </c>
      <c r="C87" s="155" t="s">
        <v>166</v>
      </c>
      <c r="D87" s="151" t="s">
        <v>167</v>
      </c>
      <c r="E87" s="94"/>
      <c r="F87" s="95"/>
      <c r="G87" s="96">
        <f t="shared" si="167"/>
        <v>0</v>
      </c>
      <c r="H87" s="303"/>
      <c r="I87" s="303"/>
      <c r="J87" s="302">
        <f t="shared" si="168"/>
        <v>0</v>
      </c>
      <c r="K87" s="94"/>
      <c r="L87" s="95"/>
      <c r="M87" s="96">
        <f t="shared" si="169"/>
        <v>0</v>
      </c>
      <c r="N87" s="94"/>
      <c r="O87" s="95"/>
      <c r="P87" s="96">
        <f t="shared" si="170"/>
        <v>0</v>
      </c>
      <c r="Q87" s="94"/>
      <c r="R87" s="95"/>
      <c r="S87" s="96">
        <f t="shared" si="171"/>
        <v>0</v>
      </c>
      <c r="T87" s="94"/>
      <c r="U87" s="95"/>
      <c r="V87" s="338">
        <f t="shared" si="172"/>
        <v>0</v>
      </c>
      <c r="W87" s="402">
        <f t="shared" si="173"/>
        <v>0</v>
      </c>
      <c r="X87" s="392">
        <f t="shared" si="44"/>
        <v>0</v>
      </c>
      <c r="Y87" s="392">
        <f t="shared" si="156"/>
        <v>0</v>
      </c>
      <c r="Z87" s="454" t="e">
        <f t="shared" si="174"/>
        <v>#DIV/0!</v>
      </c>
      <c r="AA87" s="200"/>
      <c r="AB87" s="90"/>
      <c r="AC87" s="90"/>
      <c r="AD87" s="90"/>
      <c r="AE87" s="90"/>
      <c r="AF87" s="90"/>
      <c r="AG87" s="90"/>
    </row>
    <row r="88" spans="1:33" ht="30" customHeight="1" thickBot="1">
      <c r="A88" s="74" t="s">
        <v>51</v>
      </c>
      <c r="B88" s="109" t="s">
        <v>170</v>
      </c>
      <c r="C88" s="97" t="s">
        <v>171</v>
      </c>
      <c r="D88" s="156"/>
      <c r="E88" s="157">
        <f>SUM(E89:E91)</f>
        <v>0</v>
      </c>
      <c r="F88" s="100"/>
      <c r="G88" s="101">
        <f t="shared" ref="G88:K88" si="175">SUM(G89:G91)</f>
        <v>0</v>
      </c>
      <c r="H88" s="157">
        <f>SUM(H89:H91)</f>
        <v>0</v>
      </c>
      <c r="I88" s="304"/>
      <c r="J88" s="157">
        <f>SUM(J89:J91)</f>
        <v>0</v>
      </c>
      <c r="K88" s="157">
        <f t="shared" si="175"/>
        <v>0</v>
      </c>
      <c r="L88" s="100"/>
      <c r="M88" s="101">
        <f t="shared" ref="M88:Q88" si="176">SUM(M89:M91)</f>
        <v>0</v>
      </c>
      <c r="N88" s="157">
        <f t="shared" si="176"/>
        <v>0</v>
      </c>
      <c r="O88" s="100"/>
      <c r="P88" s="101">
        <f t="shared" ref="P88" si="177">SUM(P89:P91)</f>
        <v>0</v>
      </c>
      <c r="Q88" s="157">
        <f t="shared" si="176"/>
        <v>0</v>
      </c>
      <c r="R88" s="100"/>
      <c r="S88" s="101">
        <f t="shared" ref="S88:W88" si="178">SUM(S89:S91)</f>
        <v>0</v>
      </c>
      <c r="T88" s="157">
        <f t="shared" si="178"/>
        <v>0</v>
      </c>
      <c r="U88" s="100"/>
      <c r="V88" s="373">
        <f t="shared" ref="V88" si="179">SUM(V89:V91)</f>
        <v>0</v>
      </c>
      <c r="W88" s="403">
        <f t="shared" si="178"/>
        <v>0</v>
      </c>
      <c r="X88" s="391">
        <f t="shared" si="44"/>
        <v>0</v>
      </c>
      <c r="Y88" s="391">
        <f t="shared" si="156"/>
        <v>0</v>
      </c>
      <c r="Z88" s="453" t="e">
        <f t="shared" si="174"/>
        <v>#DIV/0!</v>
      </c>
      <c r="AA88" s="208"/>
      <c r="AB88" s="90"/>
      <c r="AC88" s="90"/>
      <c r="AD88" s="90"/>
      <c r="AE88" s="90"/>
      <c r="AF88" s="90"/>
      <c r="AG88" s="90"/>
    </row>
    <row r="89" spans="1:33" ht="30" customHeight="1">
      <c r="A89" s="82" t="s">
        <v>54</v>
      </c>
      <c r="B89" s="83" t="s">
        <v>172</v>
      </c>
      <c r="C89" s="155" t="s">
        <v>173</v>
      </c>
      <c r="D89" s="158" t="s">
        <v>90</v>
      </c>
      <c r="E89" s="86"/>
      <c r="F89" s="87"/>
      <c r="G89" s="88">
        <f t="shared" ref="G89:G91" si="180">E89*F89</f>
        <v>0</v>
      </c>
      <c r="H89" s="302"/>
      <c r="I89" s="302"/>
      <c r="J89" s="302">
        <f t="shared" ref="J89:J91" si="181">H89*I89</f>
        <v>0</v>
      </c>
      <c r="K89" s="86"/>
      <c r="L89" s="87"/>
      <c r="M89" s="88">
        <f t="shared" ref="M89:M91" si="182">K89*L89</f>
        <v>0</v>
      </c>
      <c r="N89" s="86"/>
      <c r="O89" s="87"/>
      <c r="P89" s="88">
        <f t="shared" ref="P89:P91" si="183">N89*O89</f>
        <v>0</v>
      </c>
      <c r="Q89" s="86"/>
      <c r="R89" s="87"/>
      <c r="S89" s="88">
        <f t="shared" ref="S89:S91" si="184">Q89*R89</f>
        <v>0</v>
      </c>
      <c r="T89" s="86"/>
      <c r="U89" s="87"/>
      <c r="V89" s="334">
        <f t="shared" ref="V89:V91" si="185">T89*U89</f>
        <v>0</v>
      </c>
      <c r="W89" s="401">
        <f t="shared" ref="W89:W91" si="186">G89+M89+S89</f>
        <v>0</v>
      </c>
      <c r="X89" s="390">
        <f t="shared" si="44"/>
        <v>0</v>
      </c>
      <c r="Y89" s="390">
        <f t="shared" si="156"/>
        <v>0</v>
      </c>
      <c r="Z89" s="456" t="e">
        <f t="shared" si="174"/>
        <v>#DIV/0!</v>
      </c>
      <c r="AA89" s="190"/>
      <c r="AB89" s="90"/>
      <c r="AC89" s="90"/>
      <c r="AD89" s="90"/>
      <c r="AE89" s="90"/>
      <c r="AF89" s="90"/>
      <c r="AG89" s="90"/>
    </row>
    <row r="90" spans="1:33" ht="30" customHeight="1">
      <c r="A90" s="82" t="s">
        <v>54</v>
      </c>
      <c r="B90" s="83" t="s">
        <v>174</v>
      </c>
      <c r="C90" s="130" t="s">
        <v>173</v>
      </c>
      <c r="D90" s="149" t="s">
        <v>90</v>
      </c>
      <c r="E90" s="86"/>
      <c r="F90" s="87"/>
      <c r="G90" s="88">
        <f t="shared" si="180"/>
        <v>0</v>
      </c>
      <c r="H90" s="302"/>
      <c r="I90" s="302"/>
      <c r="J90" s="302">
        <f t="shared" si="181"/>
        <v>0</v>
      </c>
      <c r="K90" s="86"/>
      <c r="L90" s="87"/>
      <c r="M90" s="88">
        <f t="shared" si="182"/>
        <v>0</v>
      </c>
      <c r="N90" s="86"/>
      <c r="O90" s="87"/>
      <c r="P90" s="88">
        <f t="shared" si="183"/>
        <v>0</v>
      </c>
      <c r="Q90" s="86"/>
      <c r="R90" s="87"/>
      <c r="S90" s="88">
        <f t="shared" si="184"/>
        <v>0</v>
      </c>
      <c r="T90" s="86"/>
      <c r="U90" s="87"/>
      <c r="V90" s="334">
        <f t="shared" si="185"/>
        <v>0</v>
      </c>
      <c r="W90" s="401">
        <f t="shared" si="186"/>
        <v>0</v>
      </c>
      <c r="X90" s="390">
        <f t="shared" si="44"/>
        <v>0</v>
      </c>
      <c r="Y90" s="390">
        <f t="shared" si="156"/>
        <v>0</v>
      </c>
      <c r="Z90" s="456" t="e">
        <f t="shared" si="174"/>
        <v>#DIV/0!</v>
      </c>
      <c r="AA90" s="190"/>
      <c r="AB90" s="90"/>
      <c r="AC90" s="90"/>
      <c r="AD90" s="90"/>
      <c r="AE90" s="90"/>
      <c r="AF90" s="90"/>
      <c r="AG90" s="90"/>
    </row>
    <row r="91" spans="1:33" ht="30" customHeight="1" thickBot="1">
      <c r="A91" s="91" t="s">
        <v>54</v>
      </c>
      <c r="B91" s="92" t="s">
        <v>175</v>
      </c>
      <c r="C91" s="116" t="s">
        <v>173</v>
      </c>
      <c r="D91" s="151" t="s">
        <v>90</v>
      </c>
      <c r="E91" s="94"/>
      <c r="F91" s="95"/>
      <c r="G91" s="96">
        <f t="shared" si="180"/>
        <v>0</v>
      </c>
      <c r="H91" s="303"/>
      <c r="I91" s="303"/>
      <c r="J91" s="302">
        <f t="shared" si="181"/>
        <v>0</v>
      </c>
      <c r="K91" s="94"/>
      <c r="L91" s="95"/>
      <c r="M91" s="96">
        <f t="shared" si="182"/>
        <v>0</v>
      </c>
      <c r="N91" s="94"/>
      <c r="O91" s="95"/>
      <c r="P91" s="96">
        <f t="shared" si="183"/>
        <v>0</v>
      </c>
      <c r="Q91" s="94"/>
      <c r="R91" s="95"/>
      <c r="S91" s="96">
        <f t="shared" si="184"/>
        <v>0</v>
      </c>
      <c r="T91" s="94"/>
      <c r="U91" s="95"/>
      <c r="V91" s="338">
        <f t="shared" si="185"/>
        <v>0</v>
      </c>
      <c r="W91" s="402">
        <f t="shared" si="186"/>
        <v>0</v>
      </c>
      <c r="X91" s="392">
        <f t="shared" si="44"/>
        <v>0</v>
      </c>
      <c r="Y91" s="392">
        <f t="shared" si="156"/>
        <v>0</v>
      </c>
      <c r="Z91" s="454" t="e">
        <f t="shared" si="174"/>
        <v>#DIV/0!</v>
      </c>
      <c r="AA91" s="200"/>
      <c r="AB91" s="90"/>
      <c r="AC91" s="90"/>
      <c r="AD91" s="90"/>
      <c r="AE91" s="90"/>
      <c r="AF91" s="90"/>
      <c r="AG91" s="90"/>
    </row>
    <row r="92" spans="1:33" ht="30" customHeight="1">
      <c r="A92" s="74" t="s">
        <v>51</v>
      </c>
      <c r="B92" s="109" t="s">
        <v>176</v>
      </c>
      <c r="C92" s="159" t="s">
        <v>177</v>
      </c>
      <c r="D92" s="160"/>
      <c r="E92" s="157">
        <f>SUM(E93:E95)</f>
        <v>0</v>
      </c>
      <c r="F92" s="100"/>
      <c r="G92" s="101">
        <f t="shared" ref="G92:K92" si="187">SUM(G93:G95)</f>
        <v>0</v>
      </c>
      <c r="H92" s="157">
        <f>SUM(H93:H95)</f>
        <v>0</v>
      </c>
      <c r="I92" s="304"/>
      <c r="J92" s="157">
        <f>SUM(J93:J95)</f>
        <v>0</v>
      </c>
      <c r="K92" s="157">
        <f t="shared" si="187"/>
        <v>0</v>
      </c>
      <c r="L92" s="100"/>
      <c r="M92" s="101">
        <f t="shared" ref="M92:Q92" si="188">SUM(M93:M95)</f>
        <v>0</v>
      </c>
      <c r="N92" s="157">
        <f t="shared" si="188"/>
        <v>0</v>
      </c>
      <c r="O92" s="100"/>
      <c r="P92" s="101">
        <f t="shared" ref="P92" si="189">SUM(P93:P95)</f>
        <v>0</v>
      </c>
      <c r="Q92" s="157">
        <f t="shared" si="188"/>
        <v>0</v>
      </c>
      <c r="R92" s="100"/>
      <c r="S92" s="101">
        <f t="shared" ref="S92:W92" si="190">SUM(S93:S95)</f>
        <v>0</v>
      </c>
      <c r="T92" s="157">
        <f t="shared" si="190"/>
        <v>0</v>
      </c>
      <c r="U92" s="100"/>
      <c r="V92" s="373">
        <f t="shared" ref="V92" si="191">SUM(V93:V95)</f>
        <v>0</v>
      </c>
      <c r="W92" s="403">
        <f t="shared" si="190"/>
        <v>0</v>
      </c>
      <c r="X92" s="391">
        <f t="shared" si="44"/>
        <v>0</v>
      </c>
      <c r="Y92" s="391">
        <f t="shared" si="156"/>
        <v>0</v>
      </c>
      <c r="Z92" s="453" t="e">
        <f t="shared" si="174"/>
        <v>#DIV/0!</v>
      </c>
      <c r="AA92" s="208"/>
      <c r="AB92" s="90"/>
      <c r="AC92" s="90"/>
      <c r="AD92" s="90"/>
      <c r="AE92" s="90"/>
      <c r="AF92" s="90"/>
      <c r="AG92" s="90"/>
    </row>
    <row r="93" spans="1:33" ht="30" customHeight="1">
      <c r="A93" s="82" t="s">
        <v>54</v>
      </c>
      <c r="B93" s="83" t="s">
        <v>178</v>
      </c>
      <c r="C93" s="161" t="s">
        <v>96</v>
      </c>
      <c r="D93" s="162" t="s">
        <v>97</v>
      </c>
      <c r="E93" s="86"/>
      <c r="F93" s="87"/>
      <c r="G93" s="88">
        <f t="shared" ref="G93:G95" si="192">E93*F93</f>
        <v>0</v>
      </c>
      <c r="H93" s="302"/>
      <c r="I93" s="302"/>
      <c r="J93" s="302">
        <f t="shared" ref="J93:J95" si="193">H93*I93</f>
        <v>0</v>
      </c>
      <c r="K93" s="86"/>
      <c r="L93" s="87"/>
      <c r="M93" s="88">
        <f t="shared" ref="M93:M95" si="194">K93*L93</f>
        <v>0</v>
      </c>
      <c r="N93" s="86"/>
      <c r="O93" s="87"/>
      <c r="P93" s="88">
        <f t="shared" ref="P93:P95" si="195">N93*O93</f>
        <v>0</v>
      </c>
      <c r="Q93" s="86"/>
      <c r="R93" s="87"/>
      <c r="S93" s="88">
        <f t="shared" ref="S93:S95" si="196">Q93*R93</f>
        <v>0</v>
      </c>
      <c r="T93" s="86"/>
      <c r="U93" s="87"/>
      <c r="V93" s="334">
        <f t="shared" ref="V93:V95" si="197">T93*U93</f>
        <v>0</v>
      </c>
      <c r="W93" s="401">
        <f t="shared" ref="W93:W95" si="198">G93+M93+S93</f>
        <v>0</v>
      </c>
      <c r="X93" s="390">
        <f t="shared" si="44"/>
        <v>0</v>
      </c>
      <c r="Y93" s="390">
        <f t="shared" si="156"/>
        <v>0</v>
      </c>
      <c r="Z93" s="456" t="e">
        <f t="shared" si="174"/>
        <v>#DIV/0!</v>
      </c>
      <c r="AA93" s="190"/>
      <c r="AB93" s="89"/>
      <c r="AC93" s="90"/>
      <c r="AD93" s="90"/>
      <c r="AE93" s="90"/>
      <c r="AF93" s="90"/>
      <c r="AG93" s="90"/>
    </row>
    <row r="94" spans="1:33" ht="30" customHeight="1">
      <c r="A94" s="82" t="s">
        <v>54</v>
      </c>
      <c r="B94" s="83" t="s">
        <v>179</v>
      </c>
      <c r="C94" s="161" t="s">
        <v>96</v>
      </c>
      <c r="D94" s="162" t="s">
        <v>97</v>
      </c>
      <c r="E94" s="86"/>
      <c r="F94" s="87"/>
      <c r="G94" s="88">
        <f t="shared" si="192"/>
        <v>0</v>
      </c>
      <c r="H94" s="302"/>
      <c r="I94" s="302"/>
      <c r="J94" s="302">
        <f t="shared" si="193"/>
        <v>0</v>
      </c>
      <c r="K94" s="86"/>
      <c r="L94" s="87"/>
      <c r="M94" s="88">
        <f t="shared" si="194"/>
        <v>0</v>
      </c>
      <c r="N94" s="86"/>
      <c r="O94" s="87"/>
      <c r="P94" s="88">
        <f t="shared" si="195"/>
        <v>0</v>
      </c>
      <c r="Q94" s="86"/>
      <c r="R94" s="87"/>
      <c r="S94" s="88">
        <f t="shared" si="196"/>
        <v>0</v>
      </c>
      <c r="T94" s="86"/>
      <c r="U94" s="87"/>
      <c r="V94" s="334">
        <f t="shared" si="197"/>
        <v>0</v>
      </c>
      <c r="W94" s="401">
        <f t="shared" si="198"/>
        <v>0</v>
      </c>
      <c r="X94" s="390">
        <f t="shared" si="44"/>
        <v>0</v>
      </c>
      <c r="Y94" s="390">
        <f t="shared" si="156"/>
        <v>0</v>
      </c>
      <c r="Z94" s="456" t="e">
        <f t="shared" si="174"/>
        <v>#DIV/0!</v>
      </c>
      <c r="AA94" s="190"/>
      <c r="AB94" s="90"/>
      <c r="AC94" s="90"/>
      <c r="AD94" s="90"/>
      <c r="AE94" s="90"/>
      <c r="AF94" s="90"/>
      <c r="AG94" s="90"/>
    </row>
    <row r="95" spans="1:33" ht="30" customHeight="1" thickBot="1">
      <c r="A95" s="91" t="s">
        <v>54</v>
      </c>
      <c r="B95" s="92" t="s">
        <v>180</v>
      </c>
      <c r="C95" s="163" t="s">
        <v>96</v>
      </c>
      <c r="D95" s="162" t="s">
        <v>97</v>
      </c>
      <c r="E95" s="104"/>
      <c r="F95" s="105"/>
      <c r="G95" s="106">
        <f t="shared" si="192"/>
        <v>0</v>
      </c>
      <c r="H95" s="305"/>
      <c r="I95" s="305"/>
      <c r="J95" s="302">
        <f t="shared" si="193"/>
        <v>0</v>
      </c>
      <c r="K95" s="104"/>
      <c r="L95" s="105"/>
      <c r="M95" s="106">
        <f t="shared" si="194"/>
        <v>0</v>
      </c>
      <c r="N95" s="104"/>
      <c r="O95" s="105"/>
      <c r="P95" s="106">
        <f t="shared" si="195"/>
        <v>0</v>
      </c>
      <c r="Q95" s="104"/>
      <c r="R95" s="105"/>
      <c r="S95" s="106">
        <f t="shared" si="196"/>
        <v>0</v>
      </c>
      <c r="T95" s="104"/>
      <c r="U95" s="105"/>
      <c r="V95" s="335">
        <f t="shared" si="197"/>
        <v>0</v>
      </c>
      <c r="W95" s="408">
        <f t="shared" si="198"/>
        <v>0</v>
      </c>
      <c r="X95" s="392">
        <f t="shared" si="44"/>
        <v>0</v>
      </c>
      <c r="Y95" s="392">
        <f t="shared" si="156"/>
        <v>0</v>
      </c>
      <c r="Z95" s="454" t="e">
        <f t="shared" si="174"/>
        <v>#DIV/0!</v>
      </c>
      <c r="AA95" s="387"/>
      <c r="AB95" s="90"/>
      <c r="AC95" s="90"/>
      <c r="AD95" s="90"/>
      <c r="AE95" s="90"/>
      <c r="AF95" s="90"/>
      <c r="AG95" s="90"/>
    </row>
    <row r="96" spans="1:33" ht="39.75" customHeight="1" thickBot="1">
      <c r="A96" s="567" t="s">
        <v>181</v>
      </c>
      <c r="B96" s="556"/>
      <c r="C96" s="556"/>
      <c r="D96" s="568"/>
      <c r="E96" s="133"/>
      <c r="F96" s="133"/>
      <c r="G96" s="123">
        <f>G84+G88+G92</f>
        <v>0</v>
      </c>
      <c r="H96" s="311"/>
      <c r="I96" s="311"/>
      <c r="J96" s="123">
        <f>J84+J88+J92</f>
        <v>0</v>
      </c>
      <c r="K96" s="133"/>
      <c r="L96" s="133"/>
      <c r="M96" s="123">
        <f>M84+M88+M92</f>
        <v>0</v>
      </c>
      <c r="N96" s="133"/>
      <c r="O96" s="133"/>
      <c r="P96" s="123">
        <f>P84+P88+P92</f>
        <v>0</v>
      </c>
      <c r="Q96" s="133"/>
      <c r="R96" s="133"/>
      <c r="S96" s="123">
        <f t="shared" ref="S96:W96" si="199">S84+S88+S92</f>
        <v>0</v>
      </c>
      <c r="T96" s="133"/>
      <c r="U96" s="133"/>
      <c r="V96" s="311">
        <f t="shared" ref="V96" si="200">V84+V88+V92</f>
        <v>0</v>
      </c>
      <c r="W96" s="423">
        <f t="shared" si="199"/>
        <v>0</v>
      </c>
      <c r="X96" s="414">
        <f t="shared" si="44"/>
        <v>0</v>
      </c>
      <c r="Y96" s="414">
        <f t="shared" si="156"/>
        <v>0</v>
      </c>
      <c r="Z96" s="467" t="e">
        <f>Y96/W96</f>
        <v>#DIV/0!</v>
      </c>
      <c r="AA96" s="388"/>
      <c r="AB96" s="6"/>
      <c r="AC96" s="6"/>
      <c r="AD96" s="6"/>
      <c r="AE96" s="6"/>
      <c r="AF96" s="6"/>
      <c r="AG96" s="6"/>
    </row>
    <row r="97" spans="1:33" ht="30" customHeight="1" thickBot="1">
      <c r="A97" s="125" t="s">
        <v>48</v>
      </c>
      <c r="B97" s="126">
        <v>6</v>
      </c>
      <c r="C97" s="127" t="s">
        <v>182</v>
      </c>
      <c r="D97" s="128"/>
      <c r="E97" s="73"/>
      <c r="F97" s="73"/>
      <c r="G97" s="73"/>
      <c r="H97" s="300"/>
      <c r="I97" s="300"/>
      <c r="J97" s="300"/>
      <c r="K97" s="73"/>
      <c r="L97" s="73"/>
      <c r="M97" s="73"/>
      <c r="N97" s="300"/>
      <c r="O97" s="300"/>
      <c r="P97" s="300"/>
      <c r="Q97" s="73"/>
      <c r="R97" s="73"/>
      <c r="S97" s="73"/>
      <c r="T97" s="300"/>
      <c r="U97" s="300"/>
      <c r="V97" s="434"/>
      <c r="W97" s="436"/>
      <c r="X97" s="428"/>
      <c r="Y97" s="428"/>
      <c r="Z97" s="466"/>
      <c r="AA97" s="435"/>
      <c r="AB97" s="6"/>
      <c r="AC97" s="6"/>
      <c r="AD97" s="6"/>
      <c r="AE97" s="6"/>
      <c r="AF97" s="6"/>
      <c r="AG97" s="6"/>
    </row>
    <row r="98" spans="1:33" ht="30" customHeight="1">
      <c r="A98" s="74" t="s">
        <v>51</v>
      </c>
      <c r="B98" s="109" t="s">
        <v>183</v>
      </c>
      <c r="C98" s="164" t="s">
        <v>184</v>
      </c>
      <c r="D98" s="77"/>
      <c r="E98" s="78">
        <f>SUM(E99:E101)</f>
        <v>18</v>
      </c>
      <c r="F98" s="79"/>
      <c r="G98" s="80">
        <f t="shared" ref="G98:K98" si="201">SUM(G99:G101)</f>
        <v>1008</v>
      </c>
      <c r="H98" s="78">
        <f>SUM(H99:H101)</f>
        <v>19.020567</v>
      </c>
      <c r="I98" s="301"/>
      <c r="J98" s="80">
        <f t="shared" si="201"/>
        <v>1007.8998453300001</v>
      </c>
      <c r="K98" s="78">
        <f t="shared" si="201"/>
        <v>0</v>
      </c>
      <c r="L98" s="79"/>
      <c r="M98" s="80">
        <f t="shared" ref="M98:Q98" si="202">SUM(M99:M101)</f>
        <v>0</v>
      </c>
      <c r="N98" s="78">
        <f t="shared" si="202"/>
        <v>0</v>
      </c>
      <c r="O98" s="79"/>
      <c r="P98" s="80">
        <f t="shared" ref="P98" si="203">SUM(P99:P101)</f>
        <v>0</v>
      </c>
      <c r="Q98" s="78">
        <f t="shared" si="202"/>
        <v>0</v>
      </c>
      <c r="R98" s="79"/>
      <c r="S98" s="80">
        <f>SUM(S99:S101)</f>
        <v>0</v>
      </c>
      <c r="T98" s="78">
        <f t="shared" ref="T98" si="204">SUM(T99:T101)</f>
        <v>0</v>
      </c>
      <c r="U98" s="79"/>
      <c r="V98" s="393">
        <f>SUM(V99:V101)</f>
        <v>0</v>
      </c>
      <c r="W98" s="437">
        <f t="shared" ref="W98:W109" si="205">G98+M98+S98</f>
        <v>1008</v>
      </c>
      <c r="X98" s="422">
        <f t="shared" si="44"/>
        <v>1007.8998453300001</v>
      </c>
      <c r="Y98" s="422">
        <f t="shared" si="156"/>
        <v>0.10015466999993805</v>
      </c>
      <c r="Z98" s="490">
        <f>Y98/W98</f>
        <v>9.9359791666605205E-5</v>
      </c>
      <c r="AA98" s="441"/>
      <c r="AB98" s="81"/>
      <c r="AC98" s="81"/>
      <c r="AD98" s="81"/>
      <c r="AE98" s="81"/>
      <c r="AF98" s="81"/>
      <c r="AG98" s="81"/>
    </row>
    <row r="99" spans="1:33" ht="30" customHeight="1">
      <c r="A99" s="82" t="s">
        <v>54</v>
      </c>
      <c r="B99" s="83" t="s">
        <v>185</v>
      </c>
      <c r="C99" s="130" t="s">
        <v>322</v>
      </c>
      <c r="D99" s="85" t="s">
        <v>323</v>
      </c>
      <c r="E99" s="86">
        <v>18</v>
      </c>
      <c r="F99" s="87">
        <v>56</v>
      </c>
      <c r="G99" s="88">
        <f t="shared" ref="G99:G101" si="206">E99*F99</f>
        <v>1008</v>
      </c>
      <c r="H99" s="360">
        <v>19.020567</v>
      </c>
      <c r="I99" s="360">
        <v>52.99</v>
      </c>
      <c r="J99" s="360">
        <f t="shared" ref="J99:J101" si="207">H99*I99</f>
        <v>1007.8998453300001</v>
      </c>
      <c r="K99" s="86"/>
      <c r="L99" s="87"/>
      <c r="M99" s="88">
        <f t="shared" ref="M99:M101" si="208">K99*L99</f>
        <v>0</v>
      </c>
      <c r="N99" s="86"/>
      <c r="O99" s="87"/>
      <c r="P99" s="88">
        <f t="shared" ref="P99:P101" si="209">N99*O99</f>
        <v>0</v>
      </c>
      <c r="Q99" s="86"/>
      <c r="R99" s="87"/>
      <c r="S99" s="88">
        <f t="shared" ref="S99:S101" si="210">Q99*R99</f>
        <v>0</v>
      </c>
      <c r="T99" s="86"/>
      <c r="U99" s="87"/>
      <c r="V99" s="334">
        <f t="shared" ref="V99:V101" si="211">T99*U99</f>
        <v>0</v>
      </c>
      <c r="W99" s="438">
        <f t="shared" si="205"/>
        <v>1008</v>
      </c>
      <c r="X99" s="390">
        <f t="shared" si="44"/>
        <v>1007.8998453300001</v>
      </c>
      <c r="Y99" s="390">
        <f t="shared" si="156"/>
        <v>0.10015466999993805</v>
      </c>
      <c r="Z99" s="460">
        <f>Y99/W99</f>
        <v>9.9359791666605205E-5</v>
      </c>
      <c r="AA99" s="442" t="s">
        <v>337</v>
      </c>
      <c r="AB99" s="90"/>
      <c r="AC99" s="90"/>
      <c r="AD99" s="90"/>
      <c r="AE99" s="90"/>
      <c r="AF99" s="90"/>
      <c r="AG99" s="90"/>
    </row>
    <row r="100" spans="1:33" ht="30" customHeight="1">
      <c r="A100" s="82" t="s">
        <v>54</v>
      </c>
      <c r="B100" s="83" t="s">
        <v>187</v>
      </c>
      <c r="C100" s="130" t="s">
        <v>186</v>
      </c>
      <c r="D100" s="85" t="s">
        <v>90</v>
      </c>
      <c r="E100" s="86"/>
      <c r="F100" s="87"/>
      <c r="G100" s="88">
        <f t="shared" si="206"/>
        <v>0</v>
      </c>
      <c r="H100" s="302"/>
      <c r="I100" s="302"/>
      <c r="J100" s="302">
        <f t="shared" si="207"/>
        <v>0</v>
      </c>
      <c r="K100" s="86"/>
      <c r="L100" s="87"/>
      <c r="M100" s="88">
        <f t="shared" si="208"/>
        <v>0</v>
      </c>
      <c r="N100" s="86"/>
      <c r="O100" s="87"/>
      <c r="P100" s="88">
        <f t="shared" si="209"/>
        <v>0</v>
      </c>
      <c r="Q100" s="86"/>
      <c r="R100" s="87"/>
      <c r="S100" s="88">
        <f t="shared" si="210"/>
        <v>0</v>
      </c>
      <c r="T100" s="86"/>
      <c r="U100" s="87"/>
      <c r="V100" s="334">
        <f t="shared" si="211"/>
        <v>0</v>
      </c>
      <c r="W100" s="438">
        <f t="shared" si="205"/>
        <v>0</v>
      </c>
      <c r="X100" s="390">
        <f t="shared" si="44"/>
        <v>0</v>
      </c>
      <c r="Y100" s="390">
        <f t="shared" si="156"/>
        <v>0</v>
      </c>
      <c r="Z100" s="460" t="e">
        <f t="shared" ref="Z100:Z102" si="212">Y100/W100</f>
        <v>#DIV/0!</v>
      </c>
      <c r="AA100" s="442"/>
      <c r="AB100" s="90"/>
      <c r="AC100" s="90"/>
      <c r="AD100" s="90"/>
      <c r="AE100" s="90"/>
      <c r="AF100" s="90"/>
      <c r="AG100" s="90"/>
    </row>
    <row r="101" spans="1:33" ht="30" customHeight="1" thickBot="1">
      <c r="A101" s="91" t="s">
        <v>54</v>
      </c>
      <c r="B101" s="92" t="s">
        <v>188</v>
      </c>
      <c r="C101" s="116" t="s">
        <v>186</v>
      </c>
      <c r="D101" s="93" t="s">
        <v>90</v>
      </c>
      <c r="E101" s="94"/>
      <c r="F101" s="95"/>
      <c r="G101" s="96">
        <f t="shared" si="206"/>
        <v>0</v>
      </c>
      <c r="H101" s="303"/>
      <c r="I101" s="303"/>
      <c r="J101" s="302">
        <f t="shared" si="207"/>
        <v>0</v>
      </c>
      <c r="K101" s="94"/>
      <c r="L101" s="95"/>
      <c r="M101" s="96">
        <f t="shared" si="208"/>
        <v>0</v>
      </c>
      <c r="N101" s="94"/>
      <c r="O101" s="95"/>
      <c r="P101" s="96">
        <f t="shared" si="209"/>
        <v>0</v>
      </c>
      <c r="Q101" s="94"/>
      <c r="R101" s="95"/>
      <c r="S101" s="96">
        <f t="shared" si="210"/>
        <v>0</v>
      </c>
      <c r="T101" s="94"/>
      <c r="U101" s="95"/>
      <c r="V101" s="338">
        <f t="shared" si="211"/>
        <v>0</v>
      </c>
      <c r="W101" s="439">
        <f t="shared" si="205"/>
        <v>0</v>
      </c>
      <c r="X101" s="392">
        <f t="shared" si="44"/>
        <v>0</v>
      </c>
      <c r="Y101" s="392">
        <f t="shared" si="156"/>
        <v>0</v>
      </c>
      <c r="Z101" s="478" t="e">
        <f t="shared" si="212"/>
        <v>#DIV/0!</v>
      </c>
      <c r="AA101" s="480"/>
      <c r="AB101" s="90"/>
      <c r="AC101" s="90"/>
      <c r="AD101" s="90"/>
      <c r="AE101" s="90"/>
      <c r="AF101" s="90"/>
      <c r="AG101" s="90"/>
    </row>
    <row r="102" spans="1:33" ht="30" customHeight="1">
      <c r="A102" s="74" t="s">
        <v>48</v>
      </c>
      <c r="B102" s="109" t="s">
        <v>189</v>
      </c>
      <c r="C102" s="165" t="s">
        <v>190</v>
      </c>
      <c r="D102" s="98"/>
      <c r="E102" s="99">
        <f>SUM(E103:E105)</f>
        <v>0</v>
      </c>
      <c r="F102" s="100"/>
      <c r="G102" s="101">
        <f t="shared" ref="G102:K102" si="213">SUM(G103:G105)</f>
        <v>0</v>
      </c>
      <c r="H102" s="99">
        <f>SUM(H103:H105)</f>
        <v>0</v>
      </c>
      <c r="I102" s="304"/>
      <c r="J102" s="101">
        <f t="shared" si="213"/>
        <v>0</v>
      </c>
      <c r="K102" s="99">
        <f t="shared" si="213"/>
        <v>0</v>
      </c>
      <c r="L102" s="100"/>
      <c r="M102" s="101">
        <f t="shared" ref="M102:Q102" si="214">SUM(M103:M105)</f>
        <v>0</v>
      </c>
      <c r="N102" s="99">
        <f t="shared" si="214"/>
        <v>0</v>
      </c>
      <c r="O102" s="100"/>
      <c r="P102" s="101">
        <f t="shared" ref="P102" si="215">SUM(P103:P105)</f>
        <v>0</v>
      </c>
      <c r="Q102" s="99">
        <f t="shared" si="214"/>
        <v>0</v>
      </c>
      <c r="R102" s="100"/>
      <c r="S102" s="101">
        <f>SUM(S103:S105)</f>
        <v>0</v>
      </c>
      <c r="T102" s="99">
        <f t="shared" ref="T102" si="216">SUM(T103:T105)</f>
        <v>0</v>
      </c>
      <c r="U102" s="100"/>
      <c r="V102" s="373">
        <f>SUM(V103:V105)</f>
        <v>0</v>
      </c>
      <c r="W102" s="400">
        <f t="shared" si="205"/>
        <v>0</v>
      </c>
      <c r="X102" s="391">
        <f t="shared" si="44"/>
        <v>0</v>
      </c>
      <c r="Y102" s="391">
        <f t="shared" si="156"/>
        <v>0</v>
      </c>
      <c r="Z102" s="461" t="e">
        <f t="shared" si="212"/>
        <v>#DIV/0!</v>
      </c>
      <c r="AA102" s="483"/>
      <c r="AB102" s="81"/>
      <c r="AC102" s="81"/>
      <c r="AD102" s="81"/>
      <c r="AE102" s="81"/>
      <c r="AF102" s="81"/>
      <c r="AG102" s="81"/>
    </row>
    <row r="103" spans="1:33" ht="30" customHeight="1">
      <c r="A103" s="82" t="s">
        <v>54</v>
      </c>
      <c r="B103" s="83" t="s">
        <v>191</v>
      </c>
      <c r="C103" s="130" t="s">
        <v>186</v>
      </c>
      <c r="D103" s="85" t="s">
        <v>90</v>
      </c>
      <c r="E103" s="86"/>
      <c r="F103" s="87"/>
      <c r="G103" s="88">
        <f t="shared" ref="G103:G105" si="217">E103*F103</f>
        <v>0</v>
      </c>
      <c r="H103" s="302"/>
      <c r="I103" s="302"/>
      <c r="J103" s="302">
        <f t="shared" ref="J103:J105" si="218">H103*I103</f>
        <v>0</v>
      </c>
      <c r="K103" s="86"/>
      <c r="L103" s="87"/>
      <c r="M103" s="88">
        <f t="shared" ref="M103:M105" si="219">K103*L103</f>
        <v>0</v>
      </c>
      <c r="N103" s="86"/>
      <c r="O103" s="87"/>
      <c r="P103" s="88">
        <f t="shared" ref="P103:P105" si="220">N103*O103</f>
        <v>0</v>
      </c>
      <c r="Q103" s="86"/>
      <c r="R103" s="87"/>
      <c r="S103" s="88">
        <f t="shared" ref="S103:S105" si="221">Q103*R103</f>
        <v>0</v>
      </c>
      <c r="T103" s="86"/>
      <c r="U103" s="87"/>
      <c r="V103" s="334">
        <f t="shared" ref="V103:V105" si="222">T103*U103</f>
        <v>0</v>
      </c>
      <c r="W103" s="401">
        <f t="shared" si="205"/>
        <v>0</v>
      </c>
      <c r="X103" s="390">
        <f t="shared" ref="X103:X166" si="223">J103+P103+V103</f>
        <v>0</v>
      </c>
      <c r="Y103" s="390">
        <f t="shared" si="156"/>
        <v>0</v>
      </c>
      <c r="Z103" s="460" t="e">
        <f>Y103/W103</f>
        <v>#DIV/0!</v>
      </c>
      <c r="AA103" s="442"/>
      <c r="AB103" s="90"/>
      <c r="AC103" s="90"/>
      <c r="AD103" s="90"/>
      <c r="AE103" s="90"/>
      <c r="AF103" s="90"/>
      <c r="AG103" s="90"/>
    </row>
    <row r="104" spans="1:33" ht="30" customHeight="1">
      <c r="A104" s="82" t="s">
        <v>54</v>
      </c>
      <c r="B104" s="83" t="s">
        <v>192</v>
      </c>
      <c r="C104" s="130" t="s">
        <v>186</v>
      </c>
      <c r="D104" s="85" t="s">
        <v>90</v>
      </c>
      <c r="E104" s="86"/>
      <c r="F104" s="87"/>
      <c r="G104" s="88">
        <f t="shared" si="217"/>
        <v>0</v>
      </c>
      <c r="H104" s="302"/>
      <c r="I104" s="302"/>
      <c r="J104" s="302">
        <f t="shared" si="218"/>
        <v>0</v>
      </c>
      <c r="K104" s="86"/>
      <c r="L104" s="87"/>
      <c r="M104" s="88">
        <f t="shared" si="219"/>
        <v>0</v>
      </c>
      <c r="N104" s="86"/>
      <c r="O104" s="87"/>
      <c r="P104" s="88">
        <f t="shared" si="220"/>
        <v>0</v>
      </c>
      <c r="Q104" s="86"/>
      <c r="R104" s="87"/>
      <c r="S104" s="88">
        <f t="shared" si="221"/>
        <v>0</v>
      </c>
      <c r="T104" s="86"/>
      <c r="U104" s="87"/>
      <c r="V104" s="334">
        <f t="shared" si="222"/>
        <v>0</v>
      </c>
      <c r="W104" s="401">
        <f t="shared" si="205"/>
        <v>0</v>
      </c>
      <c r="X104" s="390">
        <f t="shared" si="223"/>
        <v>0</v>
      </c>
      <c r="Y104" s="390">
        <f t="shared" si="156"/>
        <v>0</v>
      </c>
      <c r="Z104" s="460" t="e">
        <f t="shared" ref="Z104:Z110" si="224">Y104/W104</f>
        <v>#DIV/0!</v>
      </c>
      <c r="AA104" s="442"/>
      <c r="AB104" s="90"/>
      <c r="AC104" s="90"/>
      <c r="AD104" s="90"/>
      <c r="AE104" s="90"/>
      <c r="AF104" s="90"/>
      <c r="AG104" s="90"/>
    </row>
    <row r="105" spans="1:33" ht="30" customHeight="1" thickBot="1">
      <c r="A105" s="91" t="s">
        <v>54</v>
      </c>
      <c r="B105" s="92" t="s">
        <v>193</v>
      </c>
      <c r="C105" s="116" t="s">
        <v>186</v>
      </c>
      <c r="D105" s="93" t="s">
        <v>90</v>
      </c>
      <c r="E105" s="94"/>
      <c r="F105" s="95"/>
      <c r="G105" s="96">
        <f t="shared" si="217"/>
        <v>0</v>
      </c>
      <c r="H105" s="303"/>
      <c r="I105" s="303"/>
      <c r="J105" s="302">
        <f t="shared" si="218"/>
        <v>0</v>
      </c>
      <c r="K105" s="94"/>
      <c r="L105" s="95"/>
      <c r="M105" s="96">
        <f t="shared" si="219"/>
        <v>0</v>
      </c>
      <c r="N105" s="94"/>
      <c r="O105" s="95"/>
      <c r="P105" s="96">
        <f t="shared" si="220"/>
        <v>0</v>
      </c>
      <c r="Q105" s="94"/>
      <c r="R105" s="95"/>
      <c r="S105" s="96">
        <f t="shared" si="221"/>
        <v>0</v>
      </c>
      <c r="T105" s="94"/>
      <c r="U105" s="95"/>
      <c r="V105" s="338">
        <f t="shared" si="222"/>
        <v>0</v>
      </c>
      <c r="W105" s="402">
        <f t="shared" si="205"/>
        <v>0</v>
      </c>
      <c r="X105" s="392">
        <f t="shared" si="223"/>
        <v>0</v>
      </c>
      <c r="Y105" s="392">
        <f t="shared" si="156"/>
        <v>0</v>
      </c>
      <c r="Z105" s="478" t="e">
        <f t="shared" si="224"/>
        <v>#DIV/0!</v>
      </c>
      <c r="AA105" s="480"/>
      <c r="AB105" s="90"/>
      <c r="AC105" s="90"/>
      <c r="AD105" s="90"/>
      <c r="AE105" s="90"/>
      <c r="AF105" s="90"/>
      <c r="AG105" s="90"/>
    </row>
    <row r="106" spans="1:33" ht="30" customHeight="1">
      <c r="A106" s="74" t="s">
        <v>48</v>
      </c>
      <c r="B106" s="109" t="s">
        <v>194</v>
      </c>
      <c r="C106" s="165" t="s">
        <v>195</v>
      </c>
      <c r="D106" s="98"/>
      <c r="E106" s="99">
        <f>SUM(E107:E109)</f>
        <v>0</v>
      </c>
      <c r="F106" s="100"/>
      <c r="G106" s="101">
        <f t="shared" ref="G106:K106" si="225">SUM(G107:G109)</f>
        <v>0</v>
      </c>
      <c r="H106" s="99">
        <f>SUM(H107:H109)</f>
        <v>0</v>
      </c>
      <c r="I106" s="304"/>
      <c r="J106" s="99">
        <f>SUM(J107:J109)</f>
        <v>0</v>
      </c>
      <c r="K106" s="99">
        <f t="shared" si="225"/>
        <v>0</v>
      </c>
      <c r="L106" s="100"/>
      <c r="M106" s="101">
        <f t="shared" ref="M106:Q106" si="226">SUM(M107:M109)</f>
        <v>0</v>
      </c>
      <c r="N106" s="99">
        <f t="shared" si="226"/>
        <v>0</v>
      </c>
      <c r="O106" s="100"/>
      <c r="P106" s="101">
        <f t="shared" ref="P106" si="227">SUM(P107:P109)</f>
        <v>0</v>
      </c>
      <c r="Q106" s="99">
        <f t="shared" si="226"/>
        <v>0</v>
      </c>
      <c r="R106" s="100"/>
      <c r="S106" s="101">
        <f>SUM(S107:S109)</f>
        <v>0</v>
      </c>
      <c r="T106" s="99">
        <f t="shared" ref="T106" si="228">SUM(T107:T109)</f>
        <v>0</v>
      </c>
      <c r="U106" s="100"/>
      <c r="V106" s="373">
        <f>SUM(V107:V109)</f>
        <v>0</v>
      </c>
      <c r="W106" s="403">
        <f t="shared" si="205"/>
        <v>0</v>
      </c>
      <c r="X106" s="391">
        <f t="shared" si="223"/>
        <v>0</v>
      </c>
      <c r="Y106" s="391">
        <f t="shared" si="156"/>
        <v>0</v>
      </c>
      <c r="Z106" s="461" t="e">
        <f t="shared" si="224"/>
        <v>#DIV/0!</v>
      </c>
      <c r="AA106" s="483"/>
      <c r="AB106" s="81"/>
      <c r="AC106" s="81"/>
      <c r="AD106" s="81"/>
      <c r="AE106" s="81"/>
      <c r="AF106" s="81"/>
      <c r="AG106" s="81"/>
    </row>
    <row r="107" spans="1:33" ht="30" customHeight="1">
      <c r="A107" s="82" t="s">
        <v>54</v>
      </c>
      <c r="B107" s="83" t="s">
        <v>196</v>
      </c>
      <c r="C107" s="130" t="s">
        <v>186</v>
      </c>
      <c r="D107" s="85" t="s">
        <v>90</v>
      </c>
      <c r="E107" s="86"/>
      <c r="F107" s="87"/>
      <c r="G107" s="88">
        <f t="shared" ref="G107:G109" si="229">E107*F107</f>
        <v>0</v>
      </c>
      <c r="H107" s="302"/>
      <c r="I107" s="302"/>
      <c r="J107" s="302">
        <f t="shared" ref="J107:J109" si="230">H107*I107</f>
        <v>0</v>
      </c>
      <c r="K107" s="86"/>
      <c r="L107" s="87"/>
      <c r="M107" s="88">
        <f t="shared" ref="M107:M109" si="231">K107*L107</f>
        <v>0</v>
      </c>
      <c r="N107" s="86"/>
      <c r="O107" s="87"/>
      <c r="P107" s="88">
        <f t="shared" ref="P107:P109" si="232">N107*O107</f>
        <v>0</v>
      </c>
      <c r="Q107" s="86"/>
      <c r="R107" s="87"/>
      <c r="S107" s="88">
        <f t="shared" ref="S107:S109" si="233">Q107*R107</f>
        <v>0</v>
      </c>
      <c r="T107" s="86"/>
      <c r="U107" s="87"/>
      <c r="V107" s="334">
        <f t="shared" ref="V107:V109" si="234">T107*U107</f>
        <v>0</v>
      </c>
      <c r="W107" s="401">
        <f t="shared" si="205"/>
        <v>0</v>
      </c>
      <c r="X107" s="390">
        <f t="shared" si="223"/>
        <v>0</v>
      </c>
      <c r="Y107" s="390">
        <f t="shared" si="156"/>
        <v>0</v>
      </c>
      <c r="Z107" s="460" t="e">
        <f t="shared" si="224"/>
        <v>#DIV/0!</v>
      </c>
      <c r="AA107" s="442"/>
      <c r="AB107" s="90"/>
      <c r="AC107" s="90"/>
      <c r="AD107" s="90"/>
      <c r="AE107" s="90"/>
      <c r="AF107" s="90"/>
      <c r="AG107" s="90"/>
    </row>
    <row r="108" spans="1:33" ht="30" customHeight="1">
      <c r="A108" s="82" t="s">
        <v>54</v>
      </c>
      <c r="B108" s="83" t="s">
        <v>197</v>
      </c>
      <c r="C108" s="130" t="s">
        <v>186</v>
      </c>
      <c r="D108" s="85" t="s">
        <v>90</v>
      </c>
      <c r="E108" s="86"/>
      <c r="F108" s="87"/>
      <c r="G108" s="88">
        <f t="shared" si="229"/>
        <v>0</v>
      </c>
      <c r="H108" s="302"/>
      <c r="I108" s="302"/>
      <c r="J108" s="302">
        <f t="shared" si="230"/>
        <v>0</v>
      </c>
      <c r="K108" s="86"/>
      <c r="L108" s="87"/>
      <c r="M108" s="88">
        <f t="shared" si="231"/>
        <v>0</v>
      </c>
      <c r="N108" s="86"/>
      <c r="O108" s="87"/>
      <c r="P108" s="88">
        <f t="shared" si="232"/>
        <v>0</v>
      </c>
      <c r="Q108" s="86"/>
      <c r="R108" s="87"/>
      <c r="S108" s="88">
        <f t="shared" si="233"/>
        <v>0</v>
      </c>
      <c r="T108" s="86"/>
      <c r="U108" s="87"/>
      <c r="V108" s="334">
        <f t="shared" si="234"/>
        <v>0</v>
      </c>
      <c r="W108" s="401">
        <f t="shared" si="205"/>
        <v>0</v>
      </c>
      <c r="X108" s="390">
        <f t="shared" si="223"/>
        <v>0</v>
      </c>
      <c r="Y108" s="390">
        <f t="shared" si="156"/>
        <v>0</v>
      </c>
      <c r="Z108" s="460" t="e">
        <f t="shared" si="224"/>
        <v>#DIV/0!</v>
      </c>
      <c r="AA108" s="442"/>
      <c r="AB108" s="90"/>
      <c r="AC108" s="90"/>
      <c r="AD108" s="90"/>
      <c r="AE108" s="90"/>
      <c r="AF108" s="90"/>
      <c r="AG108" s="90"/>
    </row>
    <row r="109" spans="1:33" ht="30" customHeight="1" thickBot="1">
      <c r="A109" s="91" t="s">
        <v>54</v>
      </c>
      <c r="B109" s="92" t="s">
        <v>198</v>
      </c>
      <c r="C109" s="116" t="s">
        <v>186</v>
      </c>
      <c r="D109" s="93" t="s">
        <v>90</v>
      </c>
      <c r="E109" s="104"/>
      <c r="F109" s="105"/>
      <c r="G109" s="106">
        <f t="shared" si="229"/>
        <v>0</v>
      </c>
      <c r="H109" s="305"/>
      <c r="I109" s="305"/>
      <c r="J109" s="302">
        <f t="shared" si="230"/>
        <v>0</v>
      </c>
      <c r="K109" s="104"/>
      <c r="L109" s="105"/>
      <c r="M109" s="106">
        <f t="shared" si="231"/>
        <v>0</v>
      </c>
      <c r="N109" s="104"/>
      <c r="O109" s="105"/>
      <c r="P109" s="106">
        <f t="shared" si="232"/>
        <v>0</v>
      </c>
      <c r="Q109" s="104"/>
      <c r="R109" s="105"/>
      <c r="S109" s="106">
        <f t="shared" si="233"/>
        <v>0</v>
      </c>
      <c r="T109" s="104"/>
      <c r="U109" s="105"/>
      <c r="V109" s="335">
        <f t="shared" si="234"/>
        <v>0</v>
      </c>
      <c r="W109" s="402">
        <f t="shared" si="205"/>
        <v>0</v>
      </c>
      <c r="X109" s="392">
        <f t="shared" si="223"/>
        <v>0</v>
      </c>
      <c r="Y109" s="392">
        <f t="shared" si="156"/>
        <v>0</v>
      </c>
      <c r="Z109" s="478" t="e">
        <f t="shared" si="224"/>
        <v>#DIV/0!</v>
      </c>
      <c r="AA109" s="443"/>
      <c r="AB109" s="90"/>
      <c r="AC109" s="90"/>
      <c r="AD109" s="90"/>
      <c r="AE109" s="90"/>
      <c r="AF109" s="90"/>
      <c r="AG109" s="90"/>
    </row>
    <row r="110" spans="1:33" ht="30" customHeight="1" thickBot="1">
      <c r="A110" s="117" t="s">
        <v>199</v>
      </c>
      <c r="B110" s="118"/>
      <c r="C110" s="119"/>
      <c r="D110" s="120"/>
      <c r="E110" s="124">
        <f>E106+E102+E98</f>
        <v>18</v>
      </c>
      <c r="F110" s="133"/>
      <c r="G110" s="123">
        <f t="shared" ref="G110:K110" si="235">G106+G102+G98</f>
        <v>1008</v>
      </c>
      <c r="H110" s="124">
        <f>H106+H102+H98</f>
        <v>19.020567</v>
      </c>
      <c r="I110" s="307"/>
      <c r="J110" s="123">
        <f t="shared" si="235"/>
        <v>1007.8998453300001</v>
      </c>
      <c r="K110" s="134">
        <f t="shared" si="235"/>
        <v>0</v>
      </c>
      <c r="L110" s="133"/>
      <c r="M110" s="123">
        <f t="shared" ref="M110:Q110" si="236">M106+M102+M98</f>
        <v>0</v>
      </c>
      <c r="N110" s="134">
        <f t="shared" si="236"/>
        <v>0</v>
      </c>
      <c r="O110" s="133"/>
      <c r="P110" s="123">
        <f t="shared" ref="P110" si="237">P106+P102+P98</f>
        <v>0</v>
      </c>
      <c r="Q110" s="134">
        <f t="shared" si="236"/>
        <v>0</v>
      </c>
      <c r="R110" s="133"/>
      <c r="S110" s="123">
        <f t="shared" ref="S110:W110" si="238">S106+S102+S98</f>
        <v>0</v>
      </c>
      <c r="T110" s="134">
        <f t="shared" si="238"/>
        <v>0</v>
      </c>
      <c r="U110" s="133"/>
      <c r="V110" s="425">
        <f t="shared" ref="V110" si="239">V106+V102+V98</f>
        <v>0</v>
      </c>
      <c r="W110" s="429">
        <f t="shared" si="238"/>
        <v>1008</v>
      </c>
      <c r="X110" s="410">
        <f t="shared" si="223"/>
        <v>1007.8998453300001</v>
      </c>
      <c r="Y110" s="410">
        <f t="shared" si="156"/>
        <v>0.10015466999993805</v>
      </c>
      <c r="Z110" s="470">
        <f t="shared" si="224"/>
        <v>9.9359791666605205E-5</v>
      </c>
      <c r="AA110" s="491"/>
      <c r="AB110" s="6"/>
      <c r="AC110" s="6"/>
      <c r="AD110" s="6"/>
      <c r="AE110" s="6"/>
      <c r="AF110" s="6"/>
      <c r="AG110" s="6"/>
    </row>
    <row r="111" spans="1:33" ht="30" customHeight="1" thickBot="1">
      <c r="A111" s="125" t="s">
        <v>48</v>
      </c>
      <c r="B111" s="153">
        <v>7</v>
      </c>
      <c r="C111" s="127" t="s">
        <v>200</v>
      </c>
      <c r="D111" s="128"/>
      <c r="E111" s="73"/>
      <c r="F111" s="73"/>
      <c r="G111" s="73"/>
      <c r="H111" s="300"/>
      <c r="I111" s="300"/>
      <c r="J111" s="300"/>
      <c r="K111" s="73"/>
      <c r="L111" s="73"/>
      <c r="M111" s="73"/>
      <c r="N111" s="300"/>
      <c r="O111" s="300"/>
      <c r="P111" s="300"/>
      <c r="Q111" s="73"/>
      <c r="R111" s="73"/>
      <c r="S111" s="73"/>
      <c r="T111" s="300"/>
      <c r="U111" s="300"/>
      <c r="V111" s="418"/>
      <c r="W111" s="411"/>
      <c r="X111" s="420"/>
      <c r="Y111" s="420"/>
      <c r="Z111" s="471"/>
      <c r="AA111" s="419"/>
      <c r="AB111" s="6"/>
      <c r="AC111" s="6"/>
      <c r="AD111" s="6"/>
      <c r="AE111" s="6"/>
      <c r="AF111" s="6"/>
      <c r="AG111" s="6"/>
    </row>
    <row r="112" spans="1:33" ht="30" customHeight="1">
      <c r="A112" s="82" t="s">
        <v>54</v>
      </c>
      <c r="B112" s="83" t="s">
        <v>201</v>
      </c>
      <c r="C112" s="130" t="s">
        <v>202</v>
      </c>
      <c r="D112" s="85" t="s">
        <v>90</v>
      </c>
      <c r="E112" s="86">
        <v>1</v>
      </c>
      <c r="F112" s="87">
        <v>7052</v>
      </c>
      <c r="G112" s="88">
        <f t="shared" ref="G112:G122" si="240">E112*F112</f>
        <v>7052</v>
      </c>
      <c r="H112" s="302">
        <v>1</v>
      </c>
      <c r="I112" s="302">
        <v>9112</v>
      </c>
      <c r="J112" s="302">
        <f t="shared" ref="J112:J122" si="241">H112*I112</f>
        <v>9112</v>
      </c>
      <c r="K112" s="86"/>
      <c r="L112" s="87"/>
      <c r="M112" s="88">
        <f t="shared" ref="M112:M122" si="242">K112*L112</f>
        <v>0</v>
      </c>
      <c r="N112" s="86"/>
      <c r="O112" s="87"/>
      <c r="P112" s="88">
        <f t="shared" ref="P112:P122" si="243">N112*O112</f>
        <v>0</v>
      </c>
      <c r="Q112" s="86"/>
      <c r="R112" s="87"/>
      <c r="S112" s="88">
        <f t="shared" ref="S112:S122" si="244">Q112*R112</f>
        <v>0</v>
      </c>
      <c r="T112" s="86"/>
      <c r="U112" s="87"/>
      <c r="V112" s="394">
        <f t="shared" ref="V112:V122" si="245">T112*U112</f>
        <v>0</v>
      </c>
      <c r="W112" s="404">
        <f t="shared" ref="W112:W122" si="246">G112+M112+S112</f>
        <v>7052</v>
      </c>
      <c r="X112" s="390">
        <f t="shared" si="223"/>
        <v>9112</v>
      </c>
      <c r="Y112" s="391">
        <f t="shared" si="156"/>
        <v>-2060</v>
      </c>
      <c r="Z112" s="461">
        <f>Y112/W112</f>
        <v>-0.29211571185479296</v>
      </c>
      <c r="AA112" s="485" t="s">
        <v>347</v>
      </c>
      <c r="AB112" s="90"/>
      <c r="AC112" s="90"/>
      <c r="AD112" s="90"/>
      <c r="AE112" s="90"/>
      <c r="AF112" s="90"/>
      <c r="AG112" s="90"/>
    </row>
    <row r="113" spans="1:33" ht="30" customHeight="1">
      <c r="A113" s="82" t="s">
        <v>54</v>
      </c>
      <c r="B113" s="83" t="s">
        <v>203</v>
      </c>
      <c r="C113" s="130" t="s">
        <v>204</v>
      </c>
      <c r="D113" s="85" t="s">
        <v>90</v>
      </c>
      <c r="E113" s="86"/>
      <c r="F113" s="87"/>
      <c r="G113" s="88">
        <f t="shared" si="240"/>
        <v>0</v>
      </c>
      <c r="H113" s="302"/>
      <c r="I113" s="302"/>
      <c r="J113" s="302">
        <f t="shared" si="241"/>
        <v>0</v>
      </c>
      <c r="K113" s="86"/>
      <c r="L113" s="87"/>
      <c r="M113" s="88">
        <f t="shared" si="242"/>
        <v>0</v>
      </c>
      <c r="N113" s="86"/>
      <c r="O113" s="87"/>
      <c r="P113" s="88">
        <f t="shared" si="243"/>
        <v>0</v>
      </c>
      <c r="Q113" s="86"/>
      <c r="R113" s="87"/>
      <c r="S113" s="88">
        <f t="shared" si="244"/>
        <v>0</v>
      </c>
      <c r="T113" s="86"/>
      <c r="U113" s="87"/>
      <c r="V113" s="334">
        <f t="shared" si="245"/>
        <v>0</v>
      </c>
      <c r="W113" s="401">
        <f t="shared" si="246"/>
        <v>0</v>
      </c>
      <c r="X113" s="390">
        <f t="shared" si="223"/>
        <v>0</v>
      </c>
      <c r="Y113" s="390">
        <f t="shared" si="156"/>
        <v>0</v>
      </c>
      <c r="Z113" s="460" t="e">
        <f>Y113/W113</f>
        <v>#DIV/0!</v>
      </c>
      <c r="AA113" s="442"/>
      <c r="AB113" s="90"/>
      <c r="AC113" s="90"/>
      <c r="AD113" s="90"/>
      <c r="AE113" s="90"/>
      <c r="AF113" s="90"/>
      <c r="AG113" s="90"/>
    </row>
    <row r="114" spans="1:33" ht="30" customHeight="1">
      <c r="A114" s="82" t="s">
        <v>54</v>
      </c>
      <c r="B114" s="83" t="s">
        <v>205</v>
      </c>
      <c r="C114" s="130" t="s">
        <v>206</v>
      </c>
      <c r="D114" s="85" t="s">
        <v>90</v>
      </c>
      <c r="E114" s="86"/>
      <c r="F114" s="87"/>
      <c r="G114" s="88">
        <f t="shared" si="240"/>
        <v>0</v>
      </c>
      <c r="H114" s="302"/>
      <c r="I114" s="302"/>
      <c r="J114" s="302">
        <f t="shared" si="241"/>
        <v>0</v>
      </c>
      <c r="K114" s="86"/>
      <c r="L114" s="87"/>
      <c r="M114" s="88">
        <f t="shared" si="242"/>
        <v>0</v>
      </c>
      <c r="N114" s="86"/>
      <c r="O114" s="87"/>
      <c r="P114" s="88">
        <f t="shared" si="243"/>
        <v>0</v>
      </c>
      <c r="Q114" s="86"/>
      <c r="R114" s="87"/>
      <c r="S114" s="88">
        <f t="shared" si="244"/>
        <v>0</v>
      </c>
      <c r="T114" s="86"/>
      <c r="U114" s="87"/>
      <c r="V114" s="334">
        <f t="shared" si="245"/>
        <v>0</v>
      </c>
      <c r="W114" s="401">
        <f t="shared" si="246"/>
        <v>0</v>
      </c>
      <c r="X114" s="390">
        <f t="shared" si="223"/>
        <v>0</v>
      </c>
      <c r="Y114" s="390">
        <f t="shared" si="156"/>
        <v>0</v>
      </c>
      <c r="Z114" s="460" t="e">
        <f t="shared" ref="Z114:Z123" si="247">Y114/W114</f>
        <v>#DIV/0!</v>
      </c>
      <c r="AA114" s="442"/>
      <c r="AB114" s="90"/>
      <c r="AC114" s="90"/>
      <c r="AD114" s="90"/>
      <c r="AE114" s="90"/>
      <c r="AF114" s="90"/>
      <c r="AG114" s="90"/>
    </row>
    <row r="115" spans="1:33" ht="30" customHeight="1">
      <c r="A115" s="82" t="s">
        <v>54</v>
      </c>
      <c r="B115" s="83" t="s">
        <v>207</v>
      </c>
      <c r="C115" s="130" t="s">
        <v>208</v>
      </c>
      <c r="D115" s="85" t="s">
        <v>90</v>
      </c>
      <c r="E115" s="86">
        <v>100</v>
      </c>
      <c r="F115" s="87">
        <v>140</v>
      </c>
      <c r="G115" s="88">
        <f t="shared" si="240"/>
        <v>14000</v>
      </c>
      <c r="H115" s="302">
        <v>100</v>
      </c>
      <c r="I115" s="302">
        <v>140</v>
      </c>
      <c r="J115" s="302">
        <f t="shared" si="241"/>
        <v>14000</v>
      </c>
      <c r="K115" s="86"/>
      <c r="L115" s="87"/>
      <c r="M115" s="88">
        <f t="shared" si="242"/>
        <v>0</v>
      </c>
      <c r="N115" s="86"/>
      <c r="O115" s="87"/>
      <c r="P115" s="88">
        <f t="shared" si="243"/>
        <v>0</v>
      </c>
      <c r="Q115" s="86"/>
      <c r="R115" s="87"/>
      <c r="S115" s="88">
        <f t="shared" si="244"/>
        <v>0</v>
      </c>
      <c r="T115" s="86"/>
      <c r="U115" s="87"/>
      <c r="V115" s="334">
        <f t="shared" si="245"/>
        <v>0</v>
      </c>
      <c r="W115" s="401">
        <f t="shared" si="246"/>
        <v>14000</v>
      </c>
      <c r="X115" s="390">
        <f t="shared" si="223"/>
        <v>14000</v>
      </c>
      <c r="Y115" s="390">
        <f t="shared" si="156"/>
        <v>0</v>
      </c>
      <c r="Z115" s="460">
        <f t="shared" si="247"/>
        <v>0</v>
      </c>
      <c r="AA115" s="442" t="s">
        <v>348</v>
      </c>
      <c r="AB115" s="90"/>
      <c r="AC115" s="90"/>
      <c r="AD115" s="90"/>
      <c r="AE115" s="90"/>
      <c r="AF115" s="90"/>
      <c r="AG115" s="90"/>
    </row>
    <row r="116" spans="1:33" ht="30" customHeight="1">
      <c r="A116" s="82" t="s">
        <v>54</v>
      </c>
      <c r="B116" s="83" t="s">
        <v>209</v>
      </c>
      <c r="C116" s="130" t="s">
        <v>210</v>
      </c>
      <c r="D116" s="85" t="s">
        <v>90</v>
      </c>
      <c r="E116" s="86"/>
      <c r="F116" s="87"/>
      <c r="G116" s="88">
        <f t="shared" si="240"/>
        <v>0</v>
      </c>
      <c r="H116" s="302"/>
      <c r="I116" s="302"/>
      <c r="J116" s="302">
        <f t="shared" si="241"/>
        <v>0</v>
      </c>
      <c r="K116" s="86"/>
      <c r="L116" s="87"/>
      <c r="M116" s="88">
        <f t="shared" si="242"/>
        <v>0</v>
      </c>
      <c r="N116" s="86"/>
      <c r="O116" s="87"/>
      <c r="P116" s="88">
        <f t="shared" si="243"/>
        <v>0</v>
      </c>
      <c r="Q116" s="86"/>
      <c r="R116" s="87"/>
      <c r="S116" s="88">
        <f t="shared" si="244"/>
        <v>0</v>
      </c>
      <c r="T116" s="86"/>
      <c r="U116" s="87"/>
      <c r="V116" s="334">
        <f t="shared" si="245"/>
        <v>0</v>
      </c>
      <c r="W116" s="401">
        <f t="shared" si="246"/>
        <v>0</v>
      </c>
      <c r="X116" s="390">
        <f t="shared" si="223"/>
        <v>0</v>
      </c>
      <c r="Y116" s="390">
        <f t="shared" si="156"/>
        <v>0</v>
      </c>
      <c r="Z116" s="460" t="e">
        <f t="shared" si="247"/>
        <v>#DIV/0!</v>
      </c>
      <c r="AA116" s="442"/>
      <c r="AB116" s="90"/>
      <c r="AC116" s="90"/>
      <c r="AD116" s="90"/>
      <c r="AE116" s="90"/>
      <c r="AF116" s="90"/>
      <c r="AG116" s="90"/>
    </row>
    <row r="117" spans="1:33" ht="30" customHeight="1">
      <c r="A117" s="82" t="s">
        <v>54</v>
      </c>
      <c r="B117" s="83" t="s">
        <v>211</v>
      </c>
      <c r="C117" s="130" t="s">
        <v>212</v>
      </c>
      <c r="D117" s="85" t="s">
        <v>90</v>
      </c>
      <c r="E117" s="86"/>
      <c r="F117" s="87"/>
      <c r="G117" s="88">
        <f t="shared" si="240"/>
        <v>0</v>
      </c>
      <c r="H117" s="302"/>
      <c r="I117" s="302"/>
      <c r="J117" s="302">
        <f t="shared" si="241"/>
        <v>0</v>
      </c>
      <c r="K117" s="86"/>
      <c r="L117" s="87"/>
      <c r="M117" s="88">
        <f t="shared" si="242"/>
        <v>0</v>
      </c>
      <c r="N117" s="86"/>
      <c r="O117" s="87"/>
      <c r="P117" s="88">
        <f t="shared" si="243"/>
        <v>0</v>
      </c>
      <c r="Q117" s="86"/>
      <c r="R117" s="87"/>
      <c r="S117" s="88">
        <f t="shared" si="244"/>
        <v>0</v>
      </c>
      <c r="T117" s="86"/>
      <c r="U117" s="87"/>
      <c r="V117" s="334">
        <f t="shared" si="245"/>
        <v>0</v>
      </c>
      <c r="W117" s="401">
        <f t="shared" si="246"/>
        <v>0</v>
      </c>
      <c r="X117" s="390">
        <f t="shared" si="223"/>
        <v>0</v>
      </c>
      <c r="Y117" s="390">
        <f t="shared" si="156"/>
        <v>0</v>
      </c>
      <c r="Z117" s="460" t="e">
        <f t="shared" si="247"/>
        <v>#DIV/0!</v>
      </c>
      <c r="AA117" s="442"/>
      <c r="AB117" s="90"/>
      <c r="AC117" s="90"/>
      <c r="AD117" s="90"/>
      <c r="AE117" s="90"/>
      <c r="AF117" s="90"/>
      <c r="AG117" s="90"/>
    </row>
    <row r="118" spans="1:33" ht="30" customHeight="1">
      <c r="A118" s="82" t="s">
        <v>54</v>
      </c>
      <c r="B118" s="83" t="s">
        <v>213</v>
      </c>
      <c r="C118" s="130" t="s">
        <v>214</v>
      </c>
      <c r="D118" s="85" t="s">
        <v>90</v>
      </c>
      <c r="E118" s="86"/>
      <c r="F118" s="87"/>
      <c r="G118" s="88">
        <f t="shared" si="240"/>
        <v>0</v>
      </c>
      <c r="H118" s="302"/>
      <c r="I118" s="302"/>
      <c r="J118" s="302">
        <f t="shared" si="241"/>
        <v>0</v>
      </c>
      <c r="K118" s="86"/>
      <c r="L118" s="87"/>
      <c r="M118" s="88">
        <f t="shared" si="242"/>
        <v>0</v>
      </c>
      <c r="N118" s="86"/>
      <c r="O118" s="87"/>
      <c r="P118" s="88">
        <f t="shared" si="243"/>
        <v>0</v>
      </c>
      <c r="Q118" s="86"/>
      <c r="R118" s="87"/>
      <c r="S118" s="88">
        <f t="shared" si="244"/>
        <v>0</v>
      </c>
      <c r="T118" s="86"/>
      <c r="U118" s="87"/>
      <c r="V118" s="334">
        <f t="shared" si="245"/>
        <v>0</v>
      </c>
      <c r="W118" s="401">
        <f t="shared" si="246"/>
        <v>0</v>
      </c>
      <c r="X118" s="390">
        <f t="shared" si="223"/>
        <v>0</v>
      </c>
      <c r="Y118" s="390">
        <f t="shared" si="156"/>
        <v>0</v>
      </c>
      <c r="Z118" s="460" t="e">
        <f t="shared" si="247"/>
        <v>#DIV/0!</v>
      </c>
      <c r="AA118" s="442"/>
      <c r="AB118" s="90"/>
      <c r="AC118" s="90"/>
      <c r="AD118" s="90"/>
      <c r="AE118" s="90"/>
      <c r="AF118" s="90"/>
      <c r="AG118" s="90"/>
    </row>
    <row r="119" spans="1:33" ht="30" customHeight="1">
      <c r="A119" s="82" t="s">
        <v>54</v>
      </c>
      <c r="B119" s="83" t="s">
        <v>215</v>
      </c>
      <c r="C119" s="130" t="s">
        <v>216</v>
      </c>
      <c r="D119" s="85" t="s">
        <v>90</v>
      </c>
      <c r="E119" s="86"/>
      <c r="F119" s="87"/>
      <c r="G119" s="88">
        <f t="shared" si="240"/>
        <v>0</v>
      </c>
      <c r="H119" s="302"/>
      <c r="I119" s="302"/>
      <c r="J119" s="302">
        <f t="shared" si="241"/>
        <v>0</v>
      </c>
      <c r="K119" s="86"/>
      <c r="L119" s="87"/>
      <c r="M119" s="88">
        <f t="shared" si="242"/>
        <v>0</v>
      </c>
      <c r="N119" s="86"/>
      <c r="O119" s="87"/>
      <c r="P119" s="88">
        <f t="shared" si="243"/>
        <v>0</v>
      </c>
      <c r="Q119" s="86"/>
      <c r="R119" s="87"/>
      <c r="S119" s="88">
        <f t="shared" si="244"/>
        <v>0</v>
      </c>
      <c r="T119" s="86"/>
      <c r="U119" s="87"/>
      <c r="V119" s="334">
        <f t="shared" si="245"/>
        <v>0</v>
      </c>
      <c r="W119" s="401">
        <f t="shared" si="246"/>
        <v>0</v>
      </c>
      <c r="X119" s="390">
        <f t="shared" si="223"/>
        <v>0</v>
      </c>
      <c r="Y119" s="390">
        <f t="shared" si="156"/>
        <v>0</v>
      </c>
      <c r="Z119" s="460" t="e">
        <f t="shared" si="247"/>
        <v>#DIV/0!</v>
      </c>
      <c r="AA119" s="442"/>
      <c r="AB119" s="90"/>
      <c r="AC119" s="90"/>
      <c r="AD119" s="90"/>
      <c r="AE119" s="90"/>
      <c r="AF119" s="90"/>
      <c r="AG119" s="90"/>
    </row>
    <row r="120" spans="1:33" ht="30" customHeight="1">
      <c r="A120" s="91" t="s">
        <v>54</v>
      </c>
      <c r="B120" s="83" t="s">
        <v>217</v>
      </c>
      <c r="C120" s="116" t="s">
        <v>218</v>
      </c>
      <c r="D120" s="85" t="s">
        <v>90</v>
      </c>
      <c r="E120" s="94"/>
      <c r="F120" s="95"/>
      <c r="G120" s="88">
        <f t="shared" si="240"/>
        <v>0</v>
      </c>
      <c r="H120" s="302"/>
      <c r="I120" s="302"/>
      <c r="J120" s="302">
        <f t="shared" si="241"/>
        <v>0</v>
      </c>
      <c r="K120" s="86"/>
      <c r="L120" s="87"/>
      <c r="M120" s="88">
        <f t="shared" si="242"/>
        <v>0</v>
      </c>
      <c r="N120" s="86"/>
      <c r="O120" s="87"/>
      <c r="P120" s="88">
        <f t="shared" si="243"/>
        <v>0</v>
      </c>
      <c r="Q120" s="86"/>
      <c r="R120" s="87"/>
      <c r="S120" s="88">
        <f t="shared" si="244"/>
        <v>0</v>
      </c>
      <c r="T120" s="86"/>
      <c r="U120" s="87"/>
      <c r="V120" s="334">
        <f t="shared" si="245"/>
        <v>0</v>
      </c>
      <c r="W120" s="401">
        <f t="shared" si="246"/>
        <v>0</v>
      </c>
      <c r="X120" s="390">
        <f t="shared" si="223"/>
        <v>0</v>
      </c>
      <c r="Y120" s="390">
        <f t="shared" si="156"/>
        <v>0</v>
      </c>
      <c r="Z120" s="460" t="e">
        <f t="shared" si="247"/>
        <v>#DIV/0!</v>
      </c>
      <c r="AA120" s="480"/>
      <c r="AB120" s="90"/>
      <c r="AC120" s="90"/>
      <c r="AD120" s="90"/>
      <c r="AE120" s="90"/>
      <c r="AF120" s="90"/>
      <c r="AG120" s="90"/>
    </row>
    <row r="121" spans="1:33" ht="30" customHeight="1">
      <c r="A121" s="91" t="s">
        <v>54</v>
      </c>
      <c r="B121" s="83" t="s">
        <v>219</v>
      </c>
      <c r="C121" s="116" t="s">
        <v>220</v>
      </c>
      <c r="D121" s="93" t="s">
        <v>90</v>
      </c>
      <c r="E121" s="86"/>
      <c r="F121" s="87"/>
      <c r="G121" s="88">
        <f t="shared" si="240"/>
        <v>0</v>
      </c>
      <c r="H121" s="302"/>
      <c r="I121" s="302"/>
      <c r="J121" s="302">
        <f t="shared" si="241"/>
        <v>0</v>
      </c>
      <c r="K121" s="86"/>
      <c r="L121" s="87"/>
      <c r="M121" s="88">
        <f t="shared" si="242"/>
        <v>0</v>
      </c>
      <c r="N121" s="86"/>
      <c r="O121" s="87"/>
      <c r="P121" s="88">
        <f t="shared" si="243"/>
        <v>0</v>
      </c>
      <c r="Q121" s="86"/>
      <c r="R121" s="87"/>
      <c r="S121" s="88">
        <f t="shared" si="244"/>
        <v>0</v>
      </c>
      <c r="T121" s="86"/>
      <c r="U121" s="87"/>
      <c r="V121" s="334">
        <f t="shared" si="245"/>
        <v>0</v>
      </c>
      <c r="W121" s="401">
        <f t="shared" si="246"/>
        <v>0</v>
      </c>
      <c r="X121" s="390">
        <f t="shared" si="223"/>
        <v>0</v>
      </c>
      <c r="Y121" s="390">
        <f t="shared" si="156"/>
        <v>0</v>
      </c>
      <c r="Z121" s="460" t="e">
        <f t="shared" si="247"/>
        <v>#DIV/0!</v>
      </c>
      <c r="AA121" s="442"/>
      <c r="AB121" s="90"/>
      <c r="AC121" s="90"/>
      <c r="AD121" s="90"/>
      <c r="AE121" s="90"/>
      <c r="AF121" s="90"/>
      <c r="AG121" s="90"/>
    </row>
    <row r="122" spans="1:33" ht="42" customHeight="1" thickBot="1">
      <c r="A122" s="91" t="s">
        <v>54</v>
      </c>
      <c r="B122" s="83" t="s">
        <v>221</v>
      </c>
      <c r="C122" s="166" t="s">
        <v>306</v>
      </c>
      <c r="D122" s="93"/>
      <c r="E122" s="94"/>
      <c r="F122" s="95">
        <v>0.22</v>
      </c>
      <c r="G122" s="96">
        <f t="shared" si="240"/>
        <v>0</v>
      </c>
      <c r="H122" s="303"/>
      <c r="I122" s="303"/>
      <c r="J122" s="302">
        <f t="shared" si="241"/>
        <v>0</v>
      </c>
      <c r="K122" s="94"/>
      <c r="L122" s="95">
        <v>0.22</v>
      </c>
      <c r="M122" s="96">
        <f t="shared" si="242"/>
        <v>0</v>
      </c>
      <c r="N122" s="94"/>
      <c r="O122" s="95">
        <v>0.22</v>
      </c>
      <c r="P122" s="96">
        <f t="shared" si="243"/>
        <v>0</v>
      </c>
      <c r="Q122" s="94"/>
      <c r="R122" s="95">
        <v>0.22</v>
      </c>
      <c r="S122" s="96">
        <f t="shared" si="244"/>
        <v>0</v>
      </c>
      <c r="T122" s="94"/>
      <c r="U122" s="95">
        <v>0.22</v>
      </c>
      <c r="V122" s="338">
        <f t="shared" si="245"/>
        <v>0</v>
      </c>
      <c r="W122" s="402">
        <f t="shared" si="246"/>
        <v>0</v>
      </c>
      <c r="X122" s="392">
        <f t="shared" si="223"/>
        <v>0</v>
      </c>
      <c r="Y122" s="392">
        <f t="shared" si="156"/>
        <v>0</v>
      </c>
      <c r="Z122" s="478" t="e">
        <f t="shared" si="247"/>
        <v>#DIV/0!</v>
      </c>
      <c r="AA122" s="443"/>
      <c r="AB122" s="6"/>
      <c r="AC122" s="6"/>
      <c r="AD122" s="6"/>
      <c r="AE122" s="6"/>
      <c r="AF122" s="6"/>
      <c r="AG122" s="6"/>
    </row>
    <row r="123" spans="1:33" ht="30" customHeight="1" thickBot="1">
      <c r="A123" s="117" t="s">
        <v>222</v>
      </c>
      <c r="B123" s="118"/>
      <c r="C123" s="119"/>
      <c r="D123" s="120"/>
      <c r="E123" s="124">
        <f>SUM(E112:E121)</f>
        <v>101</v>
      </c>
      <c r="F123" s="133"/>
      <c r="G123" s="123">
        <f>SUM(G112:G122)</f>
        <v>21052</v>
      </c>
      <c r="H123" s="124">
        <f>SUM(H112:H121)</f>
        <v>101</v>
      </c>
      <c r="I123" s="307"/>
      <c r="J123" s="123">
        <f>SUM(J112:J122)</f>
        <v>23112</v>
      </c>
      <c r="K123" s="134">
        <f>SUM(K112:K121)</f>
        <v>0</v>
      </c>
      <c r="L123" s="133"/>
      <c r="M123" s="123">
        <f>SUM(M112:M122)</f>
        <v>0</v>
      </c>
      <c r="N123" s="134">
        <f>SUM(N112:N121)</f>
        <v>0</v>
      </c>
      <c r="O123" s="133"/>
      <c r="P123" s="123">
        <f>SUM(P112:P122)</f>
        <v>0</v>
      </c>
      <c r="Q123" s="134">
        <f>SUM(Q112:Q121)</f>
        <v>0</v>
      </c>
      <c r="R123" s="133"/>
      <c r="S123" s="123">
        <f t="shared" ref="S123:W123" si="248">SUM(S112:S122)</f>
        <v>0</v>
      </c>
      <c r="T123" s="134">
        <f>SUM(T112:T121)</f>
        <v>0</v>
      </c>
      <c r="U123" s="133"/>
      <c r="V123" s="311">
        <f t="shared" ref="V123" si="249">SUM(V112:V122)</f>
        <v>0</v>
      </c>
      <c r="W123" s="405">
        <f t="shared" si="248"/>
        <v>21052</v>
      </c>
      <c r="X123" s="414">
        <f t="shared" si="223"/>
        <v>23112</v>
      </c>
      <c r="Y123" s="414">
        <f t="shared" si="156"/>
        <v>-2060</v>
      </c>
      <c r="Z123" s="470">
        <f t="shared" si="247"/>
        <v>-9.7852935588067638E-2</v>
      </c>
      <c r="AA123" s="486"/>
      <c r="AB123" s="6"/>
      <c r="AC123" s="6"/>
      <c r="AD123" s="6"/>
      <c r="AE123" s="6"/>
      <c r="AF123" s="6"/>
      <c r="AG123" s="6"/>
    </row>
    <row r="124" spans="1:33" ht="30" customHeight="1" thickBot="1">
      <c r="A124" s="125" t="s">
        <v>48</v>
      </c>
      <c r="B124" s="153">
        <v>8</v>
      </c>
      <c r="C124" s="167" t="s">
        <v>223</v>
      </c>
      <c r="D124" s="128"/>
      <c r="E124" s="73"/>
      <c r="F124" s="73"/>
      <c r="G124" s="73"/>
      <c r="H124" s="300"/>
      <c r="I124" s="300"/>
      <c r="J124" s="300"/>
      <c r="K124" s="73"/>
      <c r="L124" s="73"/>
      <c r="M124" s="73"/>
      <c r="N124" s="300"/>
      <c r="O124" s="300"/>
      <c r="P124" s="300"/>
      <c r="Q124" s="73"/>
      <c r="R124" s="73"/>
      <c r="S124" s="73"/>
      <c r="T124" s="300"/>
      <c r="U124" s="300"/>
      <c r="V124" s="418"/>
      <c r="W124" s="411"/>
      <c r="X124" s="420"/>
      <c r="Y124" s="420"/>
      <c r="Z124" s="471"/>
      <c r="AA124" s="419"/>
      <c r="AB124" s="81"/>
      <c r="AC124" s="81"/>
      <c r="AD124" s="81"/>
      <c r="AE124" s="81"/>
      <c r="AF124" s="81"/>
      <c r="AG124" s="81"/>
    </row>
    <row r="125" spans="1:33" ht="30" customHeight="1">
      <c r="A125" s="168" t="s">
        <v>54</v>
      </c>
      <c r="B125" s="169" t="s">
        <v>224</v>
      </c>
      <c r="C125" s="170" t="s">
        <v>225</v>
      </c>
      <c r="D125" s="85" t="s">
        <v>226</v>
      </c>
      <c r="E125" s="86"/>
      <c r="F125" s="87"/>
      <c r="G125" s="88">
        <f t="shared" ref="G125:G130" si="250">E125*F125</f>
        <v>0</v>
      </c>
      <c r="H125" s="302"/>
      <c r="I125" s="302"/>
      <c r="J125" s="302">
        <f t="shared" ref="J125:J130" si="251">H125*I125</f>
        <v>0</v>
      </c>
      <c r="K125" s="86"/>
      <c r="L125" s="87"/>
      <c r="M125" s="88">
        <f t="shared" ref="M125:M130" si="252">K125*L125</f>
        <v>0</v>
      </c>
      <c r="N125" s="86"/>
      <c r="O125" s="87"/>
      <c r="P125" s="88">
        <f t="shared" ref="P125:P130" si="253">N125*O125</f>
        <v>0</v>
      </c>
      <c r="Q125" s="86"/>
      <c r="R125" s="87"/>
      <c r="S125" s="88">
        <f t="shared" ref="S125:S130" si="254">Q125*R125</f>
        <v>0</v>
      </c>
      <c r="T125" s="86"/>
      <c r="U125" s="87"/>
      <c r="V125" s="334">
        <f t="shared" ref="V125:V130" si="255">T125*U125</f>
        <v>0</v>
      </c>
      <c r="W125" s="401">
        <f t="shared" ref="W125:W130" si="256">G125+M125+S125</f>
        <v>0</v>
      </c>
      <c r="X125" s="390">
        <f t="shared" si="223"/>
        <v>0</v>
      </c>
      <c r="Y125" s="390">
        <f t="shared" si="156"/>
        <v>0</v>
      </c>
      <c r="Z125" s="460" t="e">
        <f>Y125/W125</f>
        <v>#DIV/0!</v>
      </c>
      <c r="AA125" s="485"/>
      <c r="AB125" s="90"/>
      <c r="AC125" s="90"/>
      <c r="AD125" s="90"/>
      <c r="AE125" s="90"/>
      <c r="AF125" s="90"/>
      <c r="AG125" s="90"/>
    </row>
    <row r="126" spans="1:33" ht="30" customHeight="1">
      <c r="A126" s="168" t="s">
        <v>54</v>
      </c>
      <c r="B126" s="169" t="s">
        <v>227</v>
      </c>
      <c r="C126" s="170" t="s">
        <v>228</v>
      </c>
      <c r="D126" s="85" t="s">
        <v>226</v>
      </c>
      <c r="E126" s="86"/>
      <c r="F126" s="87"/>
      <c r="G126" s="88">
        <f t="shared" si="250"/>
        <v>0</v>
      </c>
      <c r="H126" s="302"/>
      <c r="I126" s="302"/>
      <c r="J126" s="302">
        <f t="shared" si="251"/>
        <v>0</v>
      </c>
      <c r="K126" s="86"/>
      <c r="L126" s="87"/>
      <c r="M126" s="88">
        <f t="shared" si="252"/>
        <v>0</v>
      </c>
      <c r="N126" s="86"/>
      <c r="O126" s="87"/>
      <c r="P126" s="88">
        <f t="shared" si="253"/>
        <v>0</v>
      </c>
      <c r="Q126" s="86"/>
      <c r="R126" s="87"/>
      <c r="S126" s="88">
        <f t="shared" si="254"/>
        <v>0</v>
      </c>
      <c r="T126" s="86"/>
      <c r="U126" s="87"/>
      <c r="V126" s="334">
        <f t="shared" si="255"/>
        <v>0</v>
      </c>
      <c r="W126" s="401">
        <f t="shared" si="256"/>
        <v>0</v>
      </c>
      <c r="X126" s="390">
        <f t="shared" si="223"/>
        <v>0</v>
      </c>
      <c r="Y126" s="390">
        <f t="shared" si="156"/>
        <v>0</v>
      </c>
      <c r="Z126" s="460" t="e">
        <f>Y126/W126</f>
        <v>#DIV/0!</v>
      </c>
      <c r="AA126" s="442"/>
      <c r="AB126" s="90"/>
      <c r="AC126" s="90"/>
      <c r="AD126" s="90"/>
      <c r="AE126" s="90"/>
      <c r="AF126" s="90"/>
      <c r="AG126" s="90"/>
    </row>
    <row r="127" spans="1:33" ht="30" customHeight="1">
      <c r="A127" s="168" t="s">
        <v>54</v>
      </c>
      <c r="B127" s="169" t="s">
        <v>229</v>
      </c>
      <c r="C127" s="170" t="s">
        <v>230</v>
      </c>
      <c r="D127" s="85" t="s">
        <v>231</v>
      </c>
      <c r="E127" s="171"/>
      <c r="F127" s="172"/>
      <c r="G127" s="88">
        <f t="shared" si="250"/>
        <v>0</v>
      </c>
      <c r="H127" s="302"/>
      <c r="I127" s="302"/>
      <c r="J127" s="302">
        <f t="shared" si="251"/>
        <v>0</v>
      </c>
      <c r="K127" s="86"/>
      <c r="L127" s="87"/>
      <c r="M127" s="88">
        <f t="shared" si="252"/>
        <v>0</v>
      </c>
      <c r="N127" s="86"/>
      <c r="O127" s="87"/>
      <c r="P127" s="88">
        <f t="shared" si="253"/>
        <v>0</v>
      </c>
      <c r="Q127" s="86"/>
      <c r="R127" s="87"/>
      <c r="S127" s="88">
        <f t="shared" si="254"/>
        <v>0</v>
      </c>
      <c r="T127" s="86"/>
      <c r="U127" s="87"/>
      <c r="V127" s="334">
        <f t="shared" si="255"/>
        <v>0</v>
      </c>
      <c r="W127" s="402">
        <f t="shared" si="256"/>
        <v>0</v>
      </c>
      <c r="X127" s="390">
        <f t="shared" si="223"/>
        <v>0</v>
      </c>
      <c r="Y127" s="390">
        <f t="shared" si="156"/>
        <v>0</v>
      </c>
      <c r="Z127" s="460" t="e">
        <f t="shared" ref="Z127:Z131" si="257">Y127/W127</f>
        <v>#DIV/0!</v>
      </c>
      <c r="AA127" s="442"/>
      <c r="AB127" s="90"/>
      <c r="AC127" s="90"/>
      <c r="AD127" s="90"/>
      <c r="AE127" s="90"/>
      <c r="AF127" s="90"/>
      <c r="AG127" s="90"/>
    </row>
    <row r="128" spans="1:33" ht="30" customHeight="1">
      <c r="A128" s="168" t="s">
        <v>54</v>
      </c>
      <c r="B128" s="169" t="s">
        <v>232</v>
      </c>
      <c r="C128" s="170" t="s">
        <v>233</v>
      </c>
      <c r="D128" s="85" t="s">
        <v>231</v>
      </c>
      <c r="E128" s="86"/>
      <c r="F128" s="87"/>
      <c r="G128" s="88">
        <f t="shared" si="250"/>
        <v>0</v>
      </c>
      <c r="H128" s="302"/>
      <c r="I128" s="302"/>
      <c r="J128" s="302">
        <f t="shared" si="251"/>
        <v>0</v>
      </c>
      <c r="K128" s="171"/>
      <c r="L128" s="172"/>
      <c r="M128" s="88">
        <f t="shared" si="252"/>
        <v>0</v>
      </c>
      <c r="N128" s="171"/>
      <c r="O128" s="172"/>
      <c r="P128" s="88">
        <f t="shared" si="253"/>
        <v>0</v>
      </c>
      <c r="Q128" s="171"/>
      <c r="R128" s="172"/>
      <c r="S128" s="88">
        <f t="shared" si="254"/>
        <v>0</v>
      </c>
      <c r="T128" s="171"/>
      <c r="U128" s="172"/>
      <c r="V128" s="334">
        <f t="shared" si="255"/>
        <v>0</v>
      </c>
      <c r="W128" s="402">
        <f t="shared" si="256"/>
        <v>0</v>
      </c>
      <c r="X128" s="390">
        <f t="shared" si="223"/>
        <v>0</v>
      </c>
      <c r="Y128" s="390">
        <f t="shared" si="156"/>
        <v>0</v>
      </c>
      <c r="Z128" s="460" t="e">
        <f t="shared" si="257"/>
        <v>#DIV/0!</v>
      </c>
      <c r="AA128" s="442"/>
      <c r="AB128" s="90"/>
      <c r="AC128" s="90"/>
      <c r="AD128" s="90"/>
      <c r="AE128" s="90"/>
      <c r="AF128" s="90"/>
      <c r="AG128" s="90"/>
    </row>
    <row r="129" spans="1:33" ht="30" customHeight="1">
      <c r="A129" s="168" t="s">
        <v>54</v>
      </c>
      <c r="B129" s="169" t="s">
        <v>234</v>
      </c>
      <c r="C129" s="170" t="s">
        <v>235</v>
      </c>
      <c r="D129" s="85" t="s">
        <v>231</v>
      </c>
      <c r="E129" s="86"/>
      <c r="F129" s="87"/>
      <c r="G129" s="88">
        <f t="shared" si="250"/>
        <v>0</v>
      </c>
      <c r="H129" s="302"/>
      <c r="I129" s="302"/>
      <c r="J129" s="302">
        <f t="shared" si="251"/>
        <v>0</v>
      </c>
      <c r="K129" s="86"/>
      <c r="L129" s="87"/>
      <c r="M129" s="88">
        <f t="shared" si="252"/>
        <v>0</v>
      </c>
      <c r="N129" s="86"/>
      <c r="O129" s="87"/>
      <c r="P129" s="88">
        <f t="shared" si="253"/>
        <v>0</v>
      </c>
      <c r="Q129" s="86"/>
      <c r="R129" s="87"/>
      <c r="S129" s="88">
        <f t="shared" si="254"/>
        <v>0</v>
      </c>
      <c r="T129" s="86"/>
      <c r="U129" s="87"/>
      <c r="V129" s="334">
        <f t="shared" si="255"/>
        <v>0</v>
      </c>
      <c r="W129" s="401">
        <f t="shared" si="256"/>
        <v>0</v>
      </c>
      <c r="X129" s="390">
        <f t="shared" si="223"/>
        <v>0</v>
      </c>
      <c r="Y129" s="390">
        <f t="shared" si="156"/>
        <v>0</v>
      </c>
      <c r="Z129" s="460" t="e">
        <f t="shared" si="257"/>
        <v>#DIV/0!</v>
      </c>
      <c r="AA129" s="488"/>
      <c r="AB129" s="90"/>
      <c r="AC129" s="90"/>
      <c r="AD129" s="90"/>
      <c r="AE129" s="90"/>
      <c r="AF129" s="90"/>
      <c r="AG129" s="90"/>
    </row>
    <row r="130" spans="1:33" ht="30" customHeight="1" thickBot="1">
      <c r="A130" s="173" t="s">
        <v>54</v>
      </c>
      <c r="B130" s="174" t="s">
        <v>236</v>
      </c>
      <c r="C130" s="175" t="s">
        <v>237</v>
      </c>
      <c r="D130" s="93"/>
      <c r="E130" s="94"/>
      <c r="F130" s="95">
        <v>0.22</v>
      </c>
      <c r="G130" s="96">
        <f t="shared" si="250"/>
        <v>0</v>
      </c>
      <c r="H130" s="303"/>
      <c r="I130" s="303"/>
      <c r="J130" s="302">
        <f t="shared" si="251"/>
        <v>0</v>
      </c>
      <c r="K130" s="94"/>
      <c r="L130" s="95">
        <v>0.22</v>
      </c>
      <c r="M130" s="96">
        <f t="shared" si="252"/>
        <v>0</v>
      </c>
      <c r="N130" s="94"/>
      <c r="O130" s="95">
        <v>0.22</v>
      </c>
      <c r="P130" s="96">
        <f t="shared" si="253"/>
        <v>0</v>
      </c>
      <c r="Q130" s="94"/>
      <c r="R130" s="95">
        <v>0.22</v>
      </c>
      <c r="S130" s="96">
        <f t="shared" si="254"/>
        <v>0</v>
      </c>
      <c r="T130" s="94"/>
      <c r="U130" s="95">
        <v>0.22</v>
      </c>
      <c r="V130" s="338">
        <f t="shared" si="255"/>
        <v>0</v>
      </c>
      <c r="W130" s="402">
        <f t="shared" si="256"/>
        <v>0</v>
      </c>
      <c r="X130" s="392">
        <f t="shared" si="223"/>
        <v>0</v>
      </c>
      <c r="Y130" s="392">
        <f t="shared" si="156"/>
        <v>0</v>
      </c>
      <c r="Z130" s="478" t="e">
        <f t="shared" si="257"/>
        <v>#DIV/0!</v>
      </c>
      <c r="AA130" s="489"/>
      <c r="AB130" s="6"/>
      <c r="AC130" s="6"/>
      <c r="AD130" s="6"/>
      <c r="AE130" s="6"/>
      <c r="AF130" s="6"/>
      <c r="AG130" s="6"/>
    </row>
    <row r="131" spans="1:33" ht="30" customHeight="1" thickBot="1">
      <c r="A131" s="117" t="s">
        <v>238</v>
      </c>
      <c r="B131" s="118"/>
      <c r="C131" s="119"/>
      <c r="D131" s="120"/>
      <c r="E131" s="124">
        <f>SUM(E125:E129)</f>
        <v>0</v>
      </c>
      <c r="F131" s="133"/>
      <c r="G131" s="124">
        <f>SUM(G125:G130)</f>
        <v>0</v>
      </c>
      <c r="H131" s="124">
        <f>SUM(H125:H129)</f>
        <v>0</v>
      </c>
      <c r="I131" s="124"/>
      <c r="J131" s="124">
        <f>SUM(J125:J130)</f>
        <v>0</v>
      </c>
      <c r="K131" s="124">
        <f>SUM(K125:K129)</f>
        <v>0</v>
      </c>
      <c r="L131" s="133"/>
      <c r="M131" s="124">
        <f>SUM(M125:M130)</f>
        <v>0</v>
      </c>
      <c r="N131" s="124">
        <f>SUM(N125:N129)</f>
        <v>0</v>
      </c>
      <c r="O131" s="133"/>
      <c r="P131" s="124">
        <f>SUM(P125:P130)</f>
        <v>0</v>
      </c>
      <c r="Q131" s="124">
        <f>SUM(Q125:Q129)</f>
        <v>0</v>
      </c>
      <c r="R131" s="133"/>
      <c r="S131" s="124">
        <f t="shared" ref="S131:W131" si="258">SUM(S125:S130)</f>
        <v>0</v>
      </c>
      <c r="T131" s="124">
        <f>SUM(T125:T129)</f>
        <v>0</v>
      </c>
      <c r="U131" s="133"/>
      <c r="V131" s="307">
        <f t="shared" ref="V131" si="259">SUM(V125:V130)</f>
        <v>0</v>
      </c>
      <c r="W131" s="405">
        <f t="shared" si="258"/>
        <v>0</v>
      </c>
      <c r="X131" s="414">
        <f t="shared" si="223"/>
        <v>0</v>
      </c>
      <c r="Y131" s="414">
        <f t="shared" si="156"/>
        <v>0</v>
      </c>
      <c r="Z131" s="470" t="e">
        <f t="shared" si="257"/>
        <v>#DIV/0!</v>
      </c>
      <c r="AA131" s="487"/>
      <c r="AB131" s="6"/>
      <c r="AC131" s="6"/>
      <c r="AD131" s="6"/>
      <c r="AE131" s="6"/>
      <c r="AF131" s="6"/>
      <c r="AG131" s="6"/>
    </row>
    <row r="132" spans="1:33" ht="30" customHeight="1" thickBot="1">
      <c r="A132" s="125" t="s">
        <v>48</v>
      </c>
      <c r="B132" s="126">
        <v>9</v>
      </c>
      <c r="C132" s="127" t="s">
        <v>239</v>
      </c>
      <c r="D132" s="128"/>
      <c r="E132" s="73"/>
      <c r="F132" s="73"/>
      <c r="G132" s="73"/>
      <c r="H132" s="300"/>
      <c r="I132" s="300"/>
      <c r="J132" s="300"/>
      <c r="K132" s="73"/>
      <c r="L132" s="73"/>
      <c r="M132" s="73"/>
      <c r="N132" s="300"/>
      <c r="O132" s="300"/>
      <c r="P132" s="300"/>
      <c r="Q132" s="73"/>
      <c r="R132" s="73"/>
      <c r="S132" s="73"/>
      <c r="T132" s="300"/>
      <c r="U132" s="300"/>
      <c r="V132" s="418"/>
      <c r="W132" s="411"/>
      <c r="X132" s="420"/>
      <c r="Y132" s="420"/>
      <c r="Z132" s="471"/>
      <c r="AA132" s="419"/>
      <c r="AB132" s="6"/>
      <c r="AC132" s="6"/>
      <c r="AD132" s="6"/>
      <c r="AE132" s="6"/>
      <c r="AF132" s="6"/>
      <c r="AG132" s="6"/>
    </row>
    <row r="133" spans="1:33" ht="30" customHeight="1">
      <c r="A133" s="176" t="s">
        <v>54</v>
      </c>
      <c r="B133" s="177">
        <v>43839</v>
      </c>
      <c r="C133" s="178" t="s">
        <v>240</v>
      </c>
      <c r="D133" s="179" t="s">
        <v>324</v>
      </c>
      <c r="E133" s="180">
        <v>5</v>
      </c>
      <c r="F133" s="181">
        <v>1000</v>
      </c>
      <c r="G133" s="182">
        <f t="shared" ref="G133:G138" si="260">E133*F133</f>
        <v>5000</v>
      </c>
      <c r="H133" s="312">
        <v>5</v>
      </c>
      <c r="I133" s="312">
        <v>1000</v>
      </c>
      <c r="J133" s="302">
        <f t="shared" ref="J133:J138" si="261">H133*I133</f>
        <v>5000</v>
      </c>
      <c r="K133" s="183"/>
      <c r="L133" s="181"/>
      <c r="M133" s="182">
        <f t="shared" ref="M133:M138" si="262">K133*L133</f>
        <v>0</v>
      </c>
      <c r="N133" s="183"/>
      <c r="O133" s="181"/>
      <c r="P133" s="182">
        <f t="shared" ref="P133:P138" si="263">N133*O133</f>
        <v>0</v>
      </c>
      <c r="Q133" s="183"/>
      <c r="R133" s="181"/>
      <c r="S133" s="182">
        <f t="shared" ref="S133:S138" si="264">Q133*R133</f>
        <v>0</v>
      </c>
      <c r="T133" s="183"/>
      <c r="U133" s="181"/>
      <c r="V133" s="397">
        <f t="shared" ref="V133:V138" si="265">T133*U133</f>
        <v>0</v>
      </c>
      <c r="W133" s="406">
        <f t="shared" ref="W133:W138" si="266">G133+M133+S133</f>
        <v>5000</v>
      </c>
      <c r="X133" s="390">
        <f t="shared" si="223"/>
        <v>5000</v>
      </c>
      <c r="Y133" s="390">
        <f t="shared" si="156"/>
        <v>0</v>
      </c>
      <c r="Z133" s="460">
        <f>Y133/W133</f>
        <v>0</v>
      </c>
      <c r="AA133" s="485" t="s">
        <v>345</v>
      </c>
      <c r="AB133" s="89"/>
      <c r="AC133" s="90"/>
      <c r="AD133" s="90"/>
      <c r="AE133" s="90"/>
      <c r="AF133" s="90"/>
      <c r="AG133" s="90"/>
    </row>
    <row r="134" spans="1:33" ht="30" customHeight="1">
      <c r="A134" s="82" t="s">
        <v>54</v>
      </c>
      <c r="B134" s="184">
        <v>43870</v>
      </c>
      <c r="C134" s="130" t="s">
        <v>241</v>
      </c>
      <c r="D134" s="185"/>
      <c r="E134" s="138"/>
      <c r="F134" s="87"/>
      <c r="G134" s="88">
        <f t="shared" si="260"/>
        <v>0</v>
      </c>
      <c r="H134" s="302"/>
      <c r="I134" s="302"/>
      <c r="J134" s="302">
        <f t="shared" si="261"/>
        <v>0</v>
      </c>
      <c r="K134" s="86"/>
      <c r="L134" s="87"/>
      <c r="M134" s="88">
        <f t="shared" si="262"/>
        <v>0</v>
      </c>
      <c r="N134" s="86"/>
      <c r="O134" s="87"/>
      <c r="P134" s="88">
        <f t="shared" si="263"/>
        <v>0</v>
      </c>
      <c r="Q134" s="86"/>
      <c r="R134" s="87"/>
      <c r="S134" s="88">
        <f t="shared" si="264"/>
        <v>0</v>
      </c>
      <c r="T134" s="86"/>
      <c r="U134" s="87"/>
      <c r="V134" s="334">
        <f t="shared" si="265"/>
        <v>0</v>
      </c>
      <c r="W134" s="401">
        <f t="shared" si="266"/>
        <v>0</v>
      </c>
      <c r="X134" s="390">
        <f t="shared" si="223"/>
        <v>0</v>
      </c>
      <c r="Y134" s="390">
        <f t="shared" si="156"/>
        <v>0</v>
      </c>
      <c r="Z134" s="460" t="e">
        <f t="shared" ref="Z134:Z138" si="267">Y134/W134</f>
        <v>#DIV/0!</v>
      </c>
      <c r="AA134" s="442"/>
      <c r="AB134" s="90"/>
      <c r="AC134" s="90"/>
      <c r="AD134" s="90"/>
      <c r="AE134" s="90"/>
      <c r="AF134" s="90"/>
      <c r="AG134" s="90"/>
    </row>
    <row r="135" spans="1:33" ht="30" customHeight="1">
      <c r="A135" s="82" t="s">
        <v>54</v>
      </c>
      <c r="B135" s="184">
        <v>43899</v>
      </c>
      <c r="C135" s="130" t="s">
        <v>242</v>
      </c>
      <c r="D135" s="185"/>
      <c r="E135" s="138"/>
      <c r="F135" s="87"/>
      <c r="G135" s="88">
        <f t="shared" si="260"/>
        <v>0</v>
      </c>
      <c r="H135" s="302"/>
      <c r="I135" s="302"/>
      <c r="J135" s="302">
        <f t="shared" si="261"/>
        <v>0</v>
      </c>
      <c r="K135" s="86"/>
      <c r="L135" s="87"/>
      <c r="M135" s="88">
        <f t="shared" si="262"/>
        <v>0</v>
      </c>
      <c r="N135" s="86"/>
      <c r="O135" s="87"/>
      <c r="P135" s="88">
        <f t="shared" si="263"/>
        <v>0</v>
      </c>
      <c r="Q135" s="86"/>
      <c r="R135" s="87"/>
      <c r="S135" s="88">
        <f t="shared" si="264"/>
        <v>0</v>
      </c>
      <c r="T135" s="86"/>
      <c r="U135" s="87"/>
      <c r="V135" s="334">
        <f t="shared" si="265"/>
        <v>0</v>
      </c>
      <c r="W135" s="401">
        <f t="shared" si="266"/>
        <v>0</v>
      </c>
      <c r="X135" s="390">
        <f t="shared" si="223"/>
        <v>0</v>
      </c>
      <c r="Y135" s="390">
        <f t="shared" si="156"/>
        <v>0</v>
      </c>
      <c r="Z135" s="460" t="e">
        <f t="shared" si="267"/>
        <v>#DIV/0!</v>
      </c>
      <c r="AA135" s="442"/>
      <c r="AB135" s="90"/>
      <c r="AC135" s="90"/>
      <c r="AD135" s="90"/>
      <c r="AE135" s="90"/>
      <c r="AF135" s="90"/>
      <c r="AG135" s="90"/>
    </row>
    <row r="136" spans="1:33" ht="30" customHeight="1">
      <c r="A136" s="82" t="s">
        <v>54</v>
      </c>
      <c r="B136" s="184">
        <v>43930</v>
      </c>
      <c r="C136" s="130" t="s">
        <v>243</v>
      </c>
      <c r="D136" s="185" t="s">
        <v>324</v>
      </c>
      <c r="E136" s="138">
        <v>5</v>
      </c>
      <c r="F136" s="87">
        <v>7000</v>
      </c>
      <c r="G136" s="88">
        <f t="shared" si="260"/>
        <v>35000</v>
      </c>
      <c r="H136" s="302">
        <v>5</v>
      </c>
      <c r="I136" s="333">
        <v>7000</v>
      </c>
      <c r="J136" s="302">
        <f t="shared" si="261"/>
        <v>35000</v>
      </c>
      <c r="K136" s="86"/>
      <c r="L136" s="87"/>
      <c r="M136" s="88">
        <f t="shared" si="262"/>
        <v>0</v>
      </c>
      <c r="N136" s="86"/>
      <c r="O136" s="87"/>
      <c r="P136" s="88">
        <f t="shared" si="263"/>
        <v>0</v>
      </c>
      <c r="Q136" s="86"/>
      <c r="R136" s="87"/>
      <c r="S136" s="88">
        <f t="shared" si="264"/>
        <v>0</v>
      </c>
      <c r="T136" s="86"/>
      <c r="U136" s="87"/>
      <c r="V136" s="334">
        <f t="shared" si="265"/>
        <v>0</v>
      </c>
      <c r="W136" s="401">
        <f t="shared" si="266"/>
        <v>35000</v>
      </c>
      <c r="X136" s="390">
        <f t="shared" si="223"/>
        <v>35000</v>
      </c>
      <c r="Y136" s="390">
        <f t="shared" si="156"/>
        <v>0</v>
      </c>
      <c r="Z136" s="460">
        <f t="shared" si="267"/>
        <v>0</v>
      </c>
      <c r="AA136" s="442" t="s">
        <v>346</v>
      </c>
      <c r="AB136" s="90"/>
      <c r="AC136" s="90"/>
      <c r="AD136" s="90"/>
      <c r="AE136" s="90"/>
      <c r="AF136" s="90"/>
      <c r="AG136" s="90"/>
    </row>
    <row r="137" spans="1:33" ht="30" customHeight="1">
      <c r="A137" s="91" t="s">
        <v>54</v>
      </c>
      <c r="B137" s="184">
        <v>43960</v>
      </c>
      <c r="C137" s="116" t="s">
        <v>244</v>
      </c>
      <c r="D137" s="186"/>
      <c r="E137" s="187"/>
      <c r="F137" s="95"/>
      <c r="G137" s="96">
        <f t="shared" si="260"/>
        <v>0</v>
      </c>
      <c r="H137" s="303"/>
      <c r="I137" s="302"/>
      <c r="J137" s="302">
        <f t="shared" si="261"/>
        <v>0</v>
      </c>
      <c r="K137" s="94"/>
      <c r="L137" s="95"/>
      <c r="M137" s="96">
        <f t="shared" si="262"/>
        <v>0</v>
      </c>
      <c r="N137" s="94"/>
      <c r="O137" s="95"/>
      <c r="P137" s="96">
        <f t="shared" si="263"/>
        <v>0</v>
      </c>
      <c r="Q137" s="94"/>
      <c r="R137" s="95"/>
      <c r="S137" s="96">
        <f t="shared" si="264"/>
        <v>0</v>
      </c>
      <c r="T137" s="94"/>
      <c r="U137" s="95"/>
      <c r="V137" s="338">
        <f t="shared" si="265"/>
        <v>0</v>
      </c>
      <c r="W137" s="402">
        <f t="shared" si="266"/>
        <v>0</v>
      </c>
      <c r="X137" s="390">
        <f t="shared" si="223"/>
        <v>0</v>
      </c>
      <c r="Y137" s="390">
        <f t="shared" si="156"/>
        <v>0</v>
      </c>
      <c r="Z137" s="460" t="e">
        <f t="shared" si="267"/>
        <v>#DIV/0!</v>
      </c>
      <c r="AA137" s="480"/>
      <c r="AB137" s="90"/>
      <c r="AC137" s="90"/>
      <c r="AD137" s="90"/>
      <c r="AE137" s="90"/>
      <c r="AF137" s="90"/>
      <c r="AG137" s="90"/>
    </row>
    <row r="138" spans="1:33" ht="45" customHeight="1" thickBot="1">
      <c r="A138" s="91" t="s">
        <v>54</v>
      </c>
      <c r="B138" s="184">
        <v>43991</v>
      </c>
      <c r="C138" s="166" t="s">
        <v>245</v>
      </c>
      <c r="D138" s="103"/>
      <c r="E138" s="94"/>
      <c r="F138" s="95">
        <v>0.22</v>
      </c>
      <c r="G138" s="96">
        <f t="shared" si="260"/>
        <v>0</v>
      </c>
      <c r="H138" s="303"/>
      <c r="I138" s="303"/>
      <c r="J138" s="302">
        <f t="shared" si="261"/>
        <v>0</v>
      </c>
      <c r="K138" s="94"/>
      <c r="L138" s="95">
        <v>0.22</v>
      </c>
      <c r="M138" s="96">
        <f t="shared" si="262"/>
        <v>0</v>
      </c>
      <c r="N138" s="94"/>
      <c r="O138" s="95">
        <v>0.22</v>
      </c>
      <c r="P138" s="96">
        <f t="shared" si="263"/>
        <v>0</v>
      </c>
      <c r="Q138" s="94"/>
      <c r="R138" s="95">
        <v>0.22</v>
      </c>
      <c r="S138" s="96">
        <f t="shared" si="264"/>
        <v>0</v>
      </c>
      <c r="T138" s="94"/>
      <c r="U138" s="95">
        <v>0.22</v>
      </c>
      <c r="V138" s="338">
        <f t="shared" si="265"/>
        <v>0</v>
      </c>
      <c r="W138" s="402">
        <f t="shared" si="266"/>
        <v>0</v>
      </c>
      <c r="X138" s="392">
        <f t="shared" si="223"/>
        <v>0</v>
      </c>
      <c r="Y138" s="412">
        <f t="shared" si="156"/>
        <v>0</v>
      </c>
      <c r="Z138" s="460" t="e">
        <f t="shared" si="267"/>
        <v>#DIV/0!</v>
      </c>
      <c r="AA138" s="443"/>
      <c r="AB138" s="6"/>
      <c r="AC138" s="6"/>
      <c r="AD138" s="6"/>
      <c r="AE138" s="6"/>
      <c r="AF138" s="6"/>
      <c r="AG138" s="6"/>
    </row>
    <row r="139" spans="1:33" ht="30" customHeight="1" thickBot="1">
      <c r="A139" s="117" t="s">
        <v>246</v>
      </c>
      <c r="B139" s="118"/>
      <c r="C139" s="119"/>
      <c r="D139" s="120"/>
      <c r="E139" s="124">
        <f>SUM(E133:E137)</f>
        <v>10</v>
      </c>
      <c r="F139" s="133"/>
      <c r="G139" s="123">
        <f>SUM(G133:G138)</f>
        <v>40000</v>
      </c>
      <c r="H139" s="124">
        <f>SUM(H133:H137)</f>
        <v>10</v>
      </c>
      <c r="I139" s="307"/>
      <c r="J139" s="123">
        <f>SUM(J133:J138)</f>
        <v>40000</v>
      </c>
      <c r="K139" s="134">
        <f>SUM(K133:K137)</f>
        <v>0</v>
      </c>
      <c r="L139" s="133"/>
      <c r="M139" s="123">
        <f>SUM(M133:M138)</f>
        <v>0</v>
      </c>
      <c r="N139" s="134">
        <f>SUM(N133:N137)</f>
        <v>0</v>
      </c>
      <c r="O139" s="133"/>
      <c r="P139" s="123">
        <f>SUM(P133:P138)</f>
        <v>0</v>
      </c>
      <c r="Q139" s="134">
        <f>SUM(Q133:Q137)</f>
        <v>0</v>
      </c>
      <c r="R139" s="133"/>
      <c r="S139" s="123">
        <f t="shared" ref="S139:W139" si="268">SUM(S133:S138)</f>
        <v>0</v>
      </c>
      <c r="T139" s="134">
        <f>SUM(T133:T137)</f>
        <v>0</v>
      </c>
      <c r="U139" s="133"/>
      <c r="V139" s="311">
        <f t="shared" ref="V139" si="269">SUM(V133:V138)</f>
        <v>0</v>
      </c>
      <c r="W139" s="405">
        <f t="shared" si="268"/>
        <v>40000</v>
      </c>
      <c r="X139" s="414">
        <f t="shared" si="223"/>
        <v>40000</v>
      </c>
      <c r="Y139" s="414">
        <f t="shared" si="156"/>
        <v>0</v>
      </c>
      <c r="Z139" s="457">
        <f>Y139/W139</f>
        <v>0</v>
      </c>
      <c r="AA139" s="486"/>
      <c r="AB139" s="6"/>
      <c r="AC139" s="6"/>
      <c r="AD139" s="6"/>
      <c r="AE139" s="6"/>
      <c r="AF139" s="6"/>
      <c r="AG139" s="6"/>
    </row>
    <row r="140" spans="1:33" ht="30" customHeight="1" thickBot="1">
      <c r="A140" s="125" t="s">
        <v>48</v>
      </c>
      <c r="B140" s="153">
        <v>10</v>
      </c>
      <c r="C140" s="167" t="s">
        <v>247</v>
      </c>
      <c r="D140" s="128"/>
      <c r="E140" s="73"/>
      <c r="F140" s="73"/>
      <c r="G140" s="73"/>
      <c r="H140" s="300"/>
      <c r="I140" s="300"/>
      <c r="J140" s="300"/>
      <c r="K140" s="73"/>
      <c r="L140" s="73"/>
      <c r="M140" s="73"/>
      <c r="N140" s="300"/>
      <c r="O140" s="300"/>
      <c r="P140" s="300"/>
      <c r="Q140" s="73"/>
      <c r="R140" s="73"/>
      <c r="S140" s="73"/>
      <c r="T140" s="300"/>
      <c r="U140" s="300"/>
      <c r="V140" s="418"/>
      <c r="W140" s="411"/>
      <c r="X140" s="420"/>
      <c r="Y140" s="420"/>
      <c r="Z140" s="471"/>
      <c r="AA140" s="419"/>
      <c r="AB140" s="6"/>
      <c r="AC140" s="6"/>
      <c r="AD140" s="6"/>
      <c r="AE140" s="6"/>
      <c r="AF140" s="6"/>
      <c r="AG140" s="6"/>
    </row>
    <row r="141" spans="1:33" ht="40.5" customHeight="1">
      <c r="A141" s="82" t="s">
        <v>54</v>
      </c>
      <c r="B141" s="184">
        <v>43840</v>
      </c>
      <c r="C141" s="188" t="s">
        <v>248</v>
      </c>
      <c r="D141" s="179"/>
      <c r="E141" s="189"/>
      <c r="F141" s="114"/>
      <c r="G141" s="115">
        <f t="shared" ref="G141:G145" si="270">E141*F141</f>
        <v>0</v>
      </c>
      <c r="H141" s="306"/>
      <c r="I141" s="306"/>
      <c r="J141" s="302">
        <f t="shared" ref="J141:J145" si="271">H141*I141</f>
        <v>0</v>
      </c>
      <c r="K141" s="113"/>
      <c r="L141" s="114"/>
      <c r="M141" s="115">
        <f t="shared" ref="M141:M145" si="272">K141*L141</f>
        <v>0</v>
      </c>
      <c r="N141" s="113"/>
      <c r="O141" s="114"/>
      <c r="P141" s="115">
        <f t="shared" ref="P141:P145" si="273">N141*O141</f>
        <v>0</v>
      </c>
      <c r="Q141" s="113"/>
      <c r="R141" s="114"/>
      <c r="S141" s="115">
        <f t="shared" ref="S141:S145" si="274">Q141*R141</f>
        <v>0</v>
      </c>
      <c r="T141" s="113"/>
      <c r="U141" s="114"/>
      <c r="V141" s="394">
        <f t="shared" ref="V141:V145" si="275">T141*U141</f>
        <v>0</v>
      </c>
      <c r="W141" s="406">
        <f t="shared" ref="W141:W145" si="276">G141+M141+S141</f>
        <v>0</v>
      </c>
      <c r="X141" s="390">
        <f t="shared" si="223"/>
        <v>0</v>
      </c>
      <c r="Y141" s="390">
        <f t="shared" si="156"/>
        <v>0</v>
      </c>
      <c r="Z141" s="468" t="e">
        <f>Y141/W141</f>
        <v>#DIV/0!</v>
      </c>
      <c r="AA141" s="199"/>
      <c r="AB141" s="90"/>
      <c r="AC141" s="90"/>
      <c r="AD141" s="90"/>
      <c r="AE141" s="90"/>
      <c r="AF141" s="90"/>
      <c r="AG141" s="90"/>
    </row>
    <row r="142" spans="1:33" ht="40.5" customHeight="1">
      <c r="A142" s="82" t="s">
        <v>54</v>
      </c>
      <c r="B142" s="184">
        <v>43871</v>
      </c>
      <c r="C142" s="188" t="s">
        <v>248</v>
      </c>
      <c r="D142" s="185"/>
      <c r="E142" s="138"/>
      <c r="F142" s="87"/>
      <c r="G142" s="88">
        <f t="shared" si="270"/>
        <v>0</v>
      </c>
      <c r="H142" s="302"/>
      <c r="I142" s="302"/>
      <c r="J142" s="302">
        <f t="shared" si="271"/>
        <v>0</v>
      </c>
      <c r="K142" s="86"/>
      <c r="L142" s="87"/>
      <c r="M142" s="88">
        <f t="shared" si="272"/>
        <v>0</v>
      </c>
      <c r="N142" s="86"/>
      <c r="O142" s="87"/>
      <c r="P142" s="88">
        <f t="shared" si="273"/>
        <v>0</v>
      </c>
      <c r="Q142" s="86"/>
      <c r="R142" s="87"/>
      <c r="S142" s="88">
        <f t="shared" si="274"/>
        <v>0</v>
      </c>
      <c r="T142" s="86"/>
      <c r="U142" s="87"/>
      <c r="V142" s="334">
        <f t="shared" si="275"/>
        <v>0</v>
      </c>
      <c r="W142" s="401">
        <f t="shared" si="276"/>
        <v>0</v>
      </c>
      <c r="X142" s="390">
        <f t="shared" si="223"/>
        <v>0</v>
      </c>
      <c r="Y142" s="390">
        <f t="shared" si="156"/>
        <v>0</v>
      </c>
      <c r="Z142" s="468" t="e">
        <f>Y142/W142</f>
        <v>#DIV/0!</v>
      </c>
      <c r="AA142" s="190"/>
      <c r="AB142" s="90"/>
      <c r="AC142" s="90"/>
      <c r="AD142" s="90"/>
      <c r="AE142" s="90"/>
      <c r="AF142" s="90"/>
      <c r="AG142" s="90"/>
    </row>
    <row r="143" spans="1:33" ht="39.75" customHeight="1">
      <c r="A143" s="82" t="s">
        <v>54</v>
      </c>
      <c r="B143" s="184">
        <v>43900</v>
      </c>
      <c r="C143" s="188" t="s">
        <v>248</v>
      </c>
      <c r="D143" s="185"/>
      <c r="E143" s="138"/>
      <c r="F143" s="87"/>
      <c r="G143" s="88">
        <f t="shared" si="270"/>
        <v>0</v>
      </c>
      <c r="H143" s="302"/>
      <c r="I143" s="302"/>
      <c r="J143" s="302">
        <f t="shared" si="271"/>
        <v>0</v>
      </c>
      <c r="K143" s="86"/>
      <c r="L143" s="87"/>
      <c r="M143" s="88">
        <f t="shared" si="272"/>
        <v>0</v>
      </c>
      <c r="N143" s="86"/>
      <c r="O143" s="87"/>
      <c r="P143" s="88">
        <f t="shared" si="273"/>
        <v>0</v>
      </c>
      <c r="Q143" s="86"/>
      <c r="R143" s="87"/>
      <c r="S143" s="88">
        <f t="shared" si="274"/>
        <v>0</v>
      </c>
      <c r="T143" s="86"/>
      <c r="U143" s="87"/>
      <c r="V143" s="334">
        <f t="shared" si="275"/>
        <v>0</v>
      </c>
      <c r="W143" s="401">
        <f t="shared" si="276"/>
        <v>0</v>
      </c>
      <c r="X143" s="390">
        <f t="shared" si="223"/>
        <v>0</v>
      </c>
      <c r="Y143" s="390">
        <f t="shared" si="156"/>
        <v>0</v>
      </c>
      <c r="Z143" s="468" t="e">
        <f t="shared" ref="Z143:Z146" si="277">Y143/W143</f>
        <v>#DIV/0!</v>
      </c>
      <c r="AA143" s="190"/>
      <c r="AB143" s="90"/>
      <c r="AC143" s="90"/>
      <c r="AD143" s="90"/>
      <c r="AE143" s="90"/>
      <c r="AF143" s="90"/>
      <c r="AG143" s="90"/>
    </row>
    <row r="144" spans="1:33" ht="30" customHeight="1">
      <c r="A144" s="91" t="s">
        <v>54</v>
      </c>
      <c r="B144" s="191">
        <v>43931</v>
      </c>
      <c r="C144" s="116" t="s">
        <v>249</v>
      </c>
      <c r="D144" s="186" t="s">
        <v>57</v>
      </c>
      <c r="E144" s="187"/>
      <c r="F144" s="95"/>
      <c r="G144" s="88">
        <f t="shared" si="270"/>
        <v>0</v>
      </c>
      <c r="H144" s="303"/>
      <c r="I144" s="303"/>
      <c r="J144" s="302">
        <f t="shared" si="271"/>
        <v>0</v>
      </c>
      <c r="K144" s="94"/>
      <c r="L144" s="95"/>
      <c r="M144" s="96">
        <f t="shared" si="272"/>
        <v>0</v>
      </c>
      <c r="N144" s="94"/>
      <c r="O144" s="95"/>
      <c r="P144" s="96">
        <f t="shared" si="273"/>
        <v>0</v>
      </c>
      <c r="Q144" s="94"/>
      <c r="R144" s="95"/>
      <c r="S144" s="96">
        <f t="shared" si="274"/>
        <v>0</v>
      </c>
      <c r="T144" s="94"/>
      <c r="U144" s="95"/>
      <c r="V144" s="338">
        <f t="shared" si="275"/>
        <v>0</v>
      </c>
      <c r="W144" s="402">
        <f t="shared" si="276"/>
        <v>0</v>
      </c>
      <c r="X144" s="390">
        <f t="shared" si="223"/>
        <v>0</v>
      </c>
      <c r="Y144" s="390">
        <f t="shared" ref="Y144:Y181" si="278">W144-X144</f>
        <v>0</v>
      </c>
      <c r="Z144" s="468" t="e">
        <f t="shared" si="277"/>
        <v>#DIV/0!</v>
      </c>
      <c r="AA144" s="200"/>
      <c r="AB144" s="90"/>
      <c r="AC144" s="90"/>
      <c r="AD144" s="90"/>
      <c r="AE144" s="90"/>
      <c r="AF144" s="90"/>
      <c r="AG144" s="90"/>
    </row>
    <row r="145" spans="1:33" ht="40.5" customHeight="1" thickBot="1">
      <c r="A145" s="91" t="s">
        <v>54</v>
      </c>
      <c r="B145" s="192">
        <v>43961</v>
      </c>
      <c r="C145" s="166" t="s">
        <v>250</v>
      </c>
      <c r="D145" s="193"/>
      <c r="E145" s="94"/>
      <c r="F145" s="95">
        <v>0.22</v>
      </c>
      <c r="G145" s="96">
        <f t="shared" si="270"/>
        <v>0</v>
      </c>
      <c r="H145" s="303"/>
      <c r="I145" s="303"/>
      <c r="J145" s="302">
        <f t="shared" si="271"/>
        <v>0</v>
      </c>
      <c r="K145" s="94"/>
      <c r="L145" s="95">
        <v>0.22</v>
      </c>
      <c r="M145" s="96">
        <f t="shared" si="272"/>
        <v>0</v>
      </c>
      <c r="N145" s="94"/>
      <c r="O145" s="95">
        <v>0.22</v>
      </c>
      <c r="P145" s="96">
        <f t="shared" si="273"/>
        <v>0</v>
      </c>
      <c r="Q145" s="94"/>
      <c r="R145" s="95">
        <v>0.22</v>
      </c>
      <c r="S145" s="96">
        <f t="shared" si="274"/>
        <v>0</v>
      </c>
      <c r="T145" s="94"/>
      <c r="U145" s="95">
        <v>0.22</v>
      </c>
      <c r="V145" s="338">
        <f t="shared" si="275"/>
        <v>0</v>
      </c>
      <c r="W145" s="407">
        <f t="shared" si="276"/>
        <v>0</v>
      </c>
      <c r="X145" s="392">
        <f t="shared" si="223"/>
        <v>0</v>
      </c>
      <c r="Y145" s="392">
        <f t="shared" si="278"/>
        <v>0</v>
      </c>
      <c r="Z145" s="469" t="e">
        <f t="shared" si="277"/>
        <v>#DIV/0!</v>
      </c>
      <c r="AA145" s="200"/>
      <c r="AB145" s="6"/>
      <c r="AC145" s="6"/>
      <c r="AD145" s="6"/>
      <c r="AE145" s="6"/>
      <c r="AF145" s="6"/>
      <c r="AG145" s="6"/>
    </row>
    <row r="146" spans="1:33" ht="30" customHeight="1" thickBot="1">
      <c r="A146" s="117" t="s">
        <v>251</v>
      </c>
      <c r="B146" s="118"/>
      <c r="C146" s="119"/>
      <c r="D146" s="120"/>
      <c r="E146" s="124">
        <f>SUM(E141:E144)</f>
        <v>0</v>
      </c>
      <c r="F146" s="133"/>
      <c r="G146" s="123">
        <f>SUM(G141:G145)</f>
        <v>0</v>
      </c>
      <c r="H146" s="124">
        <f>SUM(H141:H144)</f>
        <v>0</v>
      </c>
      <c r="I146" s="307"/>
      <c r="J146" s="123">
        <f>SUM(J141:J145)</f>
        <v>0</v>
      </c>
      <c r="K146" s="134">
        <f>SUM(K141:K144)</f>
        <v>0</v>
      </c>
      <c r="L146" s="133"/>
      <c r="M146" s="123">
        <f>SUM(M141:M145)</f>
        <v>0</v>
      </c>
      <c r="N146" s="134">
        <f>SUM(N141:N144)</f>
        <v>0</v>
      </c>
      <c r="O146" s="133"/>
      <c r="P146" s="123">
        <f>SUM(P141:P145)</f>
        <v>0</v>
      </c>
      <c r="Q146" s="134">
        <f>SUM(Q141:Q144)</f>
        <v>0</v>
      </c>
      <c r="R146" s="133"/>
      <c r="S146" s="123">
        <f t="shared" ref="S146:W146" si="279">SUM(S141:S145)</f>
        <v>0</v>
      </c>
      <c r="T146" s="134">
        <f>SUM(T141:T144)</f>
        <v>0</v>
      </c>
      <c r="U146" s="133"/>
      <c r="V146" s="311">
        <f t="shared" ref="V146" si="280">SUM(V141:V145)</f>
        <v>0</v>
      </c>
      <c r="W146" s="405">
        <f t="shared" si="279"/>
        <v>0</v>
      </c>
      <c r="X146" s="391">
        <f t="shared" si="223"/>
        <v>0</v>
      </c>
      <c r="Y146" s="391">
        <f t="shared" si="278"/>
        <v>0</v>
      </c>
      <c r="Z146" s="470" t="e">
        <f t="shared" si="277"/>
        <v>#DIV/0!</v>
      </c>
      <c r="AA146" s="388"/>
      <c r="AB146" s="6"/>
      <c r="AC146" s="6"/>
      <c r="AD146" s="6"/>
      <c r="AE146" s="6"/>
      <c r="AF146" s="6"/>
      <c r="AG146" s="6"/>
    </row>
    <row r="147" spans="1:33" ht="30" customHeight="1" thickBot="1">
      <c r="A147" s="125" t="s">
        <v>48</v>
      </c>
      <c r="B147" s="153">
        <v>11</v>
      </c>
      <c r="C147" s="127" t="s">
        <v>252</v>
      </c>
      <c r="D147" s="128"/>
      <c r="E147" s="73"/>
      <c r="F147" s="73"/>
      <c r="G147" s="73"/>
      <c r="H147" s="300"/>
      <c r="I147" s="300"/>
      <c r="J147" s="300"/>
      <c r="K147" s="73"/>
      <c r="L147" s="73"/>
      <c r="M147" s="73"/>
      <c r="N147" s="300"/>
      <c r="O147" s="300"/>
      <c r="P147" s="300"/>
      <c r="Q147" s="73"/>
      <c r="R147" s="73"/>
      <c r="S147" s="73"/>
      <c r="T147" s="300"/>
      <c r="U147" s="300"/>
      <c r="V147" s="418"/>
      <c r="W147" s="411"/>
      <c r="X147" s="420"/>
      <c r="Y147" s="420"/>
      <c r="Z147" s="471"/>
      <c r="AA147" s="419"/>
      <c r="AB147" s="6"/>
      <c r="AC147" s="6"/>
      <c r="AD147" s="6"/>
      <c r="AE147" s="6"/>
      <c r="AF147" s="6"/>
      <c r="AG147" s="6"/>
    </row>
    <row r="148" spans="1:33" ht="30" customHeight="1">
      <c r="A148" s="194" t="s">
        <v>54</v>
      </c>
      <c r="B148" s="184">
        <v>43841</v>
      </c>
      <c r="C148" s="188" t="s">
        <v>253</v>
      </c>
      <c r="D148" s="112" t="s">
        <v>90</v>
      </c>
      <c r="E148" s="113"/>
      <c r="F148" s="114"/>
      <c r="G148" s="115">
        <f t="shared" ref="G148:G149" si="281">E148*F148</f>
        <v>0</v>
      </c>
      <c r="H148" s="306"/>
      <c r="I148" s="306"/>
      <c r="J148" s="302">
        <f t="shared" ref="J148:J149" si="282">H148*I148</f>
        <v>0</v>
      </c>
      <c r="K148" s="113"/>
      <c r="L148" s="114"/>
      <c r="M148" s="115">
        <f t="shared" ref="M148:M149" si="283">K148*L148</f>
        <v>0</v>
      </c>
      <c r="N148" s="113"/>
      <c r="O148" s="114"/>
      <c r="P148" s="115">
        <f t="shared" ref="P148:P149" si="284">N148*O148</f>
        <v>0</v>
      </c>
      <c r="Q148" s="113"/>
      <c r="R148" s="114"/>
      <c r="S148" s="115">
        <f t="shared" ref="S148:S149" si="285">Q148*R148</f>
        <v>0</v>
      </c>
      <c r="T148" s="113"/>
      <c r="U148" s="114"/>
      <c r="V148" s="394">
        <f t="shared" ref="V148:V149" si="286">T148*U148</f>
        <v>0</v>
      </c>
      <c r="W148" s="404">
        <f t="shared" ref="W148:W149" si="287">G148+M148+S148</f>
        <v>0</v>
      </c>
      <c r="X148" s="390">
        <f t="shared" si="223"/>
        <v>0</v>
      </c>
      <c r="Y148" s="390">
        <f t="shared" si="278"/>
        <v>0</v>
      </c>
      <c r="Z148" s="468" t="e">
        <f>Y148/W148</f>
        <v>#DIV/0!</v>
      </c>
      <c r="AA148" s="199"/>
      <c r="AB148" s="90"/>
      <c r="AC148" s="90"/>
      <c r="AD148" s="90"/>
      <c r="AE148" s="90"/>
      <c r="AF148" s="90"/>
      <c r="AG148" s="90"/>
    </row>
    <row r="149" spans="1:33" ht="30" customHeight="1" thickBot="1">
      <c r="A149" s="195" t="s">
        <v>54</v>
      </c>
      <c r="B149" s="184">
        <v>43872</v>
      </c>
      <c r="C149" s="116" t="s">
        <v>253</v>
      </c>
      <c r="D149" s="93" t="s">
        <v>90</v>
      </c>
      <c r="E149" s="94"/>
      <c r="F149" s="95"/>
      <c r="G149" s="88">
        <f t="shared" si="281"/>
        <v>0</v>
      </c>
      <c r="H149" s="303"/>
      <c r="I149" s="303"/>
      <c r="J149" s="302">
        <f t="shared" si="282"/>
        <v>0</v>
      </c>
      <c r="K149" s="94"/>
      <c r="L149" s="95"/>
      <c r="M149" s="96">
        <f t="shared" si="283"/>
        <v>0</v>
      </c>
      <c r="N149" s="94"/>
      <c r="O149" s="95"/>
      <c r="P149" s="96">
        <f t="shared" si="284"/>
        <v>0</v>
      </c>
      <c r="Q149" s="94"/>
      <c r="R149" s="95"/>
      <c r="S149" s="96">
        <f t="shared" si="285"/>
        <v>0</v>
      </c>
      <c r="T149" s="94"/>
      <c r="U149" s="95"/>
      <c r="V149" s="338">
        <f t="shared" si="286"/>
        <v>0</v>
      </c>
      <c r="W149" s="402">
        <f t="shared" si="287"/>
        <v>0</v>
      </c>
      <c r="X149" s="392">
        <f t="shared" si="223"/>
        <v>0</v>
      </c>
      <c r="Y149" s="392">
        <f t="shared" si="278"/>
        <v>0</v>
      </c>
      <c r="Z149" s="469" t="e">
        <f>Y149/W149</f>
        <v>#DIV/0!</v>
      </c>
      <c r="AA149" s="200"/>
      <c r="AB149" s="89"/>
      <c r="AC149" s="90"/>
      <c r="AD149" s="90"/>
      <c r="AE149" s="90"/>
      <c r="AF149" s="90"/>
      <c r="AG149" s="90"/>
    </row>
    <row r="150" spans="1:33" ht="38.25" customHeight="1" thickBot="1">
      <c r="A150" s="569" t="s">
        <v>254</v>
      </c>
      <c r="B150" s="570"/>
      <c r="C150" s="570"/>
      <c r="D150" s="571"/>
      <c r="E150" s="124">
        <f>SUM(E148:E149)</f>
        <v>0</v>
      </c>
      <c r="F150" s="133"/>
      <c r="G150" s="123">
        <f t="shared" ref="G150:K150" si="288">SUM(G148:G149)</f>
        <v>0</v>
      </c>
      <c r="H150" s="124">
        <f>SUM(H148:H149)</f>
        <v>0</v>
      </c>
      <c r="I150" s="307"/>
      <c r="J150" s="123">
        <f t="shared" si="288"/>
        <v>0</v>
      </c>
      <c r="K150" s="134">
        <f t="shared" si="288"/>
        <v>0</v>
      </c>
      <c r="L150" s="133"/>
      <c r="M150" s="123">
        <f t="shared" ref="M150:Q150" si="289">SUM(M148:M149)</f>
        <v>0</v>
      </c>
      <c r="N150" s="134">
        <f t="shared" si="289"/>
        <v>0</v>
      </c>
      <c r="O150" s="133"/>
      <c r="P150" s="123">
        <f t="shared" ref="P150" si="290">SUM(P148:P149)</f>
        <v>0</v>
      </c>
      <c r="Q150" s="134">
        <f t="shared" si="289"/>
        <v>0</v>
      </c>
      <c r="R150" s="133"/>
      <c r="S150" s="123">
        <f t="shared" ref="S150:W150" si="291">SUM(S148:S149)</f>
        <v>0</v>
      </c>
      <c r="T150" s="134">
        <f t="shared" si="291"/>
        <v>0</v>
      </c>
      <c r="U150" s="133"/>
      <c r="V150" s="311">
        <f t="shared" ref="V150" si="292">SUM(V148:V149)</f>
        <v>0</v>
      </c>
      <c r="W150" s="405">
        <f t="shared" si="291"/>
        <v>0</v>
      </c>
      <c r="X150" s="391">
        <f t="shared" si="223"/>
        <v>0</v>
      </c>
      <c r="Y150" s="391">
        <f t="shared" si="278"/>
        <v>0</v>
      </c>
      <c r="Z150" s="470" t="e">
        <f>Y150/W150</f>
        <v>#DIV/0!</v>
      </c>
      <c r="AA150" s="388"/>
      <c r="AB150" s="6"/>
      <c r="AC150" s="6"/>
      <c r="AD150" s="6"/>
      <c r="AE150" s="6"/>
      <c r="AF150" s="6"/>
      <c r="AG150" s="6"/>
    </row>
    <row r="151" spans="1:33" ht="30" customHeight="1" thickBot="1">
      <c r="A151" s="152" t="s">
        <v>48</v>
      </c>
      <c r="B151" s="153">
        <v>12</v>
      </c>
      <c r="C151" s="154" t="s">
        <v>255</v>
      </c>
      <c r="D151" s="196"/>
      <c r="E151" s="73"/>
      <c r="F151" s="73"/>
      <c r="G151" s="73"/>
      <c r="H151" s="300"/>
      <c r="I151" s="300"/>
      <c r="J151" s="300"/>
      <c r="K151" s="73"/>
      <c r="L151" s="73"/>
      <c r="M151" s="73"/>
      <c r="N151" s="300"/>
      <c r="O151" s="300"/>
      <c r="P151" s="300"/>
      <c r="Q151" s="73"/>
      <c r="R151" s="73"/>
      <c r="S151" s="73"/>
      <c r="T151" s="300"/>
      <c r="U151" s="300"/>
      <c r="V151" s="418"/>
      <c r="W151" s="411"/>
      <c r="X151" s="420"/>
      <c r="Y151" s="420"/>
      <c r="Z151" s="471"/>
      <c r="AA151" s="419"/>
      <c r="AB151" s="6"/>
      <c r="AC151" s="6"/>
      <c r="AD151" s="6"/>
      <c r="AE151" s="6"/>
      <c r="AF151" s="6"/>
      <c r="AG151" s="6"/>
    </row>
    <row r="152" spans="1:33" ht="30" customHeight="1" thickBot="1">
      <c r="A152" s="110" t="s">
        <v>54</v>
      </c>
      <c r="B152" s="197">
        <v>43842</v>
      </c>
      <c r="C152" s="198" t="s">
        <v>256</v>
      </c>
      <c r="D152" s="179" t="s">
        <v>257</v>
      </c>
      <c r="E152" s="189"/>
      <c r="F152" s="114"/>
      <c r="G152" s="115">
        <f t="shared" ref="G152:G155" si="293">E152*F152</f>
        <v>0</v>
      </c>
      <c r="H152" s="306"/>
      <c r="I152" s="306"/>
      <c r="J152" s="302">
        <f t="shared" ref="J152:J155" si="294">H152*I152</f>
        <v>0</v>
      </c>
      <c r="K152" s="113"/>
      <c r="L152" s="114"/>
      <c r="M152" s="115">
        <f t="shared" ref="M152:M155" si="295">K152*L152</f>
        <v>0</v>
      </c>
      <c r="N152" s="113"/>
      <c r="O152" s="114"/>
      <c r="P152" s="115">
        <f t="shared" ref="P152:P155" si="296">N152*O152</f>
        <v>0</v>
      </c>
      <c r="Q152" s="113"/>
      <c r="R152" s="114"/>
      <c r="S152" s="115">
        <f t="shared" ref="S152:S155" si="297">Q152*R152</f>
        <v>0</v>
      </c>
      <c r="T152" s="113"/>
      <c r="U152" s="114"/>
      <c r="V152" s="394">
        <f t="shared" ref="V152:V155" si="298">T152*U152</f>
        <v>0</v>
      </c>
      <c r="W152" s="404">
        <f t="shared" ref="W152:W155" si="299">G152+M152+S152</f>
        <v>0</v>
      </c>
      <c r="X152" s="390">
        <f t="shared" si="223"/>
        <v>0</v>
      </c>
      <c r="Y152" s="390">
        <f t="shared" si="278"/>
        <v>0</v>
      </c>
      <c r="Z152" s="468" t="e">
        <f>Y152/W152</f>
        <v>#DIV/0!</v>
      </c>
      <c r="AA152" s="484"/>
      <c r="AB152" s="89"/>
      <c r="AC152" s="90"/>
      <c r="AD152" s="90"/>
      <c r="AE152" s="90"/>
      <c r="AF152" s="90"/>
      <c r="AG152" s="90"/>
    </row>
    <row r="153" spans="1:33" ht="30" customHeight="1">
      <c r="A153" s="82" t="s">
        <v>54</v>
      </c>
      <c r="B153" s="184">
        <v>43873</v>
      </c>
      <c r="C153" s="130" t="s">
        <v>258</v>
      </c>
      <c r="D153" s="185" t="s">
        <v>226</v>
      </c>
      <c r="E153" s="138"/>
      <c r="F153" s="87"/>
      <c r="G153" s="88">
        <f t="shared" si="293"/>
        <v>0</v>
      </c>
      <c r="H153" s="302"/>
      <c r="I153" s="302"/>
      <c r="J153" s="302">
        <f t="shared" si="294"/>
        <v>0</v>
      </c>
      <c r="K153" s="86"/>
      <c r="L153" s="87"/>
      <c r="M153" s="88">
        <f t="shared" si="295"/>
        <v>0</v>
      </c>
      <c r="N153" s="86"/>
      <c r="O153" s="87"/>
      <c r="P153" s="88">
        <f t="shared" si="296"/>
        <v>0</v>
      </c>
      <c r="Q153" s="86"/>
      <c r="R153" s="87"/>
      <c r="S153" s="88">
        <f t="shared" si="297"/>
        <v>0</v>
      </c>
      <c r="T153" s="86"/>
      <c r="U153" s="87"/>
      <c r="V153" s="334">
        <f t="shared" si="298"/>
        <v>0</v>
      </c>
      <c r="W153" s="401">
        <f t="shared" si="299"/>
        <v>0</v>
      </c>
      <c r="X153" s="390">
        <f t="shared" si="223"/>
        <v>0</v>
      </c>
      <c r="Y153" s="390">
        <f t="shared" si="278"/>
        <v>0</v>
      </c>
      <c r="Z153" s="460" t="e">
        <f>Y153/W153</f>
        <v>#DIV/0!</v>
      </c>
      <c r="AA153" s="485"/>
      <c r="AB153" s="90"/>
      <c r="AC153" s="90"/>
      <c r="AD153" s="90"/>
      <c r="AE153" s="90"/>
      <c r="AF153" s="90"/>
      <c r="AG153" s="90"/>
    </row>
    <row r="154" spans="1:33" ht="30" customHeight="1">
      <c r="A154" s="91" t="s">
        <v>54</v>
      </c>
      <c r="B154" s="191">
        <v>43902</v>
      </c>
      <c r="C154" s="116" t="s">
        <v>259</v>
      </c>
      <c r="D154" s="186" t="s">
        <v>226</v>
      </c>
      <c r="E154" s="187"/>
      <c r="F154" s="95"/>
      <c r="G154" s="96">
        <f t="shared" si="293"/>
        <v>0</v>
      </c>
      <c r="H154" s="303"/>
      <c r="I154" s="303"/>
      <c r="J154" s="302">
        <f t="shared" si="294"/>
        <v>0</v>
      </c>
      <c r="K154" s="94"/>
      <c r="L154" s="95"/>
      <c r="M154" s="96">
        <f t="shared" si="295"/>
        <v>0</v>
      </c>
      <c r="N154" s="94"/>
      <c r="O154" s="95"/>
      <c r="P154" s="96">
        <f t="shared" si="296"/>
        <v>0</v>
      </c>
      <c r="Q154" s="94"/>
      <c r="R154" s="95"/>
      <c r="S154" s="96">
        <f t="shared" si="297"/>
        <v>0</v>
      </c>
      <c r="T154" s="94"/>
      <c r="U154" s="95"/>
      <c r="V154" s="338">
        <f t="shared" si="298"/>
        <v>0</v>
      </c>
      <c r="W154" s="402">
        <f t="shared" si="299"/>
        <v>0</v>
      </c>
      <c r="X154" s="390">
        <f t="shared" si="223"/>
        <v>0</v>
      </c>
      <c r="Y154" s="390">
        <f t="shared" si="278"/>
        <v>0</v>
      </c>
      <c r="Z154" s="460" t="e">
        <f t="shared" ref="Z154:Z155" si="300">Y154/W154</f>
        <v>#DIV/0!</v>
      </c>
      <c r="AA154" s="480"/>
      <c r="AB154" s="90"/>
      <c r="AC154" s="90"/>
      <c r="AD154" s="90"/>
      <c r="AE154" s="90"/>
      <c r="AF154" s="90"/>
      <c r="AG154" s="90"/>
    </row>
    <row r="155" spans="1:33" ht="46.5" customHeight="1" thickBot="1">
      <c r="A155" s="91" t="s">
        <v>54</v>
      </c>
      <c r="B155" s="191">
        <v>43933</v>
      </c>
      <c r="C155" s="166" t="s">
        <v>260</v>
      </c>
      <c r="D155" s="193"/>
      <c r="E155" s="187"/>
      <c r="F155" s="95">
        <v>0.22</v>
      </c>
      <c r="G155" s="96">
        <f t="shared" si="293"/>
        <v>0</v>
      </c>
      <c r="H155" s="303"/>
      <c r="I155" s="303"/>
      <c r="J155" s="302">
        <f t="shared" si="294"/>
        <v>0</v>
      </c>
      <c r="K155" s="94"/>
      <c r="L155" s="95">
        <v>0.22</v>
      </c>
      <c r="M155" s="96">
        <f t="shared" si="295"/>
        <v>0</v>
      </c>
      <c r="N155" s="94"/>
      <c r="O155" s="95">
        <v>0.22</v>
      </c>
      <c r="P155" s="96">
        <f t="shared" si="296"/>
        <v>0</v>
      </c>
      <c r="Q155" s="94"/>
      <c r="R155" s="95">
        <v>0.22</v>
      </c>
      <c r="S155" s="96">
        <f t="shared" si="297"/>
        <v>0</v>
      </c>
      <c r="T155" s="94"/>
      <c r="U155" s="95">
        <v>0.22</v>
      </c>
      <c r="V155" s="338">
        <f t="shared" si="298"/>
        <v>0</v>
      </c>
      <c r="W155" s="402">
        <f t="shared" si="299"/>
        <v>0</v>
      </c>
      <c r="X155" s="392">
        <f t="shared" si="223"/>
        <v>0</v>
      </c>
      <c r="Y155" s="392">
        <f t="shared" si="278"/>
        <v>0</v>
      </c>
      <c r="Z155" s="478" t="e">
        <f t="shared" si="300"/>
        <v>#DIV/0!</v>
      </c>
      <c r="AA155" s="481"/>
      <c r="AB155" s="6"/>
      <c r="AC155" s="6"/>
      <c r="AD155" s="6"/>
      <c r="AE155" s="6"/>
      <c r="AF155" s="6"/>
      <c r="AG155" s="6"/>
    </row>
    <row r="156" spans="1:33" ht="30" customHeight="1" thickBot="1">
      <c r="A156" s="117" t="s">
        <v>261</v>
      </c>
      <c r="B156" s="118"/>
      <c r="C156" s="119"/>
      <c r="D156" s="201"/>
      <c r="E156" s="124">
        <f>SUM(E152:E154)</f>
        <v>0</v>
      </c>
      <c r="F156" s="133"/>
      <c r="G156" s="123">
        <f>SUM(G152:G155)</f>
        <v>0</v>
      </c>
      <c r="H156" s="124">
        <f>SUM(H152:H154)</f>
        <v>0</v>
      </c>
      <c r="I156" s="307"/>
      <c r="J156" s="123">
        <f>SUM(J152:J155)</f>
        <v>0</v>
      </c>
      <c r="K156" s="134">
        <f>SUM(K152:K154)</f>
        <v>0</v>
      </c>
      <c r="L156" s="133"/>
      <c r="M156" s="123">
        <f>SUM(M152:M155)</f>
        <v>0</v>
      </c>
      <c r="N156" s="134">
        <f>SUM(N152:N154)</f>
        <v>0</v>
      </c>
      <c r="O156" s="133"/>
      <c r="P156" s="123">
        <f>SUM(P152:P155)</f>
        <v>0</v>
      </c>
      <c r="Q156" s="134">
        <f>SUM(Q152:Q154)</f>
        <v>0</v>
      </c>
      <c r="R156" s="133"/>
      <c r="S156" s="123">
        <f t="shared" ref="S156:W156" si="301">SUM(S152:S155)</f>
        <v>0</v>
      </c>
      <c r="T156" s="134">
        <f>SUM(T152:T154)</f>
        <v>0</v>
      </c>
      <c r="U156" s="133"/>
      <c r="V156" s="311">
        <f t="shared" ref="V156" si="302">SUM(V152:V155)</f>
        <v>0</v>
      </c>
      <c r="W156" s="405">
        <f t="shared" si="301"/>
        <v>0</v>
      </c>
      <c r="X156" s="391">
        <f t="shared" si="223"/>
        <v>0</v>
      </c>
      <c r="Y156" s="391">
        <f t="shared" si="278"/>
        <v>0</v>
      </c>
      <c r="Z156" s="461" t="e">
        <f>Y156/W156</f>
        <v>#DIV/0!</v>
      </c>
      <c r="AA156" s="440"/>
      <c r="AB156" s="6"/>
      <c r="AC156" s="6"/>
      <c r="AD156" s="6"/>
      <c r="AE156" s="6"/>
      <c r="AF156" s="6"/>
      <c r="AG156" s="6"/>
    </row>
    <row r="157" spans="1:33" ht="30" customHeight="1" thickBot="1">
      <c r="A157" s="152" t="s">
        <v>48</v>
      </c>
      <c r="B157" s="202">
        <v>13</v>
      </c>
      <c r="C157" s="154" t="s">
        <v>262</v>
      </c>
      <c r="D157" s="72"/>
      <c r="E157" s="73"/>
      <c r="F157" s="73"/>
      <c r="G157" s="73"/>
      <c r="H157" s="300"/>
      <c r="I157" s="300"/>
      <c r="J157" s="300"/>
      <c r="K157" s="73"/>
      <c r="L157" s="73"/>
      <c r="M157" s="73"/>
      <c r="N157" s="300"/>
      <c r="O157" s="300"/>
      <c r="P157" s="300"/>
      <c r="Q157" s="73"/>
      <c r="R157" s="73"/>
      <c r="S157" s="73"/>
      <c r="T157" s="300"/>
      <c r="U157" s="300"/>
      <c r="V157" s="418"/>
      <c r="W157" s="411"/>
      <c r="X157" s="420"/>
      <c r="Y157" s="420"/>
      <c r="Z157" s="471"/>
      <c r="AA157" s="419"/>
      <c r="AB157" s="5"/>
      <c r="AC157" s="6"/>
      <c r="AD157" s="6"/>
      <c r="AE157" s="6"/>
      <c r="AF157" s="6"/>
      <c r="AG157" s="6"/>
    </row>
    <row r="158" spans="1:33" ht="30" customHeight="1">
      <c r="A158" s="74" t="s">
        <v>51</v>
      </c>
      <c r="B158" s="109" t="s">
        <v>263</v>
      </c>
      <c r="C158" s="203" t="s">
        <v>264</v>
      </c>
      <c r="D158" s="98"/>
      <c r="E158" s="99">
        <f>E159+E160+E162</f>
        <v>4</v>
      </c>
      <c r="F158" s="100"/>
      <c r="G158" s="101">
        <f>G159+G160+G162</f>
        <v>30000</v>
      </c>
      <c r="H158" s="135">
        <f>H159+H160+H162</f>
        <v>4</v>
      </c>
      <c r="I158" s="308"/>
      <c r="J158" s="137">
        <f>J159+J160+J162</f>
        <v>30000</v>
      </c>
      <c r="K158" s="99">
        <f>SUM(K159:K162)</f>
        <v>1</v>
      </c>
      <c r="L158" s="100"/>
      <c r="M158" s="101">
        <f>SUM(M159:M162)</f>
        <v>18000</v>
      </c>
      <c r="N158" s="99">
        <f>SUM(N159:N162)</f>
        <v>1</v>
      </c>
      <c r="O158" s="100"/>
      <c r="P158" s="101">
        <f>SUM(P159:P162)</f>
        <v>18000</v>
      </c>
      <c r="Q158" s="99">
        <f>SUM(Q159:Q160)</f>
        <v>0</v>
      </c>
      <c r="R158" s="100"/>
      <c r="S158" s="101">
        <f>SUM(S159:S162)</f>
        <v>0</v>
      </c>
      <c r="T158" s="99">
        <f>SUM(T159:T160)</f>
        <v>0</v>
      </c>
      <c r="U158" s="100"/>
      <c r="V158" s="373">
        <f>SUM(V159:V162)</f>
        <v>0</v>
      </c>
      <c r="W158" s="403">
        <f t="shared" ref="W158:W160" si="303">G158+M158+S158</f>
        <v>48000</v>
      </c>
      <c r="X158" s="390">
        <f t="shared" si="223"/>
        <v>48000</v>
      </c>
      <c r="Y158" s="390">
        <f t="shared" si="278"/>
        <v>0</v>
      </c>
      <c r="Z158" s="460">
        <f>Y158/W158</f>
        <v>0</v>
      </c>
      <c r="AA158" s="441"/>
      <c r="AB158" s="81"/>
      <c r="AC158" s="81"/>
      <c r="AD158" s="81"/>
      <c r="AE158" s="81"/>
      <c r="AF158" s="81"/>
      <c r="AG158" s="81"/>
    </row>
    <row r="159" spans="1:33" ht="30" customHeight="1">
      <c r="A159" s="82" t="s">
        <v>54</v>
      </c>
      <c r="B159" s="83" t="s">
        <v>265</v>
      </c>
      <c r="C159" s="204" t="s">
        <v>266</v>
      </c>
      <c r="D159" s="85" t="s">
        <v>121</v>
      </c>
      <c r="E159" s="86">
        <v>4</v>
      </c>
      <c r="F159" s="87">
        <v>7500</v>
      </c>
      <c r="G159" s="334">
        <f t="shared" ref="G159:G160" si="304">E159*F159</f>
        <v>30000</v>
      </c>
      <c r="H159" s="336">
        <v>4</v>
      </c>
      <c r="I159" s="336">
        <v>7500</v>
      </c>
      <c r="J159" s="336">
        <f t="shared" ref="J159:J162" si="305">H159*I159</f>
        <v>30000</v>
      </c>
      <c r="K159" s="138"/>
      <c r="L159" s="87"/>
      <c r="M159" s="88">
        <f t="shared" ref="M159:M160" si="306">K159*L159</f>
        <v>0</v>
      </c>
      <c r="N159" s="138"/>
      <c r="O159" s="87"/>
      <c r="P159" s="88">
        <f t="shared" ref="P159:P160" si="307">N159*O159</f>
        <v>0</v>
      </c>
      <c r="Q159" s="86"/>
      <c r="R159" s="87"/>
      <c r="S159" s="88">
        <f t="shared" ref="S159:S160" si="308">Q159*R159</f>
        <v>0</v>
      </c>
      <c r="T159" s="86"/>
      <c r="U159" s="87"/>
      <c r="V159" s="334">
        <f t="shared" ref="V159:V160" si="309">T159*U159</f>
        <v>0</v>
      </c>
      <c r="W159" s="401">
        <f t="shared" si="303"/>
        <v>30000</v>
      </c>
      <c r="X159" s="390">
        <f t="shared" si="223"/>
        <v>30000</v>
      </c>
      <c r="Y159" s="390">
        <f t="shared" si="278"/>
        <v>0</v>
      </c>
      <c r="Z159" s="460">
        <f>Y159/W159</f>
        <v>0</v>
      </c>
      <c r="AA159" s="442" t="s">
        <v>335</v>
      </c>
      <c r="AB159" s="90"/>
      <c r="AC159" s="90"/>
      <c r="AD159" s="90"/>
      <c r="AE159" s="90"/>
      <c r="AF159" s="90"/>
      <c r="AG159" s="90"/>
    </row>
    <row r="160" spans="1:33" ht="30" customHeight="1">
      <c r="A160" s="82" t="s">
        <v>54</v>
      </c>
      <c r="B160" s="83" t="s">
        <v>267</v>
      </c>
      <c r="C160" s="205" t="s">
        <v>268</v>
      </c>
      <c r="D160" s="85" t="s">
        <v>121</v>
      </c>
      <c r="E160" s="86"/>
      <c r="F160" s="87"/>
      <c r="G160" s="334">
        <f t="shared" si="304"/>
        <v>0</v>
      </c>
      <c r="H160" s="336"/>
      <c r="I160" s="336"/>
      <c r="J160" s="336">
        <f t="shared" si="305"/>
        <v>0</v>
      </c>
      <c r="K160" s="138"/>
      <c r="L160" s="87"/>
      <c r="M160" s="88">
        <f t="shared" si="306"/>
        <v>0</v>
      </c>
      <c r="N160" s="138"/>
      <c r="O160" s="87"/>
      <c r="P160" s="88">
        <f t="shared" si="307"/>
        <v>0</v>
      </c>
      <c r="Q160" s="86"/>
      <c r="R160" s="87"/>
      <c r="S160" s="88">
        <f t="shared" si="308"/>
        <v>0</v>
      </c>
      <c r="T160" s="86"/>
      <c r="U160" s="87"/>
      <c r="V160" s="334">
        <f t="shared" si="309"/>
        <v>0</v>
      </c>
      <c r="W160" s="401">
        <f t="shared" si="303"/>
        <v>0</v>
      </c>
      <c r="X160" s="390">
        <f t="shared" si="223"/>
        <v>0</v>
      </c>
      <c r="Y160" s="390">
        <f t="shared" si="278"/>
        <v>0</v>
      </c>
      <c r="Z160" s="460" t="e">
        <f t="shared" ref="Z160:Z162" si="310">Y160/W160</f>
        <v>#DIV/0!</v>
      </c>
      <c r="AA160" s="442"/>
      <c r="AB160" s="90"/>
      <c r="AC160" s="90"/>
      <c r="AD160" s="90"/>
      <c r="AE160" s="90"/>
      <c r="AF160" s="90"/>
      <c r="AG160" s="90"/>
    </row>
    <row r="161" spans="1:33" ht="30" customHeight="1">
      <c r="A161" s="82" t="s">
        <v>54</v>
      </c>
      <c r="B161" s="92" t="s">
        <v>269</v>
      </c>
      <c r="C161" s="205" t="s">
        <v>270</v>
      </c>
      <c r="D161" s="85" t="s">
        <v>121</v>
      </c>
      <c r="E161" s="576" t="s">
        <v>122</v>
      </c>
      <c r="F161" s="577"/>
      <c r="G161" s="577"/>
      <c r="H161" s="539" t="s">
        <v>122</v>
      </c>
      <c r="I161" s="540"/>
      <c r="J161" s="540"/>
      <c r="K161" s="187">
        <v>1</v>
      </c>
      <c r="L161" s="95">
        <v>18000</v>
      </c>
      <c r="M161" s="96">
        <v>18000</v>
      </c>
      <c r="N161" s="187">
        <v>1</v>
      </c>
      <c r="O161" s="95">
        <v>18000</v>
      </c>
      <c r="P161" s="96">
        <v>18000</v>
      </c>
      <c r="Q161" s="94"/>
      <c r="R161" s="95"/>
      <c r="S161" s="96"/>
      <c r="T161" s="94"/>
      <c r="U161" s="95"/>
      <c r="V161" s="338"/>
      <c r="W161" s="402">
        <v>18000</v>
      </c>
      <c r="X161" s="390">
        <f t="shared" si="223"/>
        <v>18000</v>
      </c>
      <c r="Y161" s="390">
        <f t="shared" si="278"/>
        <v>0</v>
      </c>
      <c r="Z161" s="460">
        <f t="shared" si="310"/>
        <v>0</v>
      </c>
      <c r="AA161" s="480"/>
      <c r="AB161" s="90"/>
      <c r="AC161" s="90"/>
      <c r="AD161" s="90"/>
      <c r="AE161" s="90"/>
      <c r="AF161" s="90"/>
      <c r="AG161" s="90"/>
    </row>
    <row r="162" spans="1:33" ht="45" customHeight="1" thickBot="1">
      <c r="A162" s="102" t="s">
        <v>54</v>
      </c>
      <c r="B162" s="108" t="s">
        <v>271</v>
      </c>
      <c r="C162" s="205" t="s">
        <v>272</v>
      </c>
      <c r="D162" s="103"/>
      <c r="E162" s="104"/>
      <c r="F162" s="105">
        <v>0.22</v>
      </c>
      <c r="G162" s="335">
        <f>E162*F162</f>
        <v>0</v>
      </c>
      <c r="H162" s="337"/>
      <c r="I162" s="337"/>
      <c r="J162" s="337">
        <f t="shared" si="305"/>
        <v>0</v>
      </c>
      <c r="K162" s="139"/>
      <c r="L162" s="105">
        <v>0.22</v>
      </c>
      <c r="M162" s="106">
        <f>K162*L162</f>
        <v>0</v>
      </c>
      <c r="N162" s="139"/>
      <c r="O162" s="105">
        <v>0.22</v>
      </c>
      <c r="P162" s="106">
        <f>N162*O162</f>
        <v>0</v>
      </c>
      <c r="Q162" s="104"/>
      <c r="R162" s="105">
        <v>0.22</v>
      </c>
      <c r="S162" s="106">
        <f>Q162*R162</f>
        <v>0</v>
      </c>
      <c r="T162" s="104"/>
      <c r="U162" s="105">
        <v>0.22</v>
      </c>
      <c r="V162" s="335">
        <f>T162*U162</f>
        <v>0</v>
      </c>
      <c r="W162" s="407">
        <f t="shared" ref="W162:W180" si="311">G162+M162+S162</f>
        <v>0</v>
      </c>
      <c r="X162" s="392">
        <f t="shared" si="223"/>
        <v>0</v>
      </c>
      <c r="Y162" s="392">
        <f t="shared" si="278"/>
        <v>0</v>
      </c>
      <c r="Z162" s="478" t="e">
        <f t="shared" si="310"/>
        <v>#DIV/0!</v>
      </c>
      <c r="AA162" s="481"/>
      <c r="AB162" s="90"/>
      <c r="AC162" s="90"/>
      <c r="AD162" s="90"/>
      <c r="AE162" s="90"/>
      <c r="AF162" s="90"/>
      <c r="AG162" s="90"/>
    </row>
    <row r="163" spans="1:33" ht="30" customHeight="1">
      <c r="A163" s="206" t="s">
        <v>51</v>
      </c>
      <c r="B163" s="207" t="s">
        <v>273</v>
      </c>
      <c r="C163" s="165" t="s">
        <v>274</v>
      </c>
      <c r="D163" s="77"/>
      <c r="E163" s="78">
        <f>SUM(E164:E166)</f>
        <v>75</v>
      </c>
      <c r="F163" s="79"/>
      <c r="G163" s="80">
        <f>SUM(G164:G167)</f>
        <v>46580</v>
      </c>
      <c r="H163" s="339">
        <f>SUM(H164:H166)</f>
        <v>75</v>
      </c>
      <c r="I163" s="322"/>
      <c r="J163" s="340">
        <f>SUM(J164:J167)</f>
        <v>46580</v>
      </c>
      <c r="K163" s="78">
        <f>SUM(K164:K166)</f>
        <v>0</v>
      </c>
      <c r="L163" s="79"/>
      <c r="M163" s="80">
        <f>SUM(M164:M167)</f>
        <v>0</v>
      </c>
      <c r="N163" s="78">
        <f>SUM(N164:N166)</f>
        <v>0</v>
      </c>
      <c r="O163" s="79"/>
      <c r="P163" s="80">
        <f>SUM(P164:P167)</f>
        <v>0</v>
      </c>
      <c r="Q163" s="78">
        <f>SUM(Q164:Q166)</f>
        <v>0</v>
      </c>
      <c r="R163" s="79"/>
      <c r="S163" s="80">
        <f>SUM(S164:S167)</f>
        <v>0</v>
      </c>
      <c r="T163" s="78">
        <f>SUM(T164:T166)</f>
        <v>0</v>
      </c>
      <c r="U163" s="79"/>
      <c r="V163" s="393">
        <f>SUM(V164:V167)</f>
        <v>0</v>
      </c>
      <c r="W163" s="400">
        <f t="shared" si="311"/>
        <v>46580</v>
      </c>
      <c r="X163" s="391">
        <f t="shared" si="223"/>
        <v>46580</v>
      </c>
      <c r="Y163" s="391">
        <f t="shared" si="278"/>
        <v>0</v>
      </c>
      <c r="Z163" s="461">
        <f>Y163/W163</f>
        <v>0</v>
      </c>
      <c r="AA163" s="482"/>
      <c r="AB163" s="81"/>
      <c r="AC163" s="81"/>
      <c r="AD163" s="81"/>
      <c r="AE163" s="81"/>
      <c r="AF163" s="81"/>
      <c r="AG163" s="81"/>
    </row>
    <row r="164" spans="1:33" ht="30" customHeight="1">
      <c r="A164" s="82" t="s">
        <v>54</v>
      </c>
      <c r="B164" s="83" t="s">
        <v>275</v>
      </c>
      <c r="C164" s="130" t="s">
        <v>326</v>
      </c>
      <c r="D164" s="85" t="s">
        <v>325</v>
      </c>
      <c r="E164" s="86">
        <v>74</v>
      </c>
      <c r="F164" s="87">
        <v>170</v>
      </c>
      <c r="G164" s="334">
        <f t="shared" ref="G164:G167" si="312">E164*F164</f>
        <v>12580</v>
      </c>
      <c r="H164" s="336">
        <v>74</v>
      </c>
      <c r="I164" s="336">
        <v>170</v>
      </c>
      <c r="J164" s="336">
        <f t="shared" ref="J164:J167" si="313">H164*I164</f>
        <v>12580</v>
      </c>
      <c r="K164" s="138"/>
      <c r="L164" s="87"/>
      <c r="M164" s="88">
        <f t="shared" ref="M164:M167" si="314">K164*L164</f>
        <v>0</v>
      </c>
      <c r="N164" s="138"/>
      <c r="O164" s="87"/>
      <c r="P164" s="88">
        <f t="shared" ref="P164:P167" si="315">N164*O164</f>
        <v>0</v>
      </c>
      <c r="Q164" s="86"/>
      <c r="R164" s="87"/>
      <c r="S164" s="88">
        <f t="shared" ref="S164:S167" si="316">Q164*R164</f>
        <v>0</v>
      </c>
      <c r="T164" s="86"/>
      <c r="U164" s="87"/>
      <c r="V164" s="334">
        <f t="shared" ref="V164:V167" si="317">T164*U164</f>
        <v>0</v>
      </c>
      <c r="W164" s="401">
        <f t="shared" si="311"/>
        <v>12580</v>
      </c>
      <c r="X164" s="390">
        <f t="shared" si="223"/>
        <v>12580</v>
      </c>
      <c r="Y164" s="390">
        <f t="shared" si="278"/>
        <v>0</v>
      </c>
      <c r="Z164" s="460">
        <f>Y164/W164</f>
        <v>0</v>
      </c>
      <c r="AA164" s="442" t="s">
        <v>333</v>
      </c>
      <c r="AB164" s="90"/>
      <c r="AC164" s="90"/>
      <c r="AD164" s="90"/>
      <c r="AE164" s="90"/>
      <c r="AF164" s="90"/>
      <c r="AG164" s="90"/>
    </row>
    <row r="165" spans="1:33" ht="30" customHeight="1">
      <c r="A165" s="82" t="s">
        <v>54</v>
      </c>
      <c r="B165" s="83" t="s">
        <v>277</v>
      </c>
      <c r="C165" s="130" t="s">
        <v>327</v>
      </c>
      <c r="D165" s="85" t="s">
        <v>325</v>
      </c>
      <c r="E165" s="86">
        <v>1</v>
      </c>
      <c r="F165" s="87">
        <v>34000</v>
      </c>
      <c r="G165" s="334">
        <f t="shared" si="312"/>
        <v>34000</v>
      </c>
      <c r="H165" s="336">
        <v>1</v>
      </c>
      <c r="I165" s="336">
        <v>34000</v>
      </c>
      <c r="J165" s="336">
        <f t="shared" si="313"/>
        <v>34000</v>
      </c>
      <c r="K165" s="138"/>
      <c r="L165" s="87"/>
      <c r="M165" s="88">
        <f t="shared" si="314"/>
        <v>0</v>
      </c>
      <c r="N165" s="138"/>
      <c r="O165" s="87"/>
      <c r="P165" s="88">
        <f t="shared" si="315"/>
        <v>0</v>
      </c>
      <c r="Q165" s="86"/>
      <c r="R165" s="87"/>
      <c r="S165" s="88">
        <f t="shared" si="316"/>
        <v>0</v>
      </c>
      <c r="T165" s="86"/>
      <c r="U165" s="87"/>
      <c r="V165" s="334">
        <f t="shared" si="317"/>
        <v>0</v>
      </c>
      <c r="W165" s="401">
        <f t="shared" si="311"/>
        <v>34000</v>
      </c>
      <c r="X165" s="390">
        <f t="shared" si="223"/>
        <v>34000</v>
      </c>
      <c r="Y165" s="390">
        <f t="shared" si="278"/>
        <v>0</v>
      </c>
      <c r="Z165" s="460">
        <f t="shared" ref="Z165:Z181" si="318">Y165/W165</f>
        <v>0</v>
      </c>
      <c r="AA165" s="442" t="s">
        <v>341</v>
      </c>
      <c r="AB165" s="90"/>
      <c r="AC165" s="90"/>
      <c r="AD165" s="90"/>
      <c r="AE165" s="90"/>
      <c r="AF165" s="90"/>
      <c r="AG165" s="90"/>
    </row>
    <row r="166" spans="1:33" ht="30" customHeight="1">
      <c r="A166" s="91" t="s">
        <v>54</v>
      </c>
      <c r="B166" s="92" t="s">
        <v>278</v>
      </c>
      <c r="C166" s="130" t="s">
        <v>276</v>
      </c>
      <c r="D166" s="93"/>
      <c r="E166" s="94"/>
      <c r="F166" s="95"/>
      <c r="G166" s="338">
        <f t="shared" si="312"/>
        <v>0</v>
      </c>
      <c r="H166" s="336"/>
      <c r="I166" s="336"/>
      <c r="J166" s="336">
        <f t="shared" si="313"/>
        <v>0</v>
      </c>
      <c r="K166" s="187"/>
      <c r="L166" s="95"/>
      <c r="M166" s="96">
        <f t="shared" si="314"/>
        <v>0</v>
      </c>
      <c r="N166" s="187"/>
      <c r="O166" s="95"/>
      <c r="P166" s="96">
        <f t="shared" si="315"/>
        <v>0</v>
      </c>
      <c r="Q166" s="94"/>
      <c r="R166" s="95"/>
      <c r="S166" s="96">
        <f t="shared" si="316"/>
        <v>0</v>
      </c>
      <c r="T166" s="94"/>
      <c r="U166" s="95"/>
      <c r="V166" s="338">
        <f t="shared" si="317"/>
        <v>0</v>
      </c>
      <c r="W166" s="402">
        <f t="shared" si="311"/>
        <v>0</v>
      </c>
      <c r="X166" s="390">
        <f t="shared" si="223"/>
        <v>0</v>
      </c>
      <c r="Y166" s="390">
        <f t="shared" si="278"/>
        <v>0</v>
      </c>
      <c r="Z166" s="460" t="e">
        <f t="shared" si="318"/>
        <v>#DIV/0!</v>
      </c>
      <c r="AA166" s="480"/>
      <c r="AB166" s="90"/>
      <c r="AC166" s="90"/>
      <c r="AD166" s="90"/>
      <c r="AE166" s="90"/>
      <c r="AF166" s="90"/>
      <c r="AG166" s="90"/>
    </row>
    <row r="167" spans="1:33" ht="55.5" customHeight="1" thickBot="1">
      <c r="A167" s="91" t="s">
        <v>54</v>
      </c>
      <c r="B167" s="92" t="s">
        <v>279</v>
      </c>
      <c r="C167" s="131" t="s">
        <v>280</v>
      </c>
      <c r="D167" s="103"/>
      <c r="E167" s="94"/>
      <c r="F167" s="95">
        <v>0.22</v>
      </c>
      <c r="G167" s="338">
        <f t="shared" si="312"/>
        <v>0</v>
      </c>
      <c r="H167" s="337"/>
      <c r="I167" s="337"/>
      <c r="J167" s="337">
        <f t="shared" si="313"/>
        <v>0</v>
      </c>
      <c r="K167" s="187"/>
      <c r="L167" s="95">
        <v>0.22</v>
      </c>
      <c r="M167" s="96">
        <f t="shared" si="314"/>
        <v>0</v>
      </c>
      <c r="N167" s="187"/>
      <c r="O167" s="95">
        <v>0.22</v>
      </c>
      <c r="P167" s="96">
        <f t="shared" si="315"/>
        <v>0</v>
      </c>
      <c r="Q167" s="94"/>
      <c r="R167" s="95">
        <v>0.22</v>
      </c>
      <c r="S167" s="96">
        <f t="shared" si="316"/>
        <v>0</v>
      </c>
      <c r="T167" s="94"/>
      <c r="U167" s="95">
        <v>0.22</v>
      </c>
      <c r="V167" s="338">
        <f t="shared" si="317"/>
        <v>0</v>
      </c>
      <c r="W167" s="402">
        <f t="shared" si="311"/>
        <v>0</v>
      </c>
      <c r="X167" s="392">
        <f t="shared" ref="X167:X181" si="319">J167+P167+V167</f>
        <v>0</v>
      </c>
      <c r="Y167" s="392">
        <f t="shared" si="278"/>
        <v>0</v>
      </c>
      <c r="Z167" s="478" t="e">
        <f t="shared" si="318"/>
        <v>#DIV/0!</v>
      </c>
      <c r="AA167" s="481"/>
      <c r="AB167" s="90"/>
      <c r="AC167" s="90"/>
      <c r="AD167" s="90"/>
      <c r="AE167" s="90"/>
      <c r="AF167" s="90"/>
      <c r="AG167" s="90"/>
    </row>
    <row r="168" spans="1:33" ht="30" customHeight="1">
      <c r="A168" s="74" t="s">
        <v>51</v>
      </c>
      <c r="B168" s="109" t="s">
        <v>281</v>
      </c>
      <c r="C168" s="165" t="s">
        <v>282</v>
      </c>
      <c r="D168" s="98"/>
      <c r="E168" s="99">
        <f>SUM(E169:E171)</f>
        <v>0</v>
      </c>
      <c r="F168" s="100"/>
      <c r="G168" s="101">
        <f t="shared" ref="G168:K168" si="320">SUM(G169:G171)</f>
        <v>0</v>
      </c>
      <c r="H168" s="301"/>
      <c r="I168" s="301"/>
      <c r="J168" s="301"/>
      <c r="K168" s="99">
        <f t="shared" si="320"/>
        <v>0</v>
      </c>
      <c r="L168" s="100"/>
      <c r="M168" s="101">
        <f t="shared" ref="M168:Q168" si="321">SUM(M169:M171)</f>
        <v>0</v>
      </c>
      <c r="N168" s="99">
        <f t="shared" si="321"/>
        <v>0</v>
      </c>
      <c r="O168" s="100"/>
      <c r="P168" s="101">
        <f t="shared" ref="P168" si="322">SUM(P169:P171)</f>
        <v>0</v>
      </c>
      <c r="Q168" s="99">
        <f t="shared" si="321"/>
        <v>0</v>
      </c>
      <c r="R168" s="100"/>
      <c r="S168" s="101">
        <f>SUM(S169:S171)</f>
        <v>0</v>
      </c>
      <c r="T168" s="99">
        <f t="shared" ref="T168" si="323">SUM(T169:T171)</f>
        <v>0</v>
      </c>
      <c r="U168" s="100"/>
      <c r="V168" s="373">
        <f>SUM(V169:V171)</f>
        <v>0</v>
      </c>
      <c r="W168" s="403">
        <f t="shared" si="311"/>
        <v>0</v>
      </c>
      <c r="X168" s="391">
        <f t="shared" si="319"/>
        <v>0</v>
      </c>
      <c r="Y168" s="391">
        <f t="shared" si="278"/>
        <v>0</v>
      </c>
      <c r="Z168" s="461" t="e">
        <f t="shared" si="318"/>
        <v>#DIV/0!</v>
      </c>
      <c r="AA168" s="483"/>
      <c r="AB168" s="81"/>
      <c r="AC168" s="81"/>
      <c r="AD168" s="81"/>
      <c r="AE168" s="81"/>
      <c r="AF168" s="81"/>
      <c r="AG168" s="81"/>
    </row>
    <row r="169" spans="1:33" ht="30" customHeight="1">
      <c r="A169" s="82" t="s">
        <v>54</v>
      </c>
      <c r="B169" s="83" t="s">
        <v>283</v>
      </c>
      <c r="C169" s="130" t="s">
        <v>284</v>
      </c>
      <c r="D169" s="85"/>
      <c r="E169" s="86"/>
      <c r="F169" s="87"/>
      <c r="G169" s="88">
        <f t="shared" ref="G169:G171" si="324">E169*F169</f>
        <v>0</v>
      </c>
      <c r="H169" s="302"/>
      <c r="I169" s="302"/>
      <c r="J169" s="302">
        <f t="shared" ref="J169:J171" si="325">H169*I169</f>
        <v>0</v>
      </c>
      <c r="K169" s="86"/>
      <c r="L169" s="87"/>
      <c r="M169" s="88">
        <f t="shared" ref="M169:M171" si="326">K169*L169</f>
        <v>0</v>
      </c>
      <c r="N169" s="86"/>
      <c r="O169" s="87"/>
      <c r="P169" s="88">
        <f t="shared" ref="P169:P171" si="327">N169*O169</f>
        <v>0</v>
      </c>
      <c r="Q169" s="86"/>
      <c r="R169" s="87"/>
      <c r="S169" s="88">
        <f t="shared" ref="S169:S171" si="328">Q169*R169</f>
        <v>0</v>
      </c>
      <c r="T169" s="86"/>
      <c r="U169" s="87"/>
      <c r="V169" s="334">
        <f t="shared" ref="V169:V171" si="329">T169*U169</f>
        <v>0</v>
      </c>
      <c r="W169" s="401">
        <f t="shared" si="311"/>
        <v>0</v>
      </c>
      <c r="X169" s="390">
        <f t="shared" si="319"/>
        <v>0</v>
      </c>
      <c r="Y169" s="390">
        <f t="shared" si="278"/>
        <v>0</v>
      </c>
      <c r="Z169" s="460" t="e">
        <f t="shared" si="318"/>
        <v>#DIV/0!</v>
      </c>
      <c r="AA169" s="442"/>
      <c r="AB169" s="90"/>
      <c r="AC169" s="90"/>
      <c r="AD169" s="90"/>
      <c r="AE169" s="90"/>
      <c r="AF169" s="90"/>
      <c r="AG169" s="90"/>
    </row>
    <row r="170" spans="1:33" ht="30" customHeight="1">
      <c r="A170" s="82" t="s">
        <v>54</v>
      </c>
      <c r="B170" s="83" t="s">
        <v>285</v>
      </c>
      <c r="C170" s="130" t="s">
        <v>284</v>
      </c>
      <c r="D170" s="85"/>
      <c r="E170" s="86"/>
      <c r="F170" s="87"/>
      <c r="G170" s="88">
        <f t="shared" si="324"/>
        <v>0</v>
      </c>
      <c r="H170" s="302"/>
      <c r="I170" s="302"/>
      <c r="J170" s="302">
        <f t="shared" si="325"/>
        <v>0</v>
      </c>
      <c r="K170" s="86"/>
      <c r="L170" s="87"/>
      <c r="M170" s="88">
        <f t="shared" si="326"/>
        <v>0</v>
      </c>
      <c r="N170" s="86"/>
      <c r="O170" s="87"/>
      <c r="P170" s="88">
        <f t="shared" si="327"/>
        <v>0</v>
      </c>
      <c r="Q170" s="86"/>
      <c r="R170" s="87"/>
      <c r="S170" s="88">
        <f t="shared" si="328"/>
        <v>0</v>
      </c>
      <c r="T170" s="86"/>
      <c r="U170" s="87"/>
      <c r="V170" s="334">
        <f t="shared" si="329"/>
        <v>0</v>
      </c>
      <c r="W170" s="401">
        <f t="shared" si="311"/>
        <v>0</v>
      </c>
      <c r="X170" s="390">
        <f t="shared" si="319"/>
        <v>0</v>
      </c>
      <c r="Y170" s="390">
        <f t="shared" si="278"/>
        <v>0</v>
      </c>
      <c r="Z170" s="460" t="e">
        <f t="shared" si="318"/>
        <v>#DIV/0!</v>
      </c>
      <c r="AA170" s="442"/>
      <c r="AB170" s="90"/>
      <c r="AC170" s="90"/>
      <c r="AD170" s="90"/>
      <c r="AE170" s="90"/>
      <c r="AF170" s="90"/>
      <c r="AG170" s="90"/>
    </row>
    <row r="171" spans="1:33" ht="30" customHeight="1" thickBot="1">
      <c r="A171" s="91" t="s">
        <v>54</v>
      </c>
      <c r="B171" s="92" t="s">
        <v>286</v>
      </c>
      <c r="C171" s="116" t="s">
        <v>284</v>
      </c>
      <c r="D171" s="93"/>
      <c r="E171" s="94"/>
      <c r="F171" s="95"/>
      <c r="G171" s="96">
        <f t="shared" si="324"/>
        <v>0</v>
      </c>
      <c r="H171" s="303"/>
      <c r="I171" s="303"/>
      <c r="J171" s="302">
        <f t="shared" si="325"/>
        <v>0</v>
      </c>
      <c r="K171" s="94"/>
      <c r="L171" s="95"/>
      <c r="M171" s="96">
        <f t="shared" si="326"/>
        <v>0</v>
      </c>
      <c r="N171" s="94"/>
      <c r="O171" s="95"/>
      <c r="P171" s="96">
        <f t="shared" si="327"/>
        <v>0</v>
      </c>
      <c r="Q171" s="94"/>
      <c r="R171" s="95"/>
      <c r="S171" s="96">
        <f t="shared" si="328"/>
        <v>0</v>
      </c>
      <c r="T171" s="94"/>
      <c r="U171" s="95"/>
      <c r="V171" s="338">
        <f t="shared" si="329"/>
        <v>0</v>
      </c>
      <c r="W171" s="402">
        <f t="shared" si="311"/>
        <v>0</v>
      </c>
      <c r="X171" s="392">
        <f t="shared" si="319"/>
        <v>0</v>
      </c>
      <c r="Y171" s="392">
        <f t="shared" si="278"/>
        <v>0</v>
      </c>
      <c r="Z171" s="478" t="e">
        <f t="shared" si="318"/>
        <v>#DIV/0!</v>
      </c>
      <c r="AA171" s="480"/>
      <c r="AB171" s="90"/>
      <c r="AC171" s="90"/>
      <c r="AD171" s="90"/>
      <c r="AE171" s="90"/>
      <c r="AF171" s="90"/>
      <c r="AG171" s="90"/>
    </row>
    <row r="172" spans="1:33" ht="30" customHeight="1">
      <c r="A172" s="74" t="s">
        <v>51</v>
      </c>
      <c r="B172" s="109" t="s">
        <v>287</v>
      </c>
      <c r="C172" s="209" t="s">
        <v>262</v>
      </c>
      <c r="D172" s="98"/>
      <c r="E172" s="99">
        <f>SUM(E173:E179)</f>
        <v>28</v>
      </c>
      <c r="F172" s="100"/>
      <c r="G172" s="101">
        <f>SUM(G173:G180)</f>
        <v>20060</v>
      </c>
      <c r="H172" s="99">
        <f>SUM(H173:H179)</f>
        <v>12</v>
      </c>
      <c r="I172" s="304"/>
      <c r="J172" s="101">
        <f>SUM(J173:J180)</f>
        <v>18000</v>
      </c>
      <c r="K172" s="99">
        <f>SUM(K173:K179)</f>
        <v>0</v>
      </c>
      <c r="L172" s="100"/>
      <c r="M172" s="101">
        <f>SUM(M173:M180)</f>
        <v>0</v>
      </c>
      <c r="N172" s="99">
        <f>SUM(N173:N179)</f>
        <v>0</v>
      </c>
      <c r="O172" s="100"/>
      <c r="P172" s="101">
        <f>SUM(P173:P180)</f>
        <v>0</v>
      </c>
      <c r="Q172" s="99">
        <f>SUM(Q173:Q179)</f>
        <v>0</v>
      </c>
      <c r="R172" s="100"/>
      <c r="S172" s="101">
        <f>SUM(S173:S180)</f>
        <v>0</v>
      </c>
      <c r="T172" s="99">
        <f>SUM(T173:T179)</f>
        <v>0</v>
      </c>
      <c r="U172" s="100"/>
      <c r="V172" s="373">
        <f>SUM(V173:V180)</f>
        <v>0</v>
      </c>
      <c r="W172" s="403">
        <f t="shared" si="311"/>
        <v>20060</v>
      </c>
      <c r="X172" s="391">
        <f t="shared" si="319"/>
        <v>18000</v>
      </c>
      <c r="Y172" s="391">
        <f t="shared" si="278"/>
        <v>2060</v>
      </c>
      <c r="Z172" s="461">
        <f t="shared" si="318"/>
        <v>0.10269192422731804</v>
      </c>
      <c r="AA172" s="483"/>
      <c r="AB172" s="81"/>
      <c r="AC172" s="81"/>
      <c r="AD172" s="81"/>
      <c r="AE172" s="81"/>
      <c r="AF172" s="81"/>
      <c r="AG172" s="81"/>
    </row>
    <row r="173" spans="1:33" ht="30" customHeight="1">
      <c r="A173" s="82" t="s">
        <v>54</v>
      </c>
      <c r="B173" s="83" t="s">
        <v>288</v>
      </c>
      <c r="C173" s="130" t="s">
        <v>289</v>
      </c>
      <c r="D173" s="85"/>
      <c r="E173" s="86"/>
      <c r="F173" s="87"/>
      <c r="G173" s="88">
        <f t="shared" ref="G173:G175" si="330">E173*F173</f>
        <v>0</v>
      </c>
      <c r="H173" s="302"/>
      <c r="I173" s="302"/>
      <c r="J173" s="302">
        <f t="shared" ref="J173:J180" si="331">H173*I173</f>
        <v>0</v>
      </c>
      <c r="K173" s="86"/>
      <c r="L173" s="87"/>
      <c r="M173" s="88">
        <f t="shared" ref="M173:M180" si="332">K173*L173</f>
        <v>0</v>
      </c>
      <c r="N173" s="86"/>
      <c r="O173" s="87"/>
      <c r="P173" s="88">
        <f t="shared" ref="P173:P180" si="333">N173*O173</f>
        <v>0</v>
      </c>
      <c r="Q173" s="86"/>
      <c r="R173" s="87"/>
      <c r="S173" s="88">
        <f t="shared" ref="S173:S180" si="334">Q173*R173</f>
        <v>0</v>
      </c>
      <c r="T173" s="86"/>
      <c r="U173" s="87"/>
      <c r="V173" s="334">
        <f t="shared" ref="V173:V180" si="335">T173*U173</f>
        <v>0</v>
      </c>
      <c r="W173" s="401">
        <f t="shared" si="311"/>
        <v>0</v>
      </c>
      <c r="X173" s="390">
        <f t="shared" si="319"/>
        <v>0</v>
      </c>
      <c r="Y173" s="390">
        <f t="shared" si="278"/>
        <v>0</v>
      </c>
      <c r="Z173" s="460" t="e">
        <f t="shared" si="318"/>
        <v>#DIV/0!</v>
      </c>
      <c r="AA173" s="442"/>
      <c r="AB173" s="90"/>
      <c r="AC173" s="90"/>
      <c r="AD173" s="90"/>
      <c r="AE173" s="90"/>
      <c r="AF173" s="90"/>
      <c r="AG173" s="90"/>
    </row>
    <row r="174" spans="1:33" ht="30" customHeight="1">
      <c r="A174" s="82" t="s">
        <v>54</v>
      </c>
      <c r="B174" s="83" t="s">
        <v>290</v>
      </c>
      <c r="C174" s="130" t="s">
        <v>291</v>
      </c>
      <c r="D174" s="85"/>
      <c r="E174" s="86"/>
      <c r="F174" s="87"/>
      <c r="G174" s="88">
        <f t="shared" si="330"/>
        <v>0</v>
      </c>
      <c r="H174" s="302"/>
      <c r="I174" s="302"/>
      <c r="J174" s="302">
        <f t="shared" si="331"/>
        <v>0</v>
      </c>
      <c r="K174" s="86"/>
      <c r="L174" s="87"/>
      <c r="M174" s="88">
        <f t="shared" si="332"/>
        <v>0</v>
      </c>
      <c r="N174" s="86"/>
      <c r="O174" s="87"/>
      <c r="P174" s="88">
        <f t="shared" si="333"/>
        <v>0</v>
      </c>
      <c r="Q174" s="86"/>
      <c r="R174" s="87"/>
      <c r="S174" s="88">
        <f t="shared" si="334"/>
        <v>0</v>
      </c>
      <c r="T174" s="86"/>
      <c r="U174" s="87"/>
      <c r="V174" s="334">
        <f t="shared" si="335"/>
        <v>0</v>
      </c>
      <c r="W174" s="402">
        <f t="shared" si="311"/>
        <v>0</v>
      </c>
      <c r="X174" s="390">
        <f t="shared" si="319"/>
        <v>0</v>
      </c>
      <c r="Y174" s="390">
        <f t="shared" si="278"/>
        <v>0</v>
      </c>
      <c r="Z174" s="460" t="e">
        <f t="shared" si="318"/>
        <v>#DIV/0!</v>
      </c>
      <c r="AA174" s="442"/>
      <c r="AB174" s="90"/>
      <c r="AC174" s="90"/>
      <c r="AD174" s="90"/>
      <c r="AE174" s="90"/>
      <c r="AF174" s="90"/>
      <c r="AG174" s="90"/>
    </row>
    <row r="175" spans="1:33" ht="39.75" customHeight="1">
      <c r="A175" s="82" t="s">
        <v>54</v>
      </c>
      <c r="B175" s="83" t="s">
        <v>292</v>
      </c>
      <c r="C175" s="130" t="s">
        <v>293</v>
      </c>
      <c r="D175" s="85"/>
      <c r="E175" s="86"/>
      <c r="F175" s="87"/>
      <c r="G175" s="88">
        <f t="shared" si="330"/>
        <v>0</v>
      </c>
      <c r="H175" s="302"/>
      <c r="I175" s="302"/>
      <c r="J175" s="302">
        <f t="shared" si="331"/>
        <v>0</v>
      </c>
      <c r="K175" s="86"/>
      <c r="L175" s="87"/>
      <c r="M175" s="88">
        <f t="shared" si="332"/>
        <v>0</v>
      </c>
      <c r="N175" s="86"/>
      <c r="O175" s="87"/>
      <c r="P175" s="88">
        <f t="shared" si="333"/>
        <v>0</v>
      </c>
      <c r="Q175" s="86"/>
      <c r="R175" s="87"/>
      <c r="S175" s="88">
        <f t="shared" si="334"/>
        <v>0</v>
      </c>
      <c r="T175" s="86"/>
      <c r="U175" s="87"/>
      <c r="V175" s="334">
        <f t="shared" si="335"/>
        <v>0</v>
      </c>
      <c r="W175" s="402">
        <f t="shared" si="311"/>
        <v>0</v>
      </c>
      <c r="X175" s="390">
        <f t="shared" si="319"/>
        <v>0</v>
      </c>
      <c r="Y175" s="390">
        <f t="shared" si="278"/>
        <v>0</v>
      </c>
      <c r="Z175" s="460" t="e">
        <f t="shared" si="318"/>
        <v>#DIV/0!</v>
      </c>
      <c r="AA175" s="442"/>
      <c r="AB175" s="90"/>
      <c r="AC175" s="90"/>
      <c r="AD175" s="90"/>
      <c r="AE175" s="90"/>
      <c r="AF175" s="90"/>
      <c r="AG175" s="90"/>
    </row>
    <row r="176" spans="1:33" ht="30" customHeight="1">
      <c r="A176" s="82" t="s">
        <v>54</v>
      </c>
      <c r="B176" s="83" t="s">
        <v>294</v>
      </c>
      <c r="C176" s="130" t="s">
        <v>328</v>
      </c>
      <c r="D176" s="85"/>
      <c r="E176" s="86"/>
      <c r="F176" s="87"/>
      <c r="G176" s="210">
        <v>0</v>
      </c>
      <c r="H176" s="313"/>
      <c r="I176" s="313"/>
      <c r="J176" s="302">
        <f t="shared" si="331"/>
        <v>0</v>
      </c>
      <c r="K176" s="86"/>
      <c r="L176" s="87"/>
      <c r="M176" s="88">
        <f t="shared" si="332"/>
        <v>0</v>
      </c>
      <c r="N176" s="86"/>
      <c r="O176" s="87"/>
      <c r="P176" s="88">
        <f t="shared" si="333"/>
        <v>0</v>
      </c>
      <c r="Q176" s="86"/>
      <c r="R176" s="87"/>
      <c r="S176" s="88">
        <f t="shared" si="334"/>
        <v>0</v>
      </c>
      <c r="T176" s="86"/>
      <c r="U176" s="87"/>
      <c r="V176" s="334">
        <f t="shared" si="335"/>
        <v>0</v>
      </c>
      <c r="W176" s="402">
        <f t="shared" si="311"/>
        <v>0</v>
      </c>
      <c r="X176" s="390">
        <f t="shared" si="319"/>
        <v>0</v>
      </c>
      <c r="Y176" s="390">
        <f t="shared" si="278"/>
        <v>0</v>
      </c>
      <c r="Z176" s="460" t="e">
        <f t="shared" si="318"/>
        <v>#DIV/0!</v>
      </c>
      <c r="AA176" s="442"/>
      <c r="AB176" s="90"/>
      <c r="AC176" s="90"/>
      <c r="AD176" s="90"/>
      <c r="AE176" s="90"/>
      <c r="AF176" s="90"/>
      <c r="AG176" s="90"/>
    </row>
    <row r="177" spans="1:33" ht="30" customHeight="1">
      <c r="A177" s="82" t="s">
        <v>54</v>
      </c>
      <c r="B177" s="83" t="s">
        <v>295</v>
      </c>
      <c r="C177" s="116" t="s">
        <v>329</v>
      </c>
      <c r="D177" s="85" t="s">
        <v>121</v>
      </c>
      <c r="E177" s="86">
        <v>1</v>
      </c>
      <c r="F177" s="87">
        <v>12500</v>
      </c>
      <c r="G177" s="88">
        <f t="shared" ref="G177:G180" si="336">E177*F177</f>
        <v>12500</v>
      </c>
      <c r="H177" s="302">
        <v>1</v>
      </c>
      <c r="I177" s="302">
        <v>12500</v>
      </c>
      <c r="J177" s="302">
        <f t="shared" si="331"/>
        <v>12500</v>
      </c>
      <c r="K177" s="86"/>
      <c r="L177" s="87"/>
      <c r="M177" s="88">
        <f t="shared" si="332"/>
        <v>0</v>
      </c>
      <c r="N177" s="86"/>
      <c r="O177" s="87"/>
      <c r="P177" s="88">
        <f t="shared" si="333"/>
        <v>0</v>
      </c>
      <c r="Q177" s="86"/>
      <c r="R177" s="87"/>
      <c r="S177" s="88">
        <f t="shared" si="334"/>
        <v>0</v>
      </c>
      <c r="T177" s="86"/>
      <c r="U177" s="87"/>
      <c r="V177" s="334">
        <f t="shared" si="335"/>
        <v>0</v>
      </c>
      <c r="W177" s="402">
        <f t="shared" si="311"/>
        <v>12500</v>
      </c>
      <c r="X177" s="390">
        <f t="shared" si="319"/>
        <v>12500</v>
      </c>
      <c r="Y177" s="390">
        <f t="shared" si="278"/>
        <v>0</v>
      </c>
      <c r="Z177" s="460">
        <f t="shared" si="318"/>
        <v>0</v>
      </c>
      <c r="AA177" s="442" t="s">
        <v>334</v>
      </c>
      <c r="AB177" s="89"/>
      <c r="AC177" s="90"/>
      <c r="AD177" s="90"/>
      <c r="AE177" s="90"/>
      <c r="AF177" s="90"/>
      <c r="AG177" s="90"/>
    </row>
    <row r="178" spans="1:33" ht="30" customHeight="1">
      <c r="A178" s="82" t="s">
        <v>54</v>
      </c>
      <c r="B178" s="83" t="s">
        <v>297</v>
      </c>
      <c r="C178" s="116" t="s">
        <v>330</v>
      </c>
      <c r="D178" s="85" t="s">
        <v>331</v>
      </c>
      <c r="E178" s="86">
        <v>27</v>
      </c>
      <c r="F178" s="87">
        <v>280</v>
      </c>
      <c r="G178" s="88">
        <f t="shared" si="336"/>
        <v>7560</v>
      </c>
      <c r="H178" s="302">
        <v>11</v>
      </c>
      <c r="I178" s="302">
        <v>500</v>
      </c>
      <c r="J178" s="302">
        <f t="shared" si="331"/>
        <v>5500</v>
      </c>
      <c r="K178" s="86"/>
      <c r="L178" s="87"/>
      <c r="M178" s="88">
        <f t="shared" si="332"/>
        <v>0</v>
      </c>
      <c r="N178" s="86"/>
      <c r="O178" s="87"/>
      <c r="P178" s="88">
        <f t="shared" si="333"/>
        <v>0</v>
      </c>
      <c r="Q178" s="86"/>
      <c r="R178" s="87"/>
      <c r="S178" s="88">
        <f t="shared" si="334"/>
        <v>0</v>
      </c>
      <c r="T178" s="86"/>
      <c r="U178" s="87"/>
      <c r="V178" s="334">
        <f t="shared" si="335"/>
        <v>0</v>
      </c>
      <c r="W178" s="402">
        <f t="shared" si="311"/>
        <v>7560</v>
      </c>
      <c r="X178" s="390">
        <f t="shared" si="319"/>
        <v>5500</v>
      </c>
      <c r="Y178" s="390">
        <f t="shared" si="278"/>
        <v>2060</v>
      </c>
      <c r="Z178" s="460">
        <f t="shared" si="318"/>
        <v>0.2724867724867725</v>
      </c>
      <c r="AA178" s="442" t="s">
        <v>340</v>
      </c>
      <c r="AB178" s="90"/>
      <c r="AC178" s="90"/>
      <c r="AD178" s="90"/>
      <c r="AE178" s="90"/>
      <c r="AF178" s="90"/>
      <c r="AG178" s="90"/>
    </row>
    <row r="179" spans="1:33" ht="30" customHeight="1">
      <c r="A179" s="91" t="s">
        <v>54</v>
      </c>
      <c r="B179" s="92" t="s">
        <v>298</v>
      </c>
      <c r="C179" s="116" t="s">
        <v>296</v>
      </c>
      <c r="D179" s="93"/>
      <c r="E179" s="94"/>
      <c r="F179" s="95"/>
      <c r="G179" s="96">
        <f t="shared" si="336"/>
        <v>0</v>
      </c>
      <c r="H179" s="303"/>
      <c r="I179" s="303"/>
      <c r="J179" s="302">
        <f t="shared" si="331"/>
        <v>0</v>
      </c>
      <c r="K179" s="94"/>
      <c r="L179" s="95"/>
      <c r="M179" s="96">
        <f t="shared" si="332"/>
        <v>0</v>
      </c>
      <c r="N179" s="94"/>
      <c r="O179" s="95"/>
      <c r="P179" s="96">
        <f t="shared" si="333"/>
        <v>0</v>
      </c>
      <c r="Q179" s="94"/>
      <c r="R179" s="95"/>
      <c r="S179" s="96">
        <f t="shared" si="334"/>
        <v>0</v>
      </c>
      <c r="T179" s="94"/>
      <c r="U179" s="95"/>
      <c r="V179" s="338">
        <f t="shared" si="335"/>
        <v>0</v>
      </c>
      <c r="W179" s="402">
        <f t="shared" si="311"/>
        <v>0</v>
      </c>
      <c r="X179" s="390">
        <f t="shared" si="319"/>
        <v>0</v>
      </c>
      <c r="Y179" s="390">
        <f t="shared" si="278"/>
        <v>0</v>
      </c>
      <c r="Z179" s="460" t="e">
        <f t="shared" si="318"/>
        <v>#DIV/0!</v>
      </c>
      <c r="AA179" s="480"/>
      <c r="AB179" s="90"/>
      <c r="AC179" s="90"/>
      <c r="AD179" s="90"/>
      <c r="AE179" s="90"/>
      <c r="AF179" s="90"/>
      <c r="AG179" s="90"/>
    </row>
    <row r="180" spans="1:33" ht="41.25" customHeight="1" thickBot="1">
      <c r="A180" s="91" t="s">
        <v>54</v>
      </c>
      <c r="B180" s="108" t="s">
        <v>299</v>
      </c>
      <c r="C180" s="131" t="s">
        <v>300</v>
      </c>
      <c r="D180" s="103"/>
      <c r="E180" s="94"/>
      <c r="F180" s="95">
        <v>0.22</v>
      </c>
      <c r="G180" s="96">
        <f t="shared" si="336"/>
        <v>0</v>
      </c>
      <c r="H180" s="303"/>
      <c r="I180" s="303"/>
      <c r="J180" s="302">
        <f t="shared" si="331"/>
        <v>0</v>
      </c>
      <c r="K180" s="94"/>
      <c r="L180" s="95">
        <v>0.22</v>
      </c>
      <c r="M180" s="96">
        <f t="shared" si="332"/>
        <v>0</v>
      </c>
      <c r="N180" s="94"/>
      <c r="O180" s="95">
        <v>0.22</v>
      </c>
      <c r="P180" s="96">
        <f t="shared" si="333"/>
        <v>0</v>
      </c>
      <c r="Q180" s="94"/>
      <c r="R180" s="95">
        <v>0.22</v>
      </c>
      <c r="S180" s="96">
        <f t="shared" si="334"/>
        <v>0</v>
      </c>
      <c r="T180" s="94"/>
      <c r="U180" s="382">
        <v>0.22</v>
      </c>
      <c r="V180" s="338">
        <f t="shared" si="335"/>
        <v>0</v>
      </c>
      <c r="W180" s="408">
        <f t="shared" si="311"/>
        <v>0</v>
      </c>
      <c r="X180" s="392">
        <f t="shared" si="319"/>
        <v>0</v>
      </c>
      <c r="Y180" s="392">
        <f t="shared" si="278"/>
        <v>0</v>
      </c>
      <c r="Z180" s="478" t="e">
        <f t="shared" si="318"/>
        <v>#DIV/0!</v>
      </c>
      <c r="AA180" s="443"/>
      <c r="AB180" s="6"/>
      <c r="AC180" s="6"/>
      <c r="AD180" s="6"/>
      <c r="AE180" s="6"/>
      <c r="AF180" s="6"/>
      <c r="AG180" s="6"/>
    </row>
    <row r="181" spans="1:33" ht="30" customHeight="1" thickBot="1">
      <c r="A181" s="211" t="s">
        <v>301</v>
      </c>
      <c r="B181" s="212"/>
      <c r="C181" s="213"/>
      <c r="D181" s="214"/>
      <c r="E181" s="124">
        <f>E172+E168+E163+E158</f>
        <v>107</v>
      </c>
      <c r="F181" s="133"/>
      <c r="G181" s="215">
        <f t="shared" ref="G181:K181" si="337">G172+G168+G163+G158</f>
        <v>96640</v>
      </c>
      <c r="H181" s="124">
        <f>H172+H168+H163+H158</f>
        <v>91</v>
      </c>
      <c r="I181" s="307"/>
      <c r="J181" s="123">
        <f t="shared" si="337"/>
        <v>94580</v>
      </c>
      <c r="K181" s="124">
        <f t="shared" si="337"/>
        <v>1</v>
      </c>
      <c r="L181" s="133"/>
      <c r="M181" s="123">
        <f t="shared" ref="M181:Q181" si="338">M172+M168+M163+M158</f>
        <v>18000</v>
      </c>
      <c r="N181" s="124">
        <f t="shared" si="338"/>
        <v>1</v>
      </c>
      <c r="O181" s="133"/>
      <c r="P181" s="123">
        <f t="shared" si="338"/>
        <v>18000</v>
      </c>
      <c r="Q181" s="124">
        <f t="shared" si="338"/>
        <v>0</v>
      </c>
      <c r="R181" s="133"/>
      <c r="S181" s="215">
        <f>S172+S168+S163+S158</f>
        <v>0</v>
      </c>
      <c r="T181" s="381">
        <f t="shared" ref="T181" si="339">T172+T168+T163+T158</f>
        <v>0</v>
      </c>
      <c r="U181" s="384"/>
      <c r="V181" s="398">
        <f>V172+V168+V163+V158</f>
        <v>0</v>
      </c>
      <c r="W181" s="409">
        <f>W172+W158+W168+W163</f>
        <v>114640</v>
      </c>
      <c r="X181" s="410">
        <f t="shared" si="319"/>
        <v>112580</v>
      </c>
      <c r="Y181" s="410">
        <f t="shared" si="278"/>
        <v>2060</v>
      </c>
      <c r="Z181" s="469">
        <f t="shared" si="318"/>
        <v>1.7969295184926726E-2</v>
      </c>
      <c r="AA181" s="479"/>
      <c r="AB181" s="6"/>
      <c r="AC181" s="6"/>
      <c r="AD181" s="6"/>
      <c r="AE181" s="6"/>
      <c r="AF181" s="6"/>
      <c r="AG181" s="6"/>
    </row>
    <row r="182" spans="1:33" ht="30" customHeight="1" thickBot="1">
      <c r="A182" s="367" t="s">
        <v>302</v>
      </c>
      <c r="B182" s="368"/>
      <c r="C182" s="369"/>
      <c r="D182" s="370"/>
      <c r="E182" s="363"/>
      <c r="F182" s="362"/>
      <c r="G182" s="314">
        <f>G37+G51+G60+G82+G96+G110+G123+G131+G139+G146+G150+G156+G181</f>
        <v>516400</v>
      </c>
      <c r="H182" s="364"/>
      <c r="I182" s="365"/>
      <c r="J182" s="332">
        <f>J37+J51+J60+J82+J96+J110+J123+J131+J139+J146+J150+J156+J181</f>
        <v>516399.89984532999</v>
      </c>
      <c r="K182" s="371"/>
      <c r="L182" s="365"/>
      <c r="M182" s="332">
        <f>M37+M51+M60+M82+M96+M110+M123+M131+M139+M146+M150+M156+M181</f>
        <v>18000</v>
      </c>
      <c r="N182" s="371"/>
      <c r="O182" s="365"/>
      <c r="P182" s="332">
        <f>P37+P51+P60+P82+P96+P110+P123+P131+P139+P146+P150+P156+P181</f>
        <v>18000</v>
      </c>
      <c r="Q182" s="371"/>
      <c r="R182" s="365"/>
      <c r="S182" s="217">
        <f t="shared" ref="S182:X182" si="340">S37+S51+S60+S82+S96+S110+S123+S131+S139+S146+S150+S156+S181</f>
        <v>0</v>
      </c>
      <c r="T182" s="314"/>
      <c r="U182" s="383"/>
      <c r="V182" s="217">
        <f t="shared" si="340"/>
        <v>0</v>
      </c>
      <c r="W182" s="217">
        <f t="shared" si="340"/>
        <v>534400</v>
      </c>
      <c r="X182" s="217">
        <f t="shared" si="340"/>
        <v>534399.89984533004</v>
      </c>
      <c r="Y182" s="346">
        <f>W182-X182</f>
        <v>0.10015466995537281</v>
      </c>
      <c r="Z182" s="472">
        <f>Y182/W182</f>
        <v>1.8741517581469462E-7</v>
      </c>
      <c r="AA182" s="218"/>
      <c r="AB182" s="6"/>
      <c r="AC182" s="6"/>
      <c r="AD182" s="6"/>
      <c r="AE182" s="6"/>
      <c r="AF182" s="6"/>
      <c r="AG182" s="6"/>
    </row>
    <row r="183" spans="1:33" ht="15" customHeight="1" thickBot="1">
      <c r="A183" s="578"/>
      <c r="B183" s="515"/>
      <c r="C183" s="515"/>
      <c r="D183" s="48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219"/>
      <c r="X183" s="219"/>
      <c r="Y183" s="219"/>
      <c r="Z183" s="445"/>
      <c r="AA183" s="57"/>
      <c r="AB183" s="6"/>
      <c r="AC183" s="6"/>
      <c r="AD183" s="6"/>
      <c r="AE183" s="6"/>
      <c r="AF183" s="6"/>
      <c r="AG183" s="6"/>
    </row>
    <row r="184" spans="1:33" ht="30" customHeight="1" thickBot="1">
      <c r="A184" s="555" t="s">
        <v>303</v>
      </c>
      <c r="B184" s="556"/>
      <c r="C184" s="550"/>
      <c r="D184" s="220"/>
      <c r="E184" s="216"/>
      <c r="F184" s="361"/>
      <c r="G184" s="332">
        <f>'Дохідна частина'!D19-'Кошторис  витрат'!G182</f>
        <v>0</v>
      </c>
      <c r="H184" s="372"/>
      <c r="I184" s="366"/>
      <c r="J184" s="221">
        <f>'Дохідна частина'!D19-'Кошторис  витрат'!J182</f>
        <v>0.10015467001358047</v>
      </c>
      <c r="K184" s="216"/>
      <c r="L184" s="361"/>
      <c r="M184" s="332">
        <f>'Дохідна частина'!D20-'Кошторис  витрат'!M182</f>
        <v>0</v>
      </c>
      <c r="N184" s="372"/>
      <c r="O184" s="366"/>
      <c r="P184" s="315">
        <f>'Дохідна частина'!D20-'Кошторис  витрат'!P182</f>
        <v>0</v>
      </c>
      <c r="Q184" s="364"/>
      <c r="R184" s="365"/>
      <c r="S184" s="332">
        <f>'Дохідна частина'!D26-'Кошторис  витрат'!S182</f>
        <v>0</v>
      </c>
      <c r="T184" s="372"/>
      <c r="U184" s="366"/>
      <c r="V184" s="221"/>
      <c r="W184" s="222">
        <f>'Дохідна частина'!D27-'Кошторис  витрат'!W182</f>
        <v>0</v>
      </c>
      <c r="X184" s="355">
        <f>'Дохідна частина'!D27-'Кошторис  витрат'!X182</f>
        <v>0.10015466995537281</v>
      </c>
      <c r="Y184" s="355"/>
      <c r="Z184" s="473"/>
      <c r="AA184" s="223"/>
      <c r="AB184" s="6"/>
      <c r="AC184" s="6"/>
      <c r="AD184" s="6"/>
      <c r="AE184" s="6"/>
      <c r="AF184" s="6"/>
      <c r="AG184" s="6"/>
    </row>
    <row r="185" spans="1:33" ht="15.75" customHeight="1">
      <c r="A185" s="1"/>
      <c r="B185" s="224"/>
      <c r="C185" s="2"/>
      <c r="D185" s="225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226"/>
      <c r="X185" s="226"/>
      <c r="Y185" s="226"/>
      <c r="Z185" s="474"/>
      <c r="AA185" s="2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224"/>
      <c r="C186" s="2"/>
      <c r="D186" s="225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226"/>
      <c r="X186" s="226"/>
      <c r="Y186" s="226"/>
      <c r="Z186" s="474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224"/>
      <c r="C187" s="2"/>
      <c r="D187" s="225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226"/>
      <c r="X187" s="226"/>
      <c r="Y187" s="226"/>
      <c r="Z187" s="474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35"/>
      <c r="B188" s="36"/>
      <c r="C188" s="37" t="s">
        <v>338</v>
      </c>
      <c r="D188" s="225"/>
      <c r="E188" s="227"/>
      <c r="F188" s="227"/>
      <c r="G188" s="38"/>
      <c r="H188" s="38"/>
      <c r="I188" s="38"/>
      <c r="J188" s="38"/>
      <c r="K188" s="228"/>
      <c r="L188" s="35" t="s">
        <v>339</v>
      </c>
      <c r="M188" s="227"/>
      <c r="N188" s="343"/>
      <c r="O188" s="343"/>
      <c r="P188" s="343"/>
      <c r="Q188" s="38"/>
      <c r="R188" s="38"/>
      <c r="S188" s="38"/>
      <c r="T188" s="38"/>
      <c r="U188" s="38"/>
      <c r="V188" s="38"/>
      <c r="W188" s="226"/>
      <c r="X188" s="226"/>
      <c r="Y188" s="226"/>
      <c r="Z188" s="474"/>
      <c r="AA188" s="2"/>
      <c r="AB188" s="1"/>
      <c r="AC188" s="2"/>
      <c r="AD188" s="1"/>
      <c r="AE188" s="1"/>
      <c r="AF188" s="1"/>
      <c r="AG188" s="1"/>
    </row>
    <row r="189" spans="1:33" ht="15.75" customHeight="1">
      <c r="A189" s="40"/>
      <c r="B189" s="229"/>
      <c r="C189" s="41" t="s">
        <v>30</v>
      </c>
      <c r="D189" s="230"/>
      <c r="E189" s="44"/>
      <c r="F189" s="42" t="s">
        <v>31</v>
      </c>
      <c r="G189" s="44"/>
      <c r="H189" s="44"/>
      <c r="I189" s="44"/>
      <c r="J189" s="44"/>
      <c r="K189" s="45"/>
      <c r="L189" s="43" t="s">
        <v>32</v>
      </c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231"/>
      <c r="X189" s="231"/>
      <c r="Y189" s="231"/>
      <c r="Z189" s="475"/>
      <c r="AA189" s="232"/>
      <c r="AB189" s="233"/>
      <c r="AC189" s="232"/>
      <c r="AD189" s="233"/>
      <c r="AE189" s="233"/>
      <c r="AF189" s="233"/>
      <c r="AG189" s="233"/>
    </row>
    <row r="190" spans="1:33" ht="15.75" customHeight="1">
      <c r="A190" s="1"/>
      <c r="B190" s="224"/>
      <c r="C190" s="2"/>
      <c r="D190" s="225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226"/>
      <c r="X190" s="226"/>
      <c r="Y190" s="226"/>
      <c r="Z190" s="474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224"/>
      <c r="C191" s="2"/>
      <c r="D191" s="225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226"/>
      <c r="X191" s="226"/>
      <c r="Y191" s="226"/>
      <c r="Z191" s="474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224"/>
      <c r="C192" s="2"/>
      <c r="D192" s="225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226"/>
      <c r="X192" s="226"/>
      <c r="Y192" s="226"/>
      <c r="Z192" s="474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224"/>
      <c r="C193" s="2"/>
      <c r="D193" s="225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234"/>
      <c r="X193" s="234"/>
      <c r="Y193" s="234"/>
      <c r="Z193" s="476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224"/>
      <c r="C194" s="2"/>
      <c r="D194" s="225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234"/>
      <c r="X194" s="234"/>
      <c r="Y194" s="234"/>
      <c r="Z194" s="476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224"/>
      <c r="C195" s="2"/>
      <c r="D195" s="225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234"/>
      <c r="X195" s="234"/>
      <c r="Y195" s="234"/>
      <c r="Z195" s="476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224"/>
      <c r="C196" s="2"/>
      <c r="D196" s="225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234"/>
      <c r="X196" s="234"/>
      <c r="Y196" s="234"/>
      <c r="Z196" s="476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224"/>
      <c r="C197" s="2"/>
      <c r="D197" s="225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234"/>
      <c r="X197" s="234"/>
      <c r="Y197" s="234"/>
      <c r="Z197" s="476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224"/>
      <c r="C198" s="2"/>
      <c r="D198" s="225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234"/>
      <c r="X198" s="234"/>
      <c r="Y198" s="234"/>
      <c r="Z198" s="476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224"/>
      <c r="C199" s="2"/>
      <c r="D199" s="225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234"/>
      <c r="X199" s="234"/>
      <c r="Y199" s="234"/>
      <c r="Z199" s="476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224"/>
      <c r="C200" s="2"/>
      <c r="D200" s="225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234"/>
      <c r="X200" s="234"/>
      <c r="Y200" s="234"/>
      <c r="Z200" s="476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224"/>
      <c r="C201" s="2"/>
      <c r="D201" s="225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234"/>
      <c r="X201" s="234"/>
      <c r="Y201" s="234"/>
      <c r="Z201" s="476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224"/>
      <c r="C202" s="2"/>
      <c r="D202" s="225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234"/>
      <c r="X202" s="234"/>
      <c r="Y202" s="234"/>
      <c r="Z202" s="476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224"/>
      <c r="C203" s="2"/>
      <c r="D203" s="225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234"/>
      <c r="X203" s="234"/>
      <c r="Y203" s="234"/>
      <c r="Z203" s="476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224"/>
      <c r="C204" s="2"/>
      <c r="D204" s="225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234"/>
      <c r="X204" s="234"/>
      <c r="Y204" s="234"/>
      <c r="Z204" s="476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224"/>
      <c r="C205" s="2"/>
      <c r="D205" s="225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234"/>
      <c r="X205" s="234"/>
      <c r="Y205" s="234"/>
      <c r="Z205" s="476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224"/>
      <c r="C206" s="2"/>
      <c r="D206" s="225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234"/>
      <c r="X206" s="234"/>
      <c r="Y206" s="234"/>
      <c r="Z206" s="476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224"/>
      <c r="C207" s="2"/>
      <c r="D207" s="225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234"/>
      <c r="X207" s="234"/>
      <c r="Y207" s="234"/>
      <c r="Z207" s="476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224"/>
      <c r="C208" s="2"/>
      <c r="D208" s="225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234"/>
      <c r="X208" s="234"/>
      <c r="Y208" s="234"/>
      <c r="Z208" s="476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224"/>
      <c r="C209" s="2"/>
      <c r="D209" s="225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234"/>
      <c r="X209" s="234"/>
      <c r="Y209" s="234"/>
      <c r="Z209" s="476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224"/>
      <c r="C210" s="2"/>
      <c r="D210" s="225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234"/>
      <c r="X210" s="234"/>
      <c r="Y210" s="234"/>
      <c r="Z210" s="476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224"/>
      <c r="C211" s="2"/>
      <c r="D211" s="225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234"/>
      <c r="X211" s="234"/>
      <c r="Y211" s="234"/>
      <c r="Z211" s="476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224"/>
      <c r="C212" s="2"/>
      <c r="D212" s="225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234"/>
      <c r="X212" s="234"/>
      <c r="Y212" s="234"/>
      <c r="Z212" s="476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224"/>
      <c r="C213" s="2"/>
      <c r="D213" s="225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234"/>
      <c r="X213" s="234"/>
      <c r="Y213" s="234"/>
      <c r="Z213" s="476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224"/>
      <c r="C214" s="2"/>
      <c r="D214" s="225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234"/>
      <c r="X214" s="234"/>
      <c r="Y214" s="234"/>
      <c r="Z214" s="476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224"/>
      <c r="C215" s="2"/>
      <c r="D215" s="225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234"/>
      <c r="X215" s="234"/>
      <c r="Y215" s="234"/>
      <c r="Z215" s="476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224"/>
      <c r="C216" s="2"/>
      <c r="D216" s="225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234"/>
      <c r="X216" s="234"/>
      <c r="Y216" s="234"/>
      <c r="Z216" s="476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224"/>
      <c r="C217" s="2"/>
      <c r="D217" s="225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234"/>
      <c r="X217" s="234"/>
      <c r="Y217" s="234"/>
      <c r="Z217" s="476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224"/>
      <c r="C218" s="2"/>
      <c r="D218" s="225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234"/>
      <c r="X218" s="234"/>
      <c r="Y218" s="234"/>
      <c r="Z218" s="476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224"/>
      <c r="C219" s="2"/>
      <c r="D219" s="225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234"/>
      <c r="X219" s="234"/>
      <c r="Y219" s="234"/>
      <c r="Z219" s="476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224"/>
      <c r="C220" s="2"/>
      <c r="D220" s="225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234"/>
      <c r="X220" s="234"/>
      <c r="Y220" s="234"/>
      <c r="Z220" s="476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224"/>
      <c r="C221" s="2"/>
      <c r="D221" s="225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234"/>
      <c r="X221" s="234"/>
      <c r="Y221" s="234"/>
      <c r="Z221" s="476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224"/>
      <c r="C222" s="2"/>
      <c r="D222" s="225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234"/>
      <c r="X222" s="234"/>
      <c r="Y222" s="234"/>
      <c r="Z222" s="476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224"/>
      <c r="C223" s="2"/>
      <c r="D223" s="225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234"/>
      <c r="X223" s="234"/>
      <c r="Y223" s="234"/>
      <c r="Z223" s="476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224"/>
      <c r="C224" s="2"/>
      <c r="D224" s="225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234"/>
      <c r="X224" s="234"/>
      <c r="Y224" s="234"/>
      <c r="Z224" s="476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224"/>
      <c r="C225" s="2"/>
      <c r="D225" s="225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234"/>
      <c r="X225" s="234"/>
      <c r="Y225" s="234"/>
      <c r="Z225" s="476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224"/>
      <c r="C226" s="2"/>
      <c r="D226" s="225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234"/>
      <c r="X226" s="234"/>
      <c r="Y226" s="234"/>
      <c r="Z226" s="476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224"/>
      <c r="C227" s="2"/>
      <c r="D227" s="225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234"/>
      <c r="X227" s="234"/>
      <c r="Y227" s="234"/>
      <c r="Z227" s="476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224"/>
      <c r="C228" s="2"/>
      <c r="D228" s="225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234"/>
      <c r="X228" s="234"/>
      <c r="Y228" s="234"/>
      <c r="Z228" s="476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224"/>
      <c r="C229" s="2"/>
      <c r="D229" s="225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234"/>
      <c r="X229" s="234"/>
      <c r="Y229" s="234"/>
      <c r="Z229" s="476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224"/>
      <c r="C230" s="2"/>
      <c r="D230" s="225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234"/>
      <c r="X230" s="234"/>
      <c r="Y230" s="234"/>
      <c r="Z230" s="476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224"/>
      <c r="C231" s="2"/>
      <c r="D231" s="225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234"/>
      <c r="X231" s="234"/>
      <c r="Y231" s="234"/>
      <c r="Z231" s="476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224"/>
      <c r="C232" s="2"/>
      <c r="D232" s="225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234"/>
      <c r="X232" s="234"/>
      <c r="Y232" s="234"/>
      <c r="Z232" s="476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224"/>
      <c r="C233" s="2"/>
      <c r="D233" s="225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234"/>
      <c r="X233" s="234"/>
      <c r="Y233" s="234"/>
      <c r="Z233" s="476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224"/>
      <c r="C234" s="2"/>
      <c r="D234" s="225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234"/>
      <c r="X234" s="234"/>
      <c r="Y234" s="234"/>
      <c r="Z234" s="476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224"/>
      <c r="C235" s="2"/>
      <c r="D235" s="225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234"/>
      <c r="X235" s="234"/>
      <c r="Y235" s="234"/>
      <c r="Z235" s="476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224"/>
      <c r="C236" s="2"/>
      <c r="D236" s="225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234"/>
      <c r="X236" s="234"/>
      <c r="Y236" s="234"/>
      <c r="Z236" s="476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224"/>
      <c r="C237" s="2"/>
      <c r="D237" s="225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234"/>
      <c r="X237" s="234"/>
      <c r="Y237" s="234"/>
      <c r="Z237" s="476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224"/>
      <c r="C238" s="2"/>
      <c r="D238" s="225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234"/>
      <c r="X238" s="234"/>
      <c r="Y238" s="234"/>
      <c r="Z238" s="476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224"/>
      <c r="C239" s="2"/>
      <c r="D239" s="225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234"/>
      <c r="X239" s="234"/>
      <c r="Y239" s="234"/>
      <c r="Z239" s="476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224"/>
      <c r="C240" s="2"/>
      <c r="D240" s="225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234"/>
      <c r="X240" s="234"/>
      <c r="Y240" s="234"/>
      <c r="Z240" s="476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224"/>
      <c r="C241" s="2"/>
      <c r="D241" s="225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234"/>
      <c r="X241" s="234"/>
      <c r="Y241" s="234"/>
      <c r="Z241" s="476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224"/>
      <c r="C242" s="2"/>
      <c r="D242" s="225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234"/>
      <c r="X242" s="234"/>
      <c r="Y242" s="234"/>
      <c r="Z242" s="476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224"/>
      <c r="C243" s="2"/>
      <c r="D243" s="225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234"/>
      <c r="X243" s="234"/>
      <c r="Y243" s="234"/>
      <c r="Z243" s="476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224"/>
      <c r="C244" s="2"/>
      <c r="D244" s="225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234"/>
      <c r="X244" s="234"/>
      <c r="Y244" s="234"/>
      <c r="Z244" s="476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224"/>
      <c r="C245" s="2"/>
      <c r="D245" s="225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234"/>
      <c r="X245" s="234"/>
      <c r="Y245" s="234"/>
      <c r="Z245" s="476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224"/>
      <c r="C246" s="2"/>
      <c r="D246" s="225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234"/>
      <c r="X246" s="234"/>
      <c r="Y246" s="234"/>
      <c r="Z246" s="476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224"/>
      <c r="C247" s="2"/>
      <c r="D247" s="225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234"/>
      <c r="X247" s="234"/>
      <c r="Y247" s="234"/>
      <c r="Z247" s="476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224"/>
      <c r="C248" s="2"/>
      <c r="D248" s="225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234"/>
      <c r="X248" s="234"/>
      <c r="Y248" s="234"/>
      <c r="Z248" s="476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224"/>
      <c r="C249" s="2"/>
      <c r="D249" s="225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234"/>
      <c r="X249" s="234"/>
      <c r="Y249" s="234"/>
      <c r="Z249" s="476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224"/>
      <c r="C250" s="2"/>
      <c r="D250" s="225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234"/>
      <c r="X250" s="234"/>
      <c r="Y250" s="234"/>
      <c r="Z250" s="476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224"/>
      <c r="C251" s="2"/>
      <c r="D251" s="225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234"/>
      <c r="X251" s="234"/>
      <c r="Y251" s="234"/>
      <c r="Z251" s="476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224"/>
      <c r="C252" s="2"/>
      <c r="D252" s="225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234"/>
      <c r="X252" s="234"/>
      <c r="Y252" s="234"/>
      <c r="Z252" s="476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224"/>
      <c r="C253" s="2"/>
      <c r="D253" s="225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234"/>
      <c r="X253" s="234"/>
      <c r="Y253" s="234"/>
      <c r="Z253" s="476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224"/>
      <c r="C254" s="2"/>
      <c r="D254" s="225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234"/>
      <c r="X254" s="234"/>
      <c r="Y254" s="234"/>
      <c r="Z254" s="476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224"/>
      <c r="C255" s="2"/>
      <c r="D255" s="225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234"/>
      <c r="X255" s="234"/>
      <c r="Y255" s="234"/>
      <c r="Z255" s="476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224"/>
      <c r="C256" s="2"/>
      <c r="D256" s="225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234"/>
      <c r="X256" s="234"/>
      <c r="Y256" s="234"/>
      <c r="Z256" s="476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224"/>
      <c r="C257" s="2"/>
      <c r="D257" s="225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234"/>
      <c r="X257" s="234"/>
      <c r="Y257" s="234"/>
      <c r="Z257" s="476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224"/>
      <c r="C258" s="2"/>
      <c r="D258" s="225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234"/>
      <c r="X258" s="234"/>
      <c r="Y258" s="234"/>
      <c r="Z258" s="476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224"/>
      <c r="C259" s="2"/>
      <c r="D259" s="225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234"/>
      <c r="X259" s="234"/>
      <c r="Y259" s="234"/>
      <c r="Z259" s="476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224"/>
      <c r="C260" s="2"/>
      <c r="D260" s="225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234"/>
      <c r="X260" s="234"/>
      <c r="Y260" s="234"/>
      <c r="Z260" s="476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224"/>
      <c r="C261" s="2"/>
      <c r="D261" s="225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234"/>
      <c r="X261" s="234"/>
      <c r="Y261" s="234"/>
      <c r="Z261" s="476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224"/>
      <c r="C262" s="2"/>
      <c r="D262" s="225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234"/>
      <c r="X262" s="234"/>
      <c r="Y262" s="234"/>
      <c r="Z262" s="476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224"/>
      <c r="C263" s="2"/>
      <c r="D263" s="225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234"/>
      <c r="X263" s="234"/>
      <c r="Y263" s="234"/>
      <c r="Z263" s="476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224"/>
      <c r="C264" s="2"/>
      <c r="D264" s="225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234"/>
      <c r="X264" s="234"/>
      <c r="Y264" s="234"/>
      <c r="Z264" s="476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224"/>
      <c r="C265" s="2"/>
      <c r="D265" s="225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234"/>
      <c r="X265" s="234"/>
      <c r="Y265" s="234"/>
      <c r="Z265" s="476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224"/>
      <c r="C266" s="2"/>
      <c r="D266" s="225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234"/>
      <c r="X266" s="234"/>
      <c r="Y266" s="234"/>
      <c r="Z266" s="476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224"/>
      <c r="C267" s="2"/>
      <c r="D267" s="225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234"/>
      <c r="X267" s="234"/>
      <c r="Y267" s="234"/>
      <c r="Z267" s="476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224"/>
      <c r="C268" s="2"/>
      <c r="D268" s="225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234"/>
      <c r="X268" s="234"/>
      <c r="Y268" s="234"/>
      <c r="Z268" s="476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224"/>
      <c r="C269" s="2"/>
      <c r="D269" s="225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234"/>
      <c r="X269" s="234"/>
      <c r="Y269" s="234"/>
      <c r="Z269" s="476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224"/>
      <c r="C270" s="2"/>
      <c r="D270" s="225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234"/>
      <c r="X270" s="234"/>
      <c r="Y270" s="234"/>
      <c r="Z270" s="476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224"/>
      <c r="C271" s="2"/>
      <c r="D271" s="225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234"/>
      <c r="X271" s="234"/>
      <c r="Y271" s="234"/>
      <c r="Z271" s="476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224"/>
      <c r="C272" s="2"/>
      <c r="D272" s="225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234"/>
      <c r="X272" s="234"/>
      <c r="Y272" s="234"/>
      <c r="Z272" s="476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224"/>
      <c r="C273" s="2"/>
      <c r="D273" s="225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234"/>
      <c r="X273" s="234"/>
      <c r="Y273" s="234"/>
      <c r="Z273" s="476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224"/>
      <c r="C274" s="2"/>
      <c r="D274" s="225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234"/>
      <c r="X274" s="234"/>
      <c r="Y274" s="234"/>
      <c r="Z274" s="476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224"/>
      <c r="C275" s="2"/>
      <c r="D275" s="225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234"/>
      <c r="X275" s="234"/>
      <c r="Y275" s="234"/>
      <c r="Z275" s="476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224"/>
      <c r="C276" s="2"/>
      <c r="D276" s="225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234"/>
      <c r="X276" s="234"/>
      <c r="Y276" s="234"/>
      <c r="Z276" s="476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224"/>
      <c r="C277" s="2"/>
      <c r="D277" s="225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234"/>
      <c r="X277" s="234"/>
      <c r="Y277" s="234"/>
      <c r="Z277" s="476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224"/>
      <c r="C278" s="2"/>
      <c r="D278" s="225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234"/>
      <c r="X278" s="234"/>
      <c r="Y278" s="234"/>
      <c r="Z278" s="476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224"/>
      <c r="C279" s="2"/>
      <c r="D279" s="225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234"/>
      <c r="X279" s="234"/>
      <c r="Y279" s="234"/>
      <c r="Z279" s="476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224"/>
      <c r="C280" s="2"/>
      <c r="D280" s="225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234"/>
      <c r="X280" s="234"/>
      <c r="Y280" s="234"/>
      <c r="Z280" s="476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224"/>
      <c r="C281" s="2"/>
      <c r="D281" s="225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234"/>
      <c r="X281" s="234"/>
      <c r="Y281" s="234"/>
      <c r="Z281" s="476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224"/>
      <c r="C282" s="2"/>
      <c r="D282" s="225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234"/>
      <c r="X282" s="234"/>
      <c r="Y282" s="234"/>
      <c r="Z282" s="476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224"/>
      <c r="C283" s="2"/>
      <c r="D283" s="225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234"/>
      <c r="X283" s="234"/>
      <c r="Y283" s="234"/>
      <c r="Z283" s="476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224"/>
      <c r="C284" s="2"/>
      <c r="D284" s="225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234"/>
      <c r="X284" s="234"/>
      <c r="Y284" s="234"/>
      <c r="Z284" s="476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224"/>
      <c r="C285" s="2"/>
      <c r="D285" s="225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234"/>
      <c r="X285" s="234"/>
      <c r="Y285" s="234"/>
      <c r="Z285" s="476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224"/>
      <c r="C286" s="2"/>
      <c r="D286" s="225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234"/>
      <c r="X286" s="234"/>
      <c r="Y286" s="234"/>
      <c r="Z286" s="476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224"/>
      <c r="C287" s="2"/>
      <c r="D287" s="225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234"/>
      <c r="X287" s="234"/>
      <c r="Y287" s="234"/>
      <c r="Z287" s="476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224"/>
      <c r="C288" s="2"/>
      <c r="D288" s="225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234"/>
      <c r="X288" s="234"/>
      <c r="Y288" s="234"/>
      <c r="Z288" s="476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224"/>
      <c r="C289" s="2"/>
      <c r="D289" s="225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234"/>
      <c r="X289" s="234"/>
      <c r="Y289" s="234"/>
      <c r="Z289" s="476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224"/>
      <c r="C290" s="2"/>
      <c r="D290" s="225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234"/>
      <c r="X290" s="234"/>
      <c r="Y290" s="234"/>
      <c r="Z290" s="476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224"/>
      <c r="C291" s="2"/>
      <c r="D291" s="225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234"/>
      <c r="X291" s="234"/>
      <c r="Y291" s="234"/>
      <c r="Z291" s="476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224"/>
      <c r="C292" s="2"/>
      <c r="D292" s="225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234"/>
      <c r="X292" s="234"/>
      <c r="Y292" s="234"/>
      <c r="Z292" s="476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224"/>
      <c r="C293" s="2"/>
      <c r="D293" s="225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234"/>
      <c r="X293" s="234"/>
      <c r="Y293" s="234"/>
      <c r="Z293" s="476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224"/>
      <c r="C294" s="2"/>
      <c r="D294" s="225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234"/>
      <c r="X294" s="234"/>
      <c r="Y294" s="234"/>
      <c r="Z294" s="476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224"/>
      <c r="C295" s="2"/>
      <c r="D295" s="225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234"/>
      <c r="X295" s="234"/>
      <c r="Y295" s="234"/>
      <c r="Z295" s="476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224"/>
      <c r="C296" s="2"/>
      <c r="D296" s="225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234"/>
      <c r="X296" s="234"/>
      <c r="Y296" s="234"/>
      <c r="Z296" s="476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224"/>
      <c r="C297" s="2"/>
      <c r="D297" s="225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234"/>
      <c r="X297" s="234"/>
      <c r="Y297" s="234"/>
      <c r="Z297" s="476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224"/>
      <c r="C298" s="2"/>
      <c r="D298" s="225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234"/>
      <c r="X298" s="234"/>
      <c r="Y298" s="234"/>
      <c r="Z298" s="476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224"/>
      <c r="C299" s="2"/>
      <c r="D299" s="225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234"/>
      <c r="X299" s="234"/>
      <c r="Y299" s="234"/>
      <c r="Z299" s="476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224"/>
      <c r="C300" s="2"/>
      <c r="D300" s="225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234"/>
      <c r="X300" s="234"/>
      <c r="Y300" s="234"/>
      <c r="Z300" s="476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224"/>
      <c r="C301" s="2"/>
      <c r="D301" s="225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234"/>
      <c r="X301" s="234"/>
      <c r="Y301" s="234"/>
      <c r="Z301" s="476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224"/>
      <c r="C302" s="2"/>
      <c r="D302" s="225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234"/>
      <c r="X302" s="234"/>
      <c r="Y302" s="234"/>
      <c r="Z302" s="476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224"/>
      <c r="C303" s="2"/>
      <c r="D303" s="225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234"/>
      <c r="X303" s="234"/>
      <c r="Y303" s="234"/>
      <c r="Z303" s="476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224"/>
      <c r="C304" s="2"/>
      <c r="D304" s="225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234"/>
      <c r="X304" s="234"/>
      <c r="Y304" s="234"/>
      <c r="Z304" s="476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224"/>
      <c r="C305" s="2"/>
      <c r="D305" s="225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234"/>
      <c r="X305" s="234"/>
      <c r="Y305" s="234"/>
      <c r="Z305" s="476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224"/>
      <c r="C306" s="2"/>
      <c r="D306" s="225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234"/>
      <c r="X306" s="234"/>
      <c r="Y306" s="234"/>
      <c r="Z306" s="476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224"/>
      <c r="C307" s="2"/>
      <c r="D307" s="225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234"/>
      <c r="X307" s="234"/>
      <c r="Y307" s="234"/>
      <c r="Z307" s="476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224"/>
      <c r="C308" s="2"/>
      <c r="D308" s="225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234"/>
      <c r="X308" s="234"/>
      <c r="Y308" s="234"/>
      <c r="Z308" s="476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224"/>
      <c r="C309" s="2"/>
      <c r="D309" s="225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234"/>
      <c r="X309" s="234"/>
      <c r="Y309" s="234"/>
      <c r="Z309" s="476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224"/>
      <c r="C310" s="2"/>
      <c r="D310" s="225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234"/>
      <c r="X310" s="234"/>
      <c r="Y310" s="234"/>
      <c r="Z310" s="476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224"/>
      <c r="C311" s="2"/>
      <c r="D311" s="225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234"/>
      <c r="X311" s="234"/>
      <c r="Y311" s="234"/>
      <c r="Z311" s="476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224"/>
      <c r="C312" s="2"/>
      <c r="D312" s="225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234"/>
      <c r="X312" s="234"/>
      <c r="Y312" s="234"/>
      <c r="Z312" s="476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224"/>
      <c r="C313" s="2"/>
      <c r="D313" s="225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234"/>
      <c r="X313" s="234"/>
      <c r="Y313" s="234"/>
      <c r="Z313" s="476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224"/>
      <c r="C314" s="2"/>
      <c r="D314" s="225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234"/>
      <c r="X314" s="234"/>
      <c r="Y314" s="234"/>
      <c r="Z314" s="476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224"/>
      <c r="C315" s="2"/>
      <c r="D315" s="225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234"/>
      <c r="X315" s="234"/>
      <c r="Y315" s="234"/>
      <c r="Z315" s="476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224"/>
      <c r="C316" s="2"/>
      <c r="D316" s="225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234"/>
      <c r="X316" s="234"/>
      <c r="Y316" s="234"/>
      <c r="Z316" s="476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224"/>
      <c r="C317" s="2"/>
      <c r="D317" s="225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234"/>
      <c r="X317" s="234"/>
      <c r="Y317" s="234"/>
      <c r="Z317" s="476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224"/>
      <c r="C318" s="2"/>
      <c r="D318" s="225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234"/>
      <c r="X318" s="234"/>
      <c r="Y318" s="234"/>
      <c r="Z318" s="476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224"/>
      <c r="C319" s="2"/>
      <c r="D319" s="225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234"/>
      <c r="X319" s="234"/>
      <c r="Y319" s="234"/>
      <c r="Z319" s="476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224"/>
      <c r="C320" s="2"/>
      <c r="D320" s="225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234"/>
      <c r="X320" s="234"/>
      <c r="Y320" s="234"/>
      <c r="Z320" s="476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224"/>
      <c r="C321" s="2"/>
      <c r="D321" s="225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234"/>
      <c r="X321" s="234"/>
      <c r="Y321" s="234"/>
      <c r="Z321" s="476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224"/>
      <c r="C322" s="2"/>
      <c r="D322" s="225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234"/>
      <c r="X322" s="234"/>
      <c r="Y322" s="234"/>
      <c r="Z322" s="476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224"/>
      <c r="C323" s="2"/>
      <c r="D323" s="225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234"/>
      <c r="X323" s="234"/>
      <c r="Y323" s="234"/>
      <c r="Z323" s="476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224"/>
      <c r="C324" s="2"/>
      <c r="D324" s="225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234"/>
      <c r="X324" s="234"/>
      <c r="Y324" s="234"/>
      <c r="Z324" s="476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224"/>
      <c r="C325" s="2"/>
      <c r="D325" s="225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234"/>
      <c r="X325" s="234"/>
      <c r="Y325" s="234"/>
      <c r="Z325" s="476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224"/>
      <c r="C326" s="2"/>
      <c r="D326" s="225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234"/>
      <c r="X326" s="234"/>
      <c r="Y326" s="234"/>
      <c r="Z326" s="476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224"/>
      <c r="C327" s="2"/>
      <c r="D327" s="225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234"/>
      <c r="X327" s="234"/>
      <c r="Y327" s="234"/>
      <c r="Z327" s="476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224"/>
      <c r="C328" s="2"/>
      <c r="D328" s="225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234"/>
      <c r="X328" s="234"/>
      <c r="Y328" s="234"/>
      <c r="Z328" s="476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224"/>
      <c r="C329" s="2"/>
      <c r="D329" s="225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234"/>
      <c r="X329" s="234"/>
      <c r="Y329" s="234"/>
      <c r="Z329" s="476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224"/>
      <c r="C330" s="2"/>
      <c r="D330" s="225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234"/>
      <c r="X330" s="234"/>
      <c r="Y330" s="234"/>
      <c r="Z330" s="476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224"/>
      <c r="C331" s="2"/>
      <c r="D331" s="225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234"/>
      <c r="X331" s="234"/>
      <c r="Y331" s="234"/>
      <c r="Z331" s="476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224"/>
      <c r="C332" s="2"/>
      <c r="D332" s="225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234"/>
      <c r="X332" s="234"/>
      <c r="Y332" s="234"/>
      <c r="Z332" s="476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224"/>
      <c r="C333" s="2"/>
      <c r="D333" s="225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234"/>
      <c r="X333" s="234"/>
      <c r="Y333" s="234"/>
      <c r="Z333" s="476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224"/>
      <c r="C334" s="2"/>
      <c r="D334" s="225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234"/>
      <c r="X334" s="234"/>
      <c r="Y334" s="234"/>
      <c r="Z334" s="476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224"/>
      <c r="C335" s="2"/>
      <c r="D335" s="225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234"/>
      <c r="X335" s="234"/>
      <c r="Y335" s="234"/>
      <c r="Z335" s="476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224"/>
      <c r="C336" s="2"/>
      <c r="D336" s="225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234"/>
      <c r="X336" s="234"/>
      <c r="Y336" s="234"/>
      <c r="Z336" s="476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224"/>
      <c r="C337" s="2"/>
      <c r="D337" s="225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234"/>
      <c r="X337" s="234"/>
      <c r="Y337" s="234"/>
      <c r="Z337" s="476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224"/>
      <c r="C338" s="2"/>
      <c r="D338" s="225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234"/>
      <c r="X338" s="234"/>
      <c r="Y338" s="234"/>
      <c r="Z338" s="476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224"/>
      <c r="C339" s="2"/>
      <c r="D339" s="225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234"/>
      <c r="X339" s="234"/>
      <c r="Y339" s="234"/>
      <c r="Z339" s="476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224"/>
      <c r="C340" s="2"/>
      <c r="D340" s="225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234"/>
      <c r="X340" s="234"/>
      <c r="Y340" s="234"/>
      <c r="Z340" s="476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224"/>
      <c r="C341" s="2"/>
      <c r="D341" s="225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234"/>
      <c r="X341" s="234"/>
      <c r="Y341" s="234"/>
      <c r="Z341" s="476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224"/>
      <c r="C342" s="2"/>
      <c r="D342" s="225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234"/>
      <c r="X342" s="234"/>
      <c r="Y342" s="234"/>
      <c r="Z342" s="476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224"/>
      <c r="C343" s="2"/>
      <c r="D343" s="225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234"/>
      <c r="X343" s="234"/>
      <c r="Y343" s="234"/>
      <c r="Z343" s="476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224"/>
      <c r="C344" s="2"/>
      <c r="D344" s="225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234"/>
      <c r="X344" s="234"/>
      <c r="Y344" s="234"/>
      <c r="Z344" s="476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224"/>
      <c r="C345" s="2"/>
      <c r="D345" s="225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234"/>
      <c r="X345" s="234"/>
      <c r="Y345" s="234"/>
      <c r="Z345" s="476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224"/>
      <c r="C346" s="2"/>
      <c r="D346" s="225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234"/>
      <c r="X346" s="234"/>
      <c r="Y346" s="234"/>
      <c r="Z346" s="476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224"/>
      <c r="C347" s="2"/>
      <c r="D347" s="225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234"/>
      <c r="X347" s="234"/>
      <c r="Y347" s="234"/>
      <c r="Z347" s="476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224"/>
      <c r="C348" s="2"/>
      <c r="D348" s="225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234"/>
      <c r="X348" s="234"/>
      <c r="Y348" s="234"/>
      <c r="Z348" s="476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224"/>
      <c r="C349" s="2"/>
      <c r="D349" s="225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234"/>
      <c r="X349" s="234"/>
      <c r="Y349" s="234"/>
      <c r="Z349" s="476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224"/>
      <c r="C350" s="2"/>
      <c r="D350" s="225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234"/>
      <c r="X350" s="234"/>
      <c r="Y350" s="234"/>
      <c r="Z350" s="476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224"/>
      <c r="C351" s="2"/>
      <c r="D351" s="225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234"/>
      <c r="X351" s="234"/>
      <c r="Y351" s="234"/>
      <c r="Z351" s="476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224"/>
      <c r="C352" s="2"/>
      <c r="D352" s="225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234"/>
      <c r="X352" s="234"/>
      <c r="Y352" s="234"/>
      <c r="Z352" s="476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224"/>
      <c r="C353" s="2"/>
      <c r="D353" s="225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234"/>
      <c r="X353" s="234"/>
      <c r="Y353" s="234"/>
      <c r="Z353" s="476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224"/>
      <c r="C354" s="2"/>
      <c r="D354" s="225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234"/>
      <c r="X354" s="234"/>
      <c r="Y354" s="234"/>
      <c r="Z354" s="476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224"/>
      <c r="C355" s="2"/>
      <c r="D355" s="225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234"/>
      <c r="X355" s="234"/>
      <c r="Y355" s="234"/>
      <c r="Z355" s="476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224"/>
      <c r="C356" s="2"/>
      <c r="D356" s="225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234"/>
      <c r="X356" s="234"/>
      <c r="Y356" s="234"/>
      <c r="Z356" s="476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224"/>
      <c r="C357" s="2"/>
      <c r="D357" s="225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234"/>
      <c r="X357" s="234"/>
      <c r="Y357" s="234"/>
      <c r="Z357" s="476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224"/>
      <c r="C358" s="2"/>
      <c r="D358" s="225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234"/>
      <c r="X358" s="234"/>
      <c r="Y358" s="234"/>
      <c r="Z358" s="476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224"/>
      <c r="C359" s="2"/>
      <c r="D359" s="225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234"/>
      <c r="X359" s="234"/>
      <c r="Y359" s="234"/>
      <c r="Z359" s="476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224"/>
      <c r="C360" s="2"/>
      <c r="D360" s="225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234"/>
      <c r="X360" s="234"/>
      <c r="Y360" s="234"/>
      <c r="Z360" s="476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224"/>
      <c r="C361" s="2"/>
      <c r="D361" s="225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234"/>
      <c r="X361" s="234"/>
      <c r="Y361" s="234"/>
      <c r="Z361" s="476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224"/>
      <c r="C362" s="2"/>
      <c r="D362" s="225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234"/>
      <c r="X362" s="234"/>
      <c r="Y362" s="234"/>
      <c r="Z362" s="476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224"/>
      <c r="C363" s="2"/>
      <c r="D363" s="225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234"/>
      <c r="X363" s="234"/>
      <c r="Y363" s="234"/>
      <c r="Z363" s="476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224"/>
      <c r="C364" s="2"/>
      <c r="D364" s="225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234"/>
      <c r="X364" s="234"/>
      <c r="Y364" s="234"/>
      <c r="Z364" s="476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224"/>
      <c r="C365" s="2"/>
      <c r="D365" s="225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234"/>
      <c r="X365" s="234"/>
      <c r="Y365" s="234"/>
      <c r="Z365" s="476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224"/>
      <c r="C366" s="2"/>
      <c r="D366" s="225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234"/>
      <c r="X366" s="234"/>
      <c r="Y366" s="234"/>
      <c r="Z366" s="476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224"/>
      <c r="C367" s="2"/>
      <c r="D367" s="225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234"/>
      <c r="X367" s="234"/>
      <c r="Y367" s="234"/>
      <c r="Z367" s="476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224"/>
      <c r="C368" s="2"/>
      <c r="D368" s="225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234"/>
      <c r="X368" s="234"/>
      <c r="Y368" s="234"/>
      <c r="Z368" s="476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224"/>
      <c r="C369" s="2"/>
      <c r="D369" s="225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234"/>
      <c r="X369" s="234"/>
      <c r="Y369" s="234"/>
      <c r="Z369" s="476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224"/>
      <c r="C370" s="2"/>
      <c r="D370" s="225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234"/>
      <c r="X370" s="234"/>
      <c r="Y370" s="234"/>
      <c r="Z370" s="476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224"/>
      <c r="C371" s="2"/>
      <c r="D371" s="225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234"/>
      <c r="X371" s="234"/>
      <c r="Y371" s="234"/>
      <c r="Z371" s="476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224"/>
      <c r="C372" s="2"/>
      <c r="D372" s="225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234"/>
      <c r="X372" s="234"/>
      <c r="Y372" s="234"/>
      <c r="Z372" s="476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224"/>
      <c r="C373" s="2"/>
      <c r="D373" s="225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234"/>
      <c r="X373" s="234"/>
      <c r="Y373" s="234"/>
      <c r="Z373" s="476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224"/>
      <c r="C374" s="2"/>
      <c r="D374" s="225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234"/>
      <c r="X374" s="234"/>
      <c r="Y374" s="234"/>
      <c r="Z374" s="476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224"/>
      <c r="C375" s="2"/>
      <c r="D375" s="225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234"/>
      <c r="X375" s="234"/>
      <c r="Y375" s="234"/>
      <c r="Z375" s="476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224"/>
      <c r="C376" s="2"/>
      <c r="D376" s="225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234"/>
      <c r="X376" s="234"/>
      <c r="Y376" s="234"/>
      <c r="Z376" s="476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224"/>
      <c r="C377" s="2"/>
      <c r="D377" s="225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234"/>
      <c r="X377" s="234"/>
      <c r="Y377" s="234"/>
      <c r="Z377" s="476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224"/>
      <c r="C378" s="2"/>
      <c r="D378" s="225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234"/>
      <c r="X378" s="234"/>
      <c r="Y378" s="234"/>
      <c r="Z378" s="476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224"/>
      <c r="C379" s="2"/>
      <c r="D379" s="225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234"/>
      <c r="X379" s="234"/>
      <c r="Y379" s="234"/>
      <c r="Z379" s="476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224"/>
      <c r="C380" s="2"/>
      <c r="D380" s="225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234"/>
      <c r="X380" s="234"/>
      <c r="Y380" s="234"/>
      <c r="Z380" s="476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224"/>
      <c r="C381" s="2"/>
      <c r="D381" s="225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234"/>
      <c r="X381" s="234"/>
      <c r="Y381" s="234"/>
      <c r="Z381" s="476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224"/>
      <c r="C382" s="2"/>
      <c r="D382" s="225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234"/>
      <c r="X382" s="234"/>
      <c r="Y382" s="234"/>
      <c r="Z382" s="476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224"/>
      <c r="C383" s="2"/>
      <c r="D383" s="225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234"/>
      <c r="X383" s="234"/>
      <c r="Y383" s="234"/>
      <c r="Z383" s="476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224"/>
      <c r="C384" s="2"/>
      <c r="D384" s="225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234"/>
      <c r="X384" s="234"/>
      <c r="Y384" s="234"/>
      <c r="Z384" s="476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225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234"/>
      <c r="X385" s="234"/>
      <c r="Y385" s="234"/>
      <c r="Z385" s="476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225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234"/>
      <c r="X386" s="234"/>
      <c r="Y386" s="234"/>
      <c r="Z386" s="476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2"/>
      <c r="D387" s="225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234"/>
      <c r="X387" s="234"/>
      <c r="Y387" s="234"/>
      <c r="Z387" s="476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2"/>
      <c r="D388" s="225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234"/>
      <c r="X388" s="234"/>
      <c r="Y388" s="234"/>
      <c r="Z388" s="476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225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234"/>
      <c r="X389" s="234"/>
      <c r="Y389" s="234"/>
      <c r="Z389" s="476"/>
      <c r="AA389" s="2"/>
      <c r="AB389" s="1"/>
      <c r="AC389" s="1"/>
      <c r="AD389" s="1"/>
      <c r="AE389" s="1"/>
      <c r="AF389" s="1"/>
      <c r="AG389" s="1"/>
    </row>
    <row r="390" spans="1:33" ht="15.75" customHeight="1"/>
    <row r="391" spans="1:33" ht="15.75" customHeight="1"/>
    <row r="392" spans="1:33" ht="15.75" customHeight="1"/>
    <row r="393" spans="1:33" ht="15.75" customHeight="1"/>
    <row r="394" spans="1:33" ht="15.75" customHeight="1"/>
    <row r="395" spans="1:33" ht="15.75" customHeight="1"/>
    <row r="396" spans="1:33" ht="15.75" customHeight="1"/>
    <row r="397" spans="1:33" ht="15.75" customHeight="1"/>
    <row r="398" spans="1:33" ht="15.75" customHeight="1"/>
    <row r="399" spans="1:33" ht="15.75" customHeight="1"/>
    <row r="400" spans="1:33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2">
    <mergeCell ref="A184:C184"/>
    <mergeCell ref="A9:A11"/>
    <mergeCell ref="C9:C11"/>
    <mergeCell ref="D9:D11"/>
    <mergeCell ref="E58:G59"/>
    <mergeCell ref="A96:D96"/>
    <mergeCell ref="A150:D150"/>
    <mergeCell ref="B9:B11"/>
    <mergeCell ref="E10:G10"/>
    <mergeCell ref="E161:G161"/>
    <mergeCell ref="A183:C183"/>
    <mergeCell ref="H58:J59"/>
    <mergeCell ref="H161:J161"/>
    <mergeCell ref="K9:P9"/>
    <mergeCell ref="N10:P10"/>
    <mergeCell ref="Q37:S37"/>
    <mergeCell ref="Q9:V9"/>
    <mergeCell ref="T10:V10"/>
    <mergeCell ref="K10:M10"/>
    <mergeCell ref="Q10:S10"/>
    <mergeCell ref="E9:J9"/>
    <mergeCell ref="H10:J10"/>
    <mergeCell ref="W9:Z9"/>
    <mergeCell ref="W10:W11"/>
    <mergeCell ref="X10:X11"/>
    <mergeCell ref="A1:AA1"/>
    <mergeCell ref="A2:C2"/>
    <mergeCell ref="A3:C3"/>
    <mergeCell ref="A4:C4"/>
    <mergeCell ref="A5:C5"/>
    <mergeCell ref="Y10:Z10"/>
    <mergeCell ref="AA9:AA11"/>
  </mergeCells>
  <pageMargins left="0" right="0" top="0.35433070866141736" bottom="0.35433070866141736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Дохідна частина</vt:lpstr>
      <vt:lpstr>Кошторис  витрат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Kotsurak</dc:creator>
  <cp:lastModifiedBy>777</cp:lastModifiedBy>
  <cp:lastPrinted>2023-01-17T08:40:25Z</cp:lastPrinted>
  <dcterms:created xsi:type="dcterms:W3CDTF">2021-11-11T15:47:07Z</dcterms:created>
  <dcterms:modified xsi:type="dcterms:W3CDTF">2023-11-09T14:46:27Z</dcterms:modified>
</cp:coreProperties>
</file>