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Проєкт\звітність\фінал\"/>
    </mc:Choice>
  </mc:AlternateContent>
  <xr:revisionPtr revIDLastSave="0" documentId="8_{57FD89B5-8183-4B1F-8218-00A6E9107AF4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Фінансування" sheetId="1" r:id="rId1"/>
    <sheet name="Кошторис  витрат" sheetId="2" r:id="rId2"/>
  </sheets>
  <calcPr calcId="181029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E29" i="1" l="1"/>
  <c r="H29" i="1"/>
  <c r="E28" i="1" l="1"/>
  <c r="H28" i="1" l="1"/>
  <c r="C29" i="1" l="1"/>
  <c r="V142" i="2" l="1"/>
  <c r="S142" i="2"/>
  <c r="P142" i="2"/>
  <c r="M142" i="2"/>
  <c r="J142" i="2"/>
  <c r="X142" i="2" s="1"/>
  <c r="G142" i="2"/>
  <c r="W142" i="2" s="1"/>
  <c r="V177" i="2"/>
  <c r="S177" i="2"/>
  <c r="P177" i="2"/>
  <c r="M177" i="2"/>
  <c r="J177" i="2"/>
  <c r="X177" i="2" s="1"/>
  <c r="G177" i="2"/>
  <c r="W177" i="2" s="1"/>
  <c r="V176" i="2"/>
  <c r="S176" i="2"/>
  <c r="P176" i="2"/>
  <c r="M176" i="2"/>
  <c r="J176" i="2"/>
  <c r="X176" i="2" s="1"/>
  <c r="G176" i="2"/>
  <c r="W176" i="2" s="1"/>
  <c r="V175" i="2"/>
  <c r="S175" i="2"/>
  <c r="P175" i="2"/>
  <c r="M175" i="2"/>
  <c r="J175" i="2"/>
  <c r="G175" i="2"/>
  <c r="V174" i="2"/>
  <c r="S174" i="2"/>
  <c r="P174" i="2"/>
  <c r="M174" i="2"/>
  <c r="J174" i="2"/>
  <c r="X174" i="2" s="1"/>
  <c r="G174" i="2"/>
  <c r="V173" i="2"/>
  <c r="S173" i="2"/>
  <c r="P173" i="2"/>
  <c r="M173" i="2"/>
  <c r="J173" i="2"/>
  <c r="G173" i="2"/>
  <c r="W173" i="2" s="1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W170" i="2" s="1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X167" i="2" s="1"/>
  <c r="G167" i="2"/>
  <c r="W167" i="2" s="1"/>
  <c r="V166" i="2"/>
  <c r="S166" i="2"/>
  <c r="P166" i="2"/>
  <c r="M166" i="2"/>
  <c r="J166" i="2"/>
  <c r="G166" i="2"/>
  <c r="V165" i="2"/>
  <c r="S165" i="2"/>
  <c r="P165" i="2"/>
  <c r="M165" i="2"/>
  <c r="J165" i="2"/>
  <c r="X165" i="2" s="1"/>
  <c r="G165" i="2"/>
  <c r="V164" i="2"/>
  <c r="S164" i="2"/>
  <c r="P164" i="2"/>
  <c r="M164" i="2"/>
  <c r="J164" i="2"/>
  <c r="G164" i="2"/>
  <c r="W164" i="2" s="1"/>
  <c r="V163" i="2"/>
  <c r="S163" i="2"/>
  <c r="P163" i="2"/>
  <c r="M163" i="2"/>
  <c r="J163" i="2"/>
  <c r="X163" i="2" s="1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X159" i="2" s="1"/>
  <c r="G159" i="2"/>
  <c r="V158" i="2"/>
  <c r="S158" i="2"/>
  <c r="P158" i="2"/>
  <c r="M158" i="2"/>
  <c r="J158" i="2"/>
  <c r="X158" i="2" s="1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W156" i="2" s="1"/>
  <c r="V155" i="2"/>
  <c r="S155" i="2"/>
  <c r="P155" i="2"/>
  <c r="M155" i="2"/>
  <c r="J155" i="2"/>
  <c r="X155" i="2" s="1"/>
  <c r="G155" i="2"/>
  <c r="V154" i="2"/>
  <c r="S154" i="2"/>
  <c r="P154" i="2"/>
  <c r="M154" i="2"/>
  <c r="J154" i="2"/>
  <c r="G154" i="2"/>
  <c r="W154" i="2" s="1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X151" i="2" s="1"/>
  <c r="G151" i="2"/>
  <c r="V150" i="2"/>
  <c r="S150" i="2"/>
  <c r="P150" i="2"/>
  <c r="M150" i="2"/>
  <c r="J150" i="2"/>
  <c r="X150" i="2" s="1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W148" i="2" s="1"/>
  <c r="V147" i="2"/>
  <c r="S147" i="2"/>
  <c r="P147" i="2"/>
  <c r="M147" i="2"/>
  <c r="J147" i="2"/>
  <c r="X147" i="2" s="1"/>
  <c r="G147" i="2"/>
  <c r="V146" i="2"/>
  <c r="S146" i="2"/>
  <c r="P146" i="2"/>
  <c r="M146" i="2"/>
  <c r="J146" i="2"/>
  <c r="G146" i="2"/>
  <c r="W146" i="2" s="1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X143" i="2" s="1"/>
  <c r="G143" i="2"/>
  <c r="W143" i="2" s="1"/>
  <c r="W147" i="2" l="1"/>
  <c r="Y147" i="2" s="1"/>
  <c r="Z147" i="2" s="1"/>
  <c r="W155" i="2"/>
  <c r="Y155" i="2" s="1"/>
  <c r="Z155" i="2" s="1"/>
  <c r="W163" i="2"/>
  <c r="W171" i="2"/>
  <c r="Y171" i="2" s="1"/>
  <c r="Z171" i="2" s="1"/>
  <c r="X171" i="2"/>
  <c r="W150" i="2"/>
  <c r="W158" i="2"/>
  <c r="W166" i="2"/>
  <c r="W174" i="2"/>
  <c r="X166" i="2"/>
  <c r="W161" i="2"/>
  <c r="W169" i="2"/>
  <c r="W153" i="2"/>
  <c r="X145" i="2"/>
  <c r="X153" i="2"/>
  <c r="X161" i="2"/>
  <c r="X169" i="2"/>
  <c r="Y169" i="2" s="1"/>
  <c r="Z169" i="2" s="1"/>
  <c r="W172" i="2"/>
  <c r="X148" i="2"/>
  <c r="Y148" i="2" s="1"/>
  <c r="Z148" i="2" s="1"/>
  <c r="X156" i="2"/>
  <c r="Y156" i="2" s="1"/>
  <c r="Z156" i="2" s="1"/>
  <c r="X164" i="2"/>
  <c r="X172" i="2"/>
  <c r="W151" i="2"/>
  <c r="W159" i="2"/>
  <c r="Y167" i="2"/>
  <c r="Z167" i="2" s="1"/>
  <c r="W175" i="2"/>
  <c r="Y175" i="2" s="1"/>
  <c r="Z175" i="2" s="1"/>
  <c r="X175" i="2"/>
  <c r="W162" i="2"/>
  <c r="X146" i="2"/>
  <c r="Y146" i="2" s="1"/>
  <c r="Z146" i="2" s="1"/>
  <c r="X154" i="2"/>
  <c r="X162" i="2"/>
  <c r="X170" i="2"/>
  <c r="W149" i="2"/>
  <c r="Y149" i="2" s="1"/>
  <c r="Z149" i="2" s="1"/>
  <c r="W157" i="2"/>
  <c r="Y157" i="2" s="1"/>
  <c r="Z157" i="2" s="1"/>
  <c r="W165" i="2"/>
  <c r="Y165" i="2" s="1"/>
  <c r="Z165" i="2" s="1"/>
  <c r="X149" i="2"/>
  <c r="X173" i="2"/>
  <c r="Y173" i="2" s="1"/>
  <c r="Z173" i="2" s="1"/>
  <c r="W144" i="2"/>
  <c r="W152" i="2"/>
  <c r="W160" i="2"/>
  <c r="W168" i="2"/>
  <c r="X157" i="2"/>
  <c r="X144" i="2"/>
  <c r="X152" i="2"/>
  <c r="Y152" i="2" s="1"/>
  <c r="Z152" i="2" s="1"/>
  <c r="X160" i="2"/>
  <c r="X168" i="2"/>
  <c r="Y168" i="2"/>
  <c r="Z168" i="2" s="1"/>
  <c r="Y170" i="2"/>
  <c r="Z170" i="2" s="1"/>
  <c r="Y172" i="2"/>
  <c r="Z172" i="2" s="1"/>
  <c r="Y174" i="2"/>
  <c r="Z174" i="2" s="1"/>
  <c r="Y176" i="2"/>
  <c r="Z176" i="2" s="1"/>
  <c r="Y177" i="2"/>
  <c r="Z177" i="2" s="1"/>
  <c r="Y166" i="2"/>
  <c r="Z166" i="2" s="1"/>
  <c r="Y154" i="2"/>
  <c r="Z154" i="2" s="1"/>
  <c r="Y158" i="2"/>
  <c r="Z158" i="2" s="1"/>
  <c r="Y159" i="2"/>
  <c r="Z159" i="2" s="1"/>
  <c r="Y160" i="2"/>
  <c r="Z160" i="2" s="1"/>
  <c r="Y161" i="2"/>
  <c r="Z161" i="2" s="1"/>
  <c r="Y162" i="2"/>
  <c r="Z162" i="2" s="1"/>
  <c r="Y163" i="2"/>
  <c r="Z163" i="2" s="1"/>
  <c r="Y164" i="2"/>
  <c r="Z164" i="2" s="1"/>
  <c r="Y151" i="2"/>
  <c r="Z151" i="2" s="1"/>
  <c r="Y150" i="2"/>
  <c r="Z150" i="2" s="1"/>
  <c r="Y143" i="2"/>
  <c r="Z143" i="2" s="1"/>
  <c r="Y142" i="2"/>
  <c r="Z142" i="2" s="1"/>
  <c r="W145" i="2"/>
  <c r="Y145" i="2" s="1"/>
  <c r="Z145" i="2" s="1"/>
  <c r="V35" i="2"/>
  <c r="S35" i="2"/>
  <c r="P35" i="2"/>
  <c r="M35" i="2"/>
  <c r="J35" i="2"/>
  <c r="X35" i="2" s="1"/>
  <c r="G35" i="2"/>
  <c r="W35" i="2" s="1"/>
  <c r="V18" i="2"/>
  <c r="S18" i="2"/>
  <c r="P18" i="2"/>
  <c r="M18" i="2"/>
  <c r="J18" i="2"/>
  <c r="X18" i="2" s="1"/>
  <c r="G18" i="2"/>
  <c r="V17" i="2"/>
  <c r="S17" i="2"/>
  <c r="P17" i="2"/>
  <c r="M17" i="2"/>
  <c r="J17" i="2"/>
  <c r="X17" i="2" s="1"/>
  <c r="G17" i="2"/>
  <c r="W17" i="2" s="1"/>
  <c r="V16" i="2"/>
  <c r="S16" i="2"/>
  <c r="P16" i="2"/>
  <c r="M16" i="2"/>
  <c r="J16" i="2"/>
  <c r="G16" i="2"/>
  <c r="Y153" i="2" l="1"/>
  <c r="Z153" i="2" s="1"/>
  <c r="W18" i="2"/>
  <c r="W16" i="2"/>
  <c r="X16" i="2"/>
  <c r="Y144" i="2"/>
  <c r="Z144" i="2" s="1"/>
  <c r="Y35" i="2"/>
  <c r="Z35" i="2" s="1"/>
  <c r="Y16" i="2"/>
  <c r="Z16" i="2" s="1"/>
  <c r="Y17" i="2"/>
  <c r="Z17" i="2" s="1"/>
  <c r="Y18" i="2"/>
  <c r="Z18" i="2" s="1"/>
  <c r="V216" i="2" l="1"/>
  <c r="S216" i="2"/>
  <c r="P216" i="2"/>
  <c r="M216" i="2"/>
  <c r="J216" i="2"/>
  <c r="G216" i="2"/>
  <c r="W216" i="2" s="1"/>
  <c r="V215" i="2"/>
  <c r="S215" i="2"/>
  <c r="P215" i="2"/>
  <c r="M215" i="2"/>
  <c r="J215" i="2"/>
  <c r="X215" i="2" s="1"/>
  <c r="G215" i="2"/>
  <c r="W215" i="2" s="1"/>
  <c r="Y215" i="2" s="1"/>
  <c r="Z215" i="2" s="1"/>
  <c r="V214" i="2"/>
  <c r="S214" i="2"/>
  <c r="P214" i="2"/>
  <c r="M214" i="2"/>
  <c r="J214" i="2"/>
  <c r="G214" i="2"/>
  <c r="W214" i="2" s="1"/>
  <c r="V213" i="2"/>
  <c r="S213" i="2"/>
  <c r="P213" i="2"/>
  <c r="M213" i="2"/>
  <c r="J213" i="2"/>
  <c r="G213" i="2"/>
  <c r="V212" i="2"/>
  <c r="S212" i="2"/>
  <c r="P212" i="2"/>
  <c r="M212" i="2"/>
  <c r="J212" i="2"/>
  <c r="X212" i="2" s="1"/>
  <c r="G212" i="2"/>
  <c r="V211" i="2"/>
  <c r="V208" i="2" s="1"/>
  <c r="S211" i="2"/>
  <c r="P211" i="2"/>
  <c r="M211" i="2"/>
  <c r="J211" i="2"/>
  <c r="G211" i="2"/>
  <c r="V210" i="2"/>
  <c r="S210" i="2"/>
  <c r="P210" i="2"/>
  <c r="M210" i="2"/>
  <c r="J210" i="2"/>
  <c r="G210" i="2"/>
  <c r="V209" i="2"/>
  <c r="S209" i="2"/>
  <c r="P209" i="2"/>
  <c r="M209" i="2"/>
  <c r="J209" i="2"/>
  <c r="G209" i="2"/>
  <c r="T208" i="2"/>
  <c r="Q208" i="2"/>
  <c r="N208" i="2"/>
  <c r="K208" i="2"/>
  <c r="J208" i="2"/>
  <c r="H208" i="2"/>
  <c r="E208" i="2"/>
  <c r="V207" i="2"/>
  <c r="S207" i="2"/>
  <c r="P207" i="2"/>
  <c r="M207" i="2"/>
  <c r="J207" i="2"/>
  <c r="X207" i="2" s="1"/>
  <c r="G207" i="2"/>
  <c r="W207" i="2" s="1"/>
  <c r="V206" i="2"/>
  <c r="S206" i="2"/>
  <c r="P206" i="2"/>
  <c r="M206" i="2"/>
  <c r="J206" i="2"/>
  <c r="G206" i="2"/>
  <c r="V205" i="2"/>
  <c r="V204" i="2" s="1"/>
  <c r="S205" i="2"/>
  <c r="S204" i="2" s="1"/>
  <c r="P205" i="2"/>
  <c r="M205" i="2"/>
  <c r="J205" i="2"/>
  <c r="G205" i="2"/>
  <c r="T204" i="2"/>
  <c r="Q204" i="2"/>
  <c r="P204" i="2"/>
  <c r="N204" i="2"/>
  <c r="K204" i="2"/>
  <c r="H204" i="2"/>
  <c r="E204" i="2"/>
  <c r="V203" i="2"/>
  <c r="S203" i="2"/>
  <c r="P203" i="2"/>
  <c r="M203" i="2"/>
  <c r="J203" i="2"/>
  <c r="G203" i="2"/>
  <c r="V202" i="2"/>
  <c r="S202" i="2"/>
  <c r="P202" i="2"/>
  <c r="M202" i="2"/>
  <c r="J202" i="2"/>
  <c r="X202" i="2" s="1"/>
  <c r="G202" i="2"/>
  <c r="V201" i="2"/>
  <c r="S201" i="2"/>
  <c r="P201" i="2"/>
  <c r="M201" i="2"/>
  <c r="J201" i="2"/>
  <c r="G201" i="2"/>
  <c r="V200" i="2"/>
  <c r="V199" i="2" s="1"/>
  <c r="S200" i="2"/>
  <c r="P200" i="2"/>
  <c r="P199" i="2" s="1"/>
  <c r="M200" i="2"/>
  <c r="J200" i="2"/>
  <c r="G200" i="2"/>
  <c r="T199" i="2"/>
  <c r="Q199" i="2"/>
  <c r="N199" i="2"/>
  <c r="K199" i="2"/>
  <c r="H199" i="2"/>
  <c r="E199" i="2"/>
  <c r="V198" i="2"/>
  <c r="S198" i="2"/>
  <c r="P198" i="2"/>
  <c r="M198" i="2"/>
  <c r="J198" i="2"/>
  <c r="G198" i="2"/>
  <c r="V197" i="2"/>
  <c r="V194" i="2" s="1"/>
  <c r="S197" i="2"/>
  <c r="P197" i="2"/>
  <c r="P194" i="2" s="1"/>
  <c r="M197" i="2"/>
  <c r="J197" i="2"/>
  <c r="G197" i="2"/>
  <c r="V196" i="2"/>
  <c r="S196" i="2"/>
  <c r="P196" i="2"/>
  <c r="M196" i="2"/>
  <c r="J196" i="2"/>
  <c r="G196" i="2"/>
  <c r="W196" i="2" s="1"/>
  <c r="V195" i="2"/>
  <c r="S195" i="2"/>
  <c r="P195" i="2"/>
  <c r="M195" i="2"/>
  <c r="J195" i="2"/>
  <c r="X195" i="2" s="1"/>
  <c r="G195" i="2"/>
  <c r="T194" i="2"/>
  <c r="Q194" i="2"/>
  <c r="N194" i="2"/>
  <c r="K194" i="2"/>
  <c r="H194" i="2"/>
  <c r="E194" i="2"/>
  <c r="T192" i="2"/>
  <c r="Q192" i="2"/>
  <c r="N192" i="2"/>
  <c r="K192" i="2"/>
  <c r="H192" i="2"/>
  <c r="E192" i="2"/>
  <c r="V191" i="2"/>
  <c r="S191" i="2"/>
  <c r="P191" i="2"/>
  <c r="M191" i="2"/>
  <c r="J191" i="2"/>
  <c r="G191" i="2"/>
  <c r="V190" i="2"/>
  <c r="S190" i="2"/>
  <c r="P190" i="2"/>
  <c r="M190" i="2"/>
  <c r="J190" i="2"/>
  <c r="G190" i="2"/>
  <c r="W190" i="2" s="1"/>
  <c r="V189" i="2"/>
  <c r="S189" i="2"/>
  <c r="P189" i="2"/>
  <c r="M189" i="2"/>
  <c r="J189" i="2"/>
  <c r="X189" i="2" s="1"/>
  <c r="G189" i="2"/>
  <c r="V188" i="2"/>
  <c r="S188" i="2"/>
  <c r="P188" i="2"/>
  <c r="M188" i="2"/>
  <c r="J188" i="2"/>
  <c r="G188" i="2"/>
  <c r="T186" i="2"/>
  <c r="Q186" i="2"/>
  <c r="N186" i="2"/>
  <c r="K186" i="2"/>
  <c r="H186" i="2"/>
  <c r="E186" i="2"/>
  <c r="V185" i="2"/>
  <c r="S185" i="2"/>
  <c r="P185" i="2"/>
  <c r="M185" i="2"/>
  <c r="J185" i="2"/>
  <c r="G185" i="2"/>
  <c r="W185" i="2" s="1"/>
  <c r="V184" i="2"/>
  <c r="V186" i="2" s="1"/>
  <c r="S184" i="2"/>
  <c r="S186" i="2" s="1"/>
  <c r="P184" i="2"/>
  <c r="M184" i="2"/>
  <c r="J184" i="2"/>
  <c r="G184" i="2"/>
  <c r="T182" i="2"/>
  <c r="Q182" i="2"/>
  <c r="N182" i="2"/>
  <c r="K182" i="2"/>
  <c r="H182" i="2"/>
  <c r="E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W180" i="2" s="1"/>
  <c r="V179" i="2"/>
  <c r="S179" i="2"/>
  <c r="P179" i="2"/>
  <c r="M179" i="2"/>
  <c r="J179" i="2"/>
  <c r="X179" i="2" s="1"/>
  <c r="G179" i="2"/>
  <c r="V178" i="2"/>
  <c r="S178" i="2"/>
  <c r="P178" i="2"/>
  <c r="M178" i="2"/>
  <c r="J178" i="2"/>
  <c r="G178" i="2"/>
  <c r="V141" i="2"/>
  <c r="S141" i="2"/>
  <c r="P141" i="2"/>
  <c r="M141" i="2"/>
  <c r="M182" i="2" s="1"/>
  <c r="J141" i="2"/>
  <c r="G141" i="2"/>
  <c r="T139" i="2"/>
  <c r="Q139" i="2"/>
  <c r="N139" i="2"/>
  <c r="K139" i="2"/>
  <c r="H139" i="2"/>
  <c r="E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W135" i="2" s="1"/>
  <c r="V134" i="2"/>
  <c r="S134" i="2"/>
  <c r="P134" i="2"/>
  <c r="M134" i="2"/>
  <c r="J134" i="2"/>
  <c r="X134" i="2" s="1"/>
  <c r="G134" i="2"/>
  <c r="V133" i="2"/>
  <c r="S133" i="2"/>
  <c r="P133" i="2"/>
  <c r="M133" i="2"/>
  <c r="J133" i="2"/>
  <c r="G133" i="2"/>
  <c r="T131" i="2"/>
  <c r="Q131" i="2"/>
  <c r="N131" i="2"/>
  <c r="K131" i="2"/>
  <c r="H131" i="2"/>
  <c r="E131" i="2"/>
  <c r="V130" i="2"/>
  <c r="S130" i="2"/>
  <c r="P130" i="2"/>
  <c r="M130" i="2"/>
  <c r="J130" i="2"/>
  <c r="G130" i="2"/>
  <c r="W130" i="2" s="1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W126" i="2" s="1"/>
  <c r="V125" i="2"/>
  <c r="S125" i="2"/>
  <c r="P125" i="2"/>
  <c r="M125" i="2"/>
  <c r="J125" i="2"/>
  <c r="J131" i="2" s="1"/>
  <c r="G125" i="2"/>
  <c r="T123" i="2"/>
  <c r="Q123" i="2"/>
  <c r="N123" i="2"/>
  <c r="K123" i="2"/>
  <c r="H123" i="2"/>
  <c r="E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W121" i="2" s="1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W117" i="2" s="1"/>
  <c r="V116" i="2"/>
  <c r="S116" i="2"/>
  <c r="P116" i="2"/>
  <c r="M116" i="2"/>
  <c r="J116" i="2"/>
  <c r="X116" i="2" s="1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W113" i="2" s="1"/>
  <c r="V112" i="2"/>
  <c r="S112" i="2"/>
  <c r="P112" i="2"/>
  <c r="M112" i="2"/>
  <c r="J112" i="2"/>
  <c r="G112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7" i="2"/>
  <c r="V106" i="2" s="1"/>
  <c r="S107" i="2"/>
  <c r="P107" i="2"/>
  <c r="M107" i="2"/>
  <c r="J107" i="2"/>
  <c r="G107" i="2"/>
  <c r="G106" i="2" s="1"/>
  <c r="T106" i="2"/>
  <c r="Q106" i="2"/>
  <c r="N106" i="2"/>
  <c r="K106" i="2"/>
  <c r="H106" i="2"/>
  <c r="E106" i="2"/>
  <c r="V105" i="2"/>
  <c r="V102" i="2" s="1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S102" i="2" s="1"/>
  <c r="P103" i="2"/>
  <c r="M103" i="2"/>
  <c r="M102" i="2" s="1"/>
  <c r="J103" i="2"/>
  <c r="X103" i="2" s="1"/>
  <c r="G103" i="2"/>
  <c r="G102" i="2" s="1"/>
  <c r="T102" i="2"/>
  <c r="Q102" i="2"/>
  <c r="N102" i="2"/>
  <c r="K102" i="2"/>
  <c r="H102" i="2"/>
  <c r="E102" i="2"/>
  <c r="V101" i="2"/>
  <c r="S101" i="2"/>
  <c r="P101" i="2"/>
  <c r="M101" i="2"/>
  <c r="J101" i="2"/>
  <c r="X101" i="2" s="1"/>
  <c r="G101" i="2"/>
  <c r="V100" i="2"/>
  <c r="S100" i="2"/>
  <c r="P100" i="2"/>
  <c r="M100" i="2"/>
  <c r="J100" i="2"/>
  <c r="G100" i="2"/>
  <c r="V99" i="2"/>
  <c r="V98" i="2" s="1"/>
  <c r="S99" i="2"/>
  <c r="P99" i="2"/>
  <c r="M99" i="2"/>
  <c r="M98" i="2" s="1"/>
  <c r="J99" i="2"/>
  <c r="G99" i="2"/>
  <c r="T98" i="2"/>
  <c r="Q98" i="2"/>
  <c r="N98" i="2"/>
  <c r="K98" i="2"/>
  <c r="H98" i="2"/>
  <c r="E98" i="2"/>
  <c r="V95" i="2"/>
  <c r="S95" i="2"/>
  <c r="P95" i="2"/>
  <c r="M95" i="2"/>
  <c r="J95" i="2"/>
  <c r="G95" i="2"/>
  <c r="V94" i="2"/>
  <c r="S94" i="2"/>
  <c r="P94" i="2"/>
  <c r="M94" i="2"/>
  <c r="J94" i="2"/>
  <c r="G94" i="2"/>
  <c r="W94" i="2" s="1"/>
  <c r="V93" i="2"/>
  <c r="V92" i="2" s="1"/>
  <c r="S93" i="2"/>
  <c r="S92" i="2" s="1"/>
  <c r="P93" i="2"/>
  <c r="M93" i="2"/>
  <c r="M92" i="2" s="1"/>
  <c r="J93" i="2"/>
  <c r="G93" i="2"/>
  <c r="T92" i="2"/>
  <c r="Q92" i="2"/>
  <c r="N92" i="2"/>
  <c r="K92" i="2"/>
  <c r="H92" i="2"/>
  <c r="E92" i="2"/>
  <c r="V91" i="2"/>
  <c r="S91" i="2"/>
  <c r="P91" i="2"/>
  <c r="M91" i="2"/>
  <c r="J91" i="2"/>
  <c r="G91" i="2"/>
  <c r="W91" i="2" s="1"/>
  <c r="V90" i="2"/>
  <c r="S90" i="2"/>
  <c r="P90" i="2"/>
  <c r="M90" i="2"/>
  <c r="J90" i="2"/>
  <c r="G90" i="2"/>
  <c r="V89" i="2"/>
  <c r="S89" i="2"/>
  <c r="S88" i="2" s="1"/>
  <c r="P89" i="2"/>
  <c r="M89" i="2"/>
  <c r="M88" i="2" s="1"/>
  <c r="J89" i="2"/>
  <c r="G89" i="2"/>
  <c r="V88" i="2"/>
  <c r="T88" i="2"/>
  <c r="Q88" i="2"/>
  <c r="N88" i="2"/>
  <c r="K88" i="2"/>
  <c r="H88" i="2"/>
  <c r="E88" i="2"/>
  <c r="V87" i="2"/>
  <c r="S87" i="2"/>
  <c r="P87" i="2"/>
  <c r="M87" i="2"/>
  <c r="J87" i="2"/>
  <c r="X87" i="2" s="1"/>
  <c r="G87" i="2"/>
  <c r="V86" i="2"/>
  <c r="S86" i="2"/>
  <c r="P86" i="2"/>
  <c r="M86" i="2"/>
  <c r="J86" i="2"/>
  <c r="G86" i="2"/>
  <c r="V85" i="2"/>
  <c r="V84" i="2" s="1"/>
  <c r="S85" i="2"/>
  <c r="S84" i="2" s="1"/>
  <c r="P85" i="2"/>
  <c r="P84" i="2" s="1"/>
  <c r="M85" i="2"/>
  <c r="J85" i="2"/>
  <c r="G85" i="2"/>
  <c r="T84" i="2"/>
  <c r="Q84" i="2"/>
  <c r="N84" i="2"/>
  <c r="K84" i="2"/>
  <c r="H84" i="2"/>
  <c r="E84" i="2"/>
  <c r="V81" i="2"/>
  <c r="V78" i="2" s="1"/>
  <c r="S81" i="2"/>
  <c r="P81" i="2"/>
  <c r="M81" i="2"/>
  <c r="J81" i="2"/>
  <c r="G81" i="2"/>
  <c r="V80" i="2"/>
  <c r="S80" i="2"/>
  <c r="P80" i="2"/>
  <c r="M80" i="2"/>
  <c r="J80" i="2"/>
  <c r="G80" i="2"/>
  <c r="W80" i="2" s="1"/>
  <c r="V79" i="2"/>
  <c r="S79" i="2"/>
  <c r="S78" i="2" s="1"/>
  <c r="P79" i="2"/>
  <c r="M79" i="2"/>
  <c r="J79" i="2"/>
  <c r="X79" i="2" s="1"/>
  <c r="G79" i="2"/>
  <c r="T78" i="2"/>
  <c r="Q78" i="2"/>
  <c r="N78" i="2"/>
  <c r="K78" i="2"/>
  <c r="H78" i="2"/>
  <c r="E78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V74" i="2"/>
  <c r="T74" i="2"/>
  <c r="Q74" i="2"/>
  <c r="N74" i="2"/>
  <c r="K74" i="2"/>
  <c r="H74" i="2"/>
  <c r="E74" i="2"/>
  <c r="V73" i="2"/>
  <c r="V70" i="2" s="1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P70" i="2" s="1"/>
  <c r="M71" i="2"/>
  <c r="J71" i="2"/>
  <c r="G71" i="2"/>
  <c r="W71" i="2" s="1"/>
  <c r="T70" i="2"/>
  <c r="Q70" i="2"/>
  <c r="N70" i="2"/>
  <c r="K70" i="2"/>
  <c r="H70" i="2"/>
  <c r="E70" i="2"/>
  <c r="V69" i="2"/>
  <c r="S69" i="2"/>
  <c r="P69" i="2"/>
  <c r="M69" i="2"/>
  <c r="J69" i="2"/>
  <c r="G69" i="2"/>
  <c r="W69" i="2" s="1"/>
  <c r="V68" i="2"/>
  <c r="S68" i="2"/>
  <c r="P68" i="2"/>
  <c r="M68" i="2"/>
  <c r="J68" i="2"/>
  <c r="G68" i="2"/>
  <c r="V67" i="2"/>
  <c r="S67" i="2"/>
  <c r="P67" i="2"/>
  <c r="M67" i="2"/>
  <c r="J67" i="2"/>
  <c r="X67" i="2" s="1"/>
  <c r="G67" i="2"/>
  <c r="V66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V62" i="2" s="1"/>
  <c r="S63" i="2"/>
  <c r="P63" i="2"/>
  <c r="P62" i="2" s="1"/>
  <c r="M63" i="2"/>
  <c r="J63" i="2"/>
  <c r="G63" i="2"/>
  <c r="T62" i="2"/>
  <c r="Q62" i="2"/>
  <c r="N62" i="2"/>
  <c r="K62" i="2"/>
  <c r="H62" i="2"/>
  <c r="E62" i="2"/>
  <c r="V59" i="2"/>
  <c r="S59" i="2"/>
  <c r="P59" i="2"/>
  <c r="M59" i="2"/>
  <c r="W59" i="2" s="1"/>
  <c r="V58" i="2"/>
  <c r="V57" i="2" s="1"/>
  <c r="S58" i="2"/>
  <c r="S57" i="2" s="1"/>
  <c r="P58" i="2"/>
  <c r="X58" i="2" s="1"/>
  <c r="M58" i="2"/>
  <c r="T57" i="2"/>
  <c r="Q57" i="2"/>
  <c r="N57" i="2"/>
  <c r="K57" i="2"/>
  <c r="V56" i="2"/>
  <c r="S56" i="2"/>
  <c r="P56" i="2"/>
  <c r="M56" i="2"/>
  <c r="J56" i="2"/>
  <c r="G56" i="2"/>
  <c r="V55" i="2"/>
  <c r="S55" i="2"/>
  <c r="P55" i="2"/>
  <c r="M55" i="2"/>
  <c r="J55" i="2"/>
  <c r="G55" i="2"/>
  <c r="V54" i="2"/>
  <c r="V53" i="2" s="1"/>
  <c r="S54" i="2"/>
  <c r="P54" i="2"/>
  <c r="M54" i="2"/>
  <c r="J54" i="2"/>
  <c r="G54" i="2"/>
  <c r="W54" i="2" s="1"/>
  <c r="T53" i="2"/>
  <c r="Q53" i="2"/>
  <c r="N53" i="2"/>
  <c r="K53" i="2"/>
  <c r="H53" i="2"/>
  <c r="H60" i="2" s="1"/>
  <c r="E53" i="2"/>
  <c r="E60" i="2" s="1"/>
  <c r="V50" i="2"/>
  <c r="V47" i="2" s="1"/>
  <c r="S50" i="2"/>
  <c r="P50" i="2"/>
  <c r="M50" i="2"/>
  <c r="J50" i="2"/>
  <c r="G50" i="2"/>
  <c r="V49" i="2"/>
  <c r="S49" i="2"/>
  <c r="P49" i="2"/>
  <c r="M49" i="2"/>
  <c r="J49" i="2"/>
  <c r="X49" i="2" s="1"/>
  <c r="G49" i="2"/>
  <c r="V48" i="2"/>
  <c r="S48" i="2"/>
  <c r="S47" i="2" s="1"/>
  <c r="P48" i="2"/>
  <c r="M48" i="2"/>
  <c r="M47" i="2" s="1"/>
  <c r="J48" i="2"/>
  <c r="X48" i="2" s="1"/>
  <c r="G48" i="2"/>
  <c r="T47" i="2"/>
  <c r="Q47" i="2"/>
  <c r="N47" i="2"/>
  <c r="K47" i="2"/>
  <c r="H47" i="2"/>
  <c r="E47" i="2"/>
  <c r="V46" i="2"/>
  <c r="S46" i="2"/>
  <c r="P46" i="2"/>
  <c r="M46" i="2"/>
  <c r="J46" i="2"/>
  <c r="X46" i="2" s="1"/>
  <c r="G46" i="2"/>
  <c r="V45" i="2"/>
  <c r="S45" i="2"/>
  <c r="P45" i="2"/>
  <c r="M45" i="2"/>
  <c r="J45" i="2"/>
  <c r="G45" i="2"/>
  <c r="V44" i="2"/>
  <c r="V43" i="2" s="1"/>
  <c r="S44" i="2"/>
  <c r="P44" i="2"/>
  <c r="M44" i="2"/>
  <c r="M43" i="2" s="1"/>
  <c r="J44" i="2"/>
  <c r="G44" i="2"/>
  <c r="W44" i="2" s="1"/>
  <c r="T43" i="2"/>
  <c r="Q43" i="2"/>
  <c r="N43" i="2"/>
  <c r="K43" i="2"/>
  <c r="H43" i="2"/>
  <c r="E43" i="2"/>
  <c r="V42" i="2"/>
  <c r="S42" i="2"/>
  <c r="P42" i="2"/>
  <c r="M42" i="2"/>
  <c r="J42" i="2"/>
  <c r="X42" i="2" s="1"/>
  <c r="G42" i="2"/>
  <c r="V41" i="2"/>
  <c r="S41" i="2"/>
  <c r="P41" i="2"/>
  <c r="M41" i="2"/>
  <c r="J41" i="2"/>
  <c r="G41" i="2"/>
  <c r="W41" i="2" s="1"/>
  <c r="V40" i="2"/>
  <c r="V39" i="2" s="1"/>
  <c r="S40" i="2"/>
  <c r="S39" i="2" s="1"/>
  <c r="P40" i="2"/>
  <c r="M40" i="2"/>
  <c r="M39" i="2" s="1"/>
  <c r="J40" i="2"/>
  <c r="G40" i="2"/>
  <c r="T39" i="2"/>
  <c r="Q39" i="2"/>
  <c r="N39" i="2"/>
  <c r="K39" i="2"/>
  <c r="H39" i="2"/>
  <c r="E39" i="2"/>
  <c r="V36" i="2"/>
  <c r="S36" i="2"/>
  <c r="P36" i="2"/>
  <c r="M36" i="2"/>
  <c r="J36" i="2"/>
  <c r="G36" i="2"/>
  <c r="W36" i="2" s="1"/>
  <c r="V34" i="2"/>
  <c r="S34" i="2"/>
  <c r="P34" i="2"/>
  <c r="M34" i="2"/>
  <c r="J34" i="2"/>
  <c r="G34" i="2"/>
  <c r="W34" i="2" s="1"/>
  <c r="V33" i="2"/>
  <c r="S33" i="2"/>
  <c r="P33" i="2"/>
  <c r="M33" i="2"/>
  <c r="J33" i="2"/>
  <c r="G33" i="2"/>
  <c r="T32" i="2"/>
  <c r="Q32" i="2"/>
  <c r="N32" i="2"/>
  <c r="K32" i="2"/>
  <c r="H32" i="2"/>
  <c r="E32" i="2"/>
  <c r="V27" i="2"/>
  <c r="S27" i="2"/>
  <c r="P27" i="2"/>
  <c r="M27" i="2"/>
  <c r="J27" i="2"/>
  <c r="G27" i="2"/>
  <c r="W27" i="2" s="1"/>
  <c r="V26" i="2"/>
  <c r="S26" i="2"/>
  <c r="P26" i="2"/>
  <c r="M26" i="2"/>
  <c r="J26" i="2"/>
  <c r="X26" i="2" s="1"/>
  <c r="G26" i="2"/>
  <c r="V25" i="2"/>
  <c r="S25" i="2"/>
  <c r="P25" i="2"/>
  <c r="M25" i="2"/>
  <c r="J25" i="2"/>
  <c r="G25" i="2"/>
  <c r="T24" i="2"/>
  <c r="Q24" i="2"/>
  <c r="N24" i="2"/>
  <c r="K24" i="2"/>
  <c r="H24" i="2"/>
  <c r="E24" i="2"/>
  <c r="V23" i="2"/>
  <c r="S23" i="2"/>
  <c r="P23" i="2"/>
  <c r="M23" i="2"/>
  <c r="J23" i="2"/>
  <c r="G23" i="2"/>
  <c r="W23" i="2" s="1"/>
  <c r="V22" i="2"/>
  <c r="S22" i="2"/>
  <c r="P22" i="2"/>
  <c r="M22" i="2"/>
  <c r="J22" i="2"/>
  <c r="G22" i="2"/>
  <c r="W22" i="2" s="1"/>
  <c r="V21" i="2"/>
  <c r="S21" i="2"/>
  <c r="P21" i="2"/>
  <c r="M21" i="2"/>
  <c r="J21" i="2"/>
  <c r="G21" i="2"/>
  <c r="T20" i="2"/>
  <c r="Q20" i="2"/>
  <c r="N20" i="2"/>
  <c r="K20" i="2"/>
  <c r="H20" i="2"/>
  <c r="E20" i="2"/>
  <c r="V19" i="2"/>
  <c r="S19" i="2"/>
  <c r="P19" i="2"/>
  <c r="M19" i="2"/>
  <c r="J19" i="2"/>
  <c r="G19" i="2"/>
  <c r="W19" i="2" s="1"/>
  <c r="V15" i="2"/>
  <c r="S15" i="2"/>
  <c r="P15" i="2"/>
  <c r="M15" i="2"/>
  <c r="J15" i="2"/>
  <c r="X15" i="2" s="1"/>
  <c r="G15" i="2"/>
  <c r="V14" i="2"/>
  <c r="V13" i="2" s="1"/>
  <c r="T29" i="2" s="1"/>
  <c r="S14" i="2"/>
  <c r="P14" i="2"/>
  <c r="P13" i="2" s="1"/>
  <c r="N29" i="2" s="1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K29" i="1" s="1"/>
  <c r="J28" i="1"/>
  <c r="J27" i="1"/>
  <c r="X40" i="2" l="1"/>
  <c r="W55" i="2"/>
  <c r="W63" i="2"/>
  <c r="W62" i="2" s="1"/>
  <c r="X68" i="2"/>
  <c r="X66" i="2" s="1"/>
  <c r="W81" i="2"/>
  <c r="X93" i="2"/>
  <c r="S123" i="2"/>
  <c r="W118" i="2"/>
  <c r="W127" i="2"/>
  <c r="M139" i="2"/>
  <c r="W136" i="2"/>
  <c r="W181" i="2"/>
  <c r="M192" i="2"/>
  <c r="W191" i="2"/>
  <c r="Y191" i="2" s="1"/>
  <c r="Z191" i="2" s="1"/>
  <c r="G208" i="2"/>
  <c r="W48" i="2"/>
  <c r="Y48" i="2" s="1"/>
  <c r="Z48" i="2" s="1"/>
  <c r="X55" i="2"/>
  <c r="W58" i="2"/>
  <c r="X63" i="2"/>
  <c r="W76" i="2"/>
  <c r="W74" i="2" s="1"/>
  <c r="X81" i="2"/>
  <c r="X108" i="2"/>
  <c r="V123" i="2"/>
  <c r="X118" i="2"/>
  <c r="X127" i="2"/>
  <c r="P139" i="2"/>
  <c r="X136" i="2"/>
  <c r="X181" i="2"/>
  <c r="P192" i="2"/>
  <c r="X191" i="2"/>
  <c r="X197" i="2"/>
  <c r="W202" i="2"/>
  <c r="Y202" i="2" s="1"/>
  <c r="Z202" i="2" s="1"/>
  <c r="X209" i="2"/>
  <c r="P208" i="2"/>
  <c r="X194" i="2"/>
  <c r="P39" i="2"/>
  <c r="M62" i="2"/>
  <c r="P92" i="2"/>
  <c r="P96" i="2" s="1"/>
  <c r="S139" i="2"/>
  <c r="S192" i="2"/>
  <c r="M208" i="2"/>
  <c r="W212" i="2"/>
  <c r="Y212" i="2" s="1"/>
  <c r="Z212" i="2" s="1"/>
  <c r="X23" i="2"/>
  <c r="Y23" i="2" s="1"/>
  <c r="Z23" i="2" s="1"/>
  <c r="X36" i="2"/>
  <c r="X71" i="2"/>
  <c r="W86" i="2"/>
  <c r="X91" i="2"/>
  <c r="X113" i="2"/>
  <c r="Y113" i="2" s="1"/>
  <c r="Z113" i="2" s="1"/>
  <c r="X121" i="2"/>
  <c r="Y121" i="2" s="1"/>
  <c r="Z121" i="2" s="1"/>
  <c r="X130" i="2"/>
  <c r="V139" i="2"/>
  <c r="X185" i="2"/>
  <c r="V192" i="2"/>
  <c r="W15" i="2"/>
  <c r="W26" i="2"/>
  <c r="W46" i="2"/>
  <c r="P47" i="2"/>
  <c r="P51" i="2" s="1"/>
  <c r="S62" i="2"/>
  <c r="M70" i="2"/>
  <c r="W79" i="2"/>
  <c r="X86" i="2"/>
  <c r="Y86" i="2" s="1"/>
  <c r="Z86" i="2" s="1"/>
  <c r="W101" i="2"/>
  <c r="P102" i="2"/>
  <c r="W116" i="2"/>
  <c r="Y116" i="2" s="1"/>
  <c r="Z116" i="2" s="1"/>
  <c r="G131" i="2"/>
  <c r="W134" i="2"/>
  <c r="W179" i="2"/>
  <c r="W189" i="2"/>
  <c r="G194" i="2"/>
  <c r="S208" i="2"/>
  <c r="W21" i="2"/>
  <c r="W33" i="2"/>
  <c r="X41" i="2"/>
  <c r="Y41" i="2" s="1"/>
  <c r="Z41" i="2" s="1"/>
  <c r="W56" i="2"/>
  <c r="X59" i="2"/>
  <c r="X57" i="2" s="1"/>
  <c r="X60" i="2" s="1"/>
  <c r="W64" i="2"/>
  <c r="X69" i="2"/>
  <c r="Y69" i="2" s="1"/>
  <c r="Z69" i="2" s="1"/>
  <c r="S70" i="2"/>
  <c r="M78" i="2"/>
  <c r="W89" i="2"/>
  <c r="Y89" i="2" s="1"/>
  <c r="Z89" i="2" s="1"/>
  <c r="X94" i="2"/>
  <c r="Y94" i="2" s="1"/>
  <c r="Z94" i="2" s="1"/>
  <c r="W109" i="2"/>
  <c r="W119" i="2"/>
  <c r="Y119" i="2" s="1"/>
  <c r="Z119" i="2" s="1"/>
  <c r="M131" i="2"/>
  <c r="W128" i="2"/>
  <c r="W137" i="2"/>
  <c r="W198" i="2"/>
  <c r="X200" i="2"/>
  <c r="G204" i="2"/>
  <c r="G217" i="2" s="1"/>
  <c r="W210" i="2"/>
  <c r="X21" i="2"/>
  <c r="X56" i="2"/>
  <c r="X64" i="2"/>
  <c r="Y64" i="2" s="1"/>
  <c r="Z64" i="2" s="1"/>
  <c r="W77" i="2"/>
  <c r="P78" i="2"/>
  <c r="X89" i="2"/>
  <c r="X88" i="2" s="1"/>
  <c r="W104" i="2"/>
  <c r="Y104" i="2" s="1"/>
  <c r="Z104" i="2" s="1"/>
  <c r="X119" i="2"/>
  <c r="P131" i="2"/>
  <c r="X128" i="2"/>
  <c r="X137" i="2"/>
  <c r="Y137" i="2" s="1"/>
  <c r="Z137" i="2" s="1"/>
  <c r="X198" i="2"/>
  <c r="W203" i="2"/>
  <c r="X205" i="2"/>
  <c r="X210" i="2"/>
  <c r="W72" i="2"/>
  <c r="X77" i="2"/>
  <c r="W99" i="2"/>
  <c r="X104" i="2"/>
  <c r="X102" i="2" s="1"/>
  <c r="W114" i="2"/>
  <c r="W122" i="2"/>
  <c r="S131" i="2"/>
  <c r="G182" i="2"/>
  <c r="S194" i="2"/>
  <c r="X203" i="2"/>
  <c r="M204" i="2"/>
  <c r="E217" i="2"/>
  <c r="W213" i="2"/>
  <c r="X44" i="2"/>
  <c r="W67" i="2"/>
  <c r="W66" i="2" s="1"/>
  <c r="X72" i="2"/>
  <c r="W87" i="2"/>
  <c r="P88" i="2"/>
  <c r="X99" i="2"/>
  <c r="X114" i="2"/>
  <c r="X122" i="2"/>
  <c r="V131" i="2"/>
  <c r="J182" i="2"/>
  <c r="X213" i="2"/>
  <c r="X19" i="2"/>
  <c r="X27" i="2"/>
  <c r="W42" i="2"/>
  <c r="P43" i="2"/>
  <c r="X54" i="2"/>
  <c r="X53" i="2" s="1"/>
  <c r="M66" i="2"/>
  <c r="W75" i="2"/>
  <c r="X80" i="2"/>
  <c r="Y80" i="2" s="1"/>
  <c r="Z80" i="2" s="1"/>
  <c r="W95" i="2"/>
  <c r="P98" i="2"/>
  <c r="X107" i="2"/>
  <c r="X117" i="2"/>
  <c r="Y117" i="2" s="1"/>
  <c r="Z117" i="2" s="1"/>
  <c r="X126" i="2"/>
  <c r="X135" i="2"/>
  <c r="Y135" i="2" s="1"/>
  <c r="Z135" i="2" s="1"/>
  <c r="P182" i="2"/>
  <c r="X180" i="2"/>
  <c r="Y180" i="2" s="1"/>
  <c r="Z180" i="2" s="1"/>
  <c r="X190" i="2"/>
  <c r="X196" i="2"/>
  <c r="Y196" i="2" s="1"/>
  <c r="Z196" i="2" s="1"/>
  <c r="W201" i="2"/>
  <c r="X216" i="2"/>
  <c r="Y216" i="2" s="1"/>
  <c r="Z216" i="2" s="1"/>
  <c r="S43" i="2"/>
  <c r="M53" i="2"/>
  <c r="W65" i="2"/>
  <c r="P66" i="2"/>
  <c r="X75" i="2"/>
  <c r="W90" i="2"/>
  <c r="X95" i="2"/>
  <c r="S98" i="2"/>
  <c r="S110" i="2" s="1"/>
  <c r="M106" i="2"/>
  <c r="G123" i="2"/>
  <c r="W120" i="2"/>
  <c r="W129" i="2"/>
  <c r="W138" i="2"/>
  <c r="S182" i="2"/>
  <c r="G186" i="2"/>
  <c r="X201" i="2"/>
  <c r="W206" i="2"/>
  <c r="Y206" i="2" s="1"/>
  <c r="Z206" i="2" s="1"/>
  <c r="W211" i="2"/>
  <c r="Y211" i="2" s="1"/>
  <c r="Z211" i="2" s="1"/>
  <c r="X22" i="2"/>
  <c r="X34" i="2"/>
  <c r="Y34" i="2" s="1"/>
  <c r="Z34" i="2" s="1"/>
  <c r="W50" i="2"/>
  <c r="P53" i="2"/>
  <c r="X65" i="2"/>
  <c r="Y65" i="2" s="1"/>
  <c r="Z65" i="2" s="1"/>
  <c r="S66" i="2"/>
  <c r="S82" i="2" s="1"/>
  <c r="M74" i="2"/>
  <c r="M82" i="2" s="1"/>
  <c r="W85" i="2"/>
  <c r="Y85" i="2" s="1"/>
  <c r="Z85" i="2" s="1"/>
  <c r="X90" i="2"/>
  <c r="W105" i="2"/>
  <c r="Y105" i="2" s="1"/>
  <c r="Z105" i="2" s="1"/>
  <c r="J123" i="2"/>
  <c r="X120" i="2"/>
  <c r="X129" i="2"/>
  <c r="X138" i="2"/>
  <c r="Y138" i="2" s="1"/>
  <c r="Z138" i="2" s="1"/>
  <c r="V182" i="2"/>
  <c r="J186" i="2"/>
  <c r="X206" i="2"/>
  <c r="Q217" i="2"/>
  <c r="X211" i="2"/>
  <c r="W14" i="2"/>
  <c r="W25" i="2"/>
  <c r="W24" i="2" s="1"/>
  <c r="W45" i="2"/>
  <c r="W43" i="2" s="1"/>
  <c r="X50" i="2"/>
  <c r="X47" i="2" s="1"/>
  <c r="S53" i="2"/>
  <c r="S60" i="2" s="1"/>
  <c r="W73" i="2"/>
  <c r="X85" i="2"/>
  <c r="X84" i="2" s="1"/>
  <c r="W100" i="2"/>
  <c r="X105" i="2"/>
  <c r="M123" i="2"/>
  <c r="W115" i="2"/>
  <c r="Y115" i="2" s="1"/>
  <c r="Z115" i="2" s="1"/>
  <c r="G139" i="2"/>
  <c r="W178" i="2"/>
  <c r="Y178" i="2" s="1"/>
  <c r="Z178" i="2" s="1"/>
  <c r="M186" i="2"/>
  <c r="G192" i="2"/>
  <c r="J194" i="2"/>
  <c r="J199" i="2"/>
  <c r="X14" i="2"/>
  <c r="X25" i="2"/>
  <c r="X24" i="2" s="1"/>
  <c r="W40" i="2"/>
  <c r="X45" i="2"/>
  <c r="W68" i="2"/>
  <c r="X73" i="2"/>
  <c r="S74" i="2"/>
  <c r="M84" i="2"/>
  <c r="W93" i="2"/>
  <c r="X100" i="2"/>
  <c r="Y100" i="2" s="1"/>
  <c r="Z100" i="2" s="1"/>
  <c r="P123" i="2"/>
  <c r="X115" i="2"/>
  <c r="J139" i="2"/>
  <c r="X178" i="2"/>
  <c r="P186" i="2"/>
  <c r="J192" i="2"/>
  <c r="J204" i="2"/>
  <c r="J217" i="2" s="1"/>
  <c r="X214" i="2"/>
  <c r="Y214" i="2" s="1"/>
  <c r="Z214" i="2" s="1"/>
  <c r="Y213" i="2"/>
  <c r="Z213" i="2" s="1"/>
  <c r="X33" i="2"/>
  <c r="M194" i="2"/>
  <c r="W197" i="2"/>
  <c r="I29" i="1"/>
  <c r="H51" i="2"/>
  <c r="N51" i="2"/>
  <c r="T51" i="2"/>
  <c r="N60" i="2"/>
  <c r="T60" i="2"/>
  <c r="K82" i="2"/>
  <c r="Q82" i="2"/>
  <c r="H110" i="2"/>
  <c r="T110" i="2"/>
  <c r="E110" i="2"/>
  <c r="K110" i="2"/>
  <c r="Q110" i="2"/>
  <c r="Y197" i="2"/>
  <c r="Z197" i="2" s="1"/>
  <c r="Y198" i="2"/>
  <c r="Z198" i="2" s="1"/>
  <c r="Y207" i="2"/>
  <c r="Z207" i="2" s="1"/>
  <c r="N217" i="2"/>
  <c r="V217" i="2"/>
  <c r="E51" i="2"/>
  <c r="K51" i="2"/>
  <c r="Q51" i="2"/>
  <c r="K60" i="2"/>
  <c r="Q60" i="2"/>
  <c r="H82" i="2"/>
  <c r="N82" i="2"/>
  <c r="T82" i="2"/>
  <c r="N110" i="2"/>
  <c r="Y185" i="2"/>
  <c r="Z185" i="2" s="1"/>
  <c r="Y189" i="2"/>
  <c r="Z189" i="2" s="1"/>
  <c r="Y190" i="2"/>
  <c r="Z190" i="2" s="1"/>
  <c r="K217" i="2"/>
  <c r="P217" i="2"/>
  <c r="P106" i="2"/>
  <c r="X109" i="2"/>
  <c r="Y109" i="2" s="1"/>
  <c r="Z109" i="2" s="1"/>
  <c r="J47" i="2"/>
  <c r="J88" i="2"/>
  <c r="S106" i="2"/>
  <c r="W108" i="2"/>
  <c r="J39" i="2"/>
  <c r="J51" i="2" s="1"/>
  <c r="J53" i="2"/>
  <c r="J60" i="2" s="1"/>
  <c r="P57" i="2"/>
  <c r="P60" i="2" s="1"/>
  <c r="J62" i="2"/>
  <c r="J43" i="2"/>
  <c r="J78" i="2"/>
  <c r="V96" i="2"/>
  <c r="J92" i="2"/>
  <c r="J98" i="2"/>
  <c r="J66" i="2"/>
  <c r="W49" i="2"/>
  <c r="Y49" i="2" s="1"/>
  <c r="Z49" i="2" s="1"/>
  <c r="G39" i="2"/>
  <c r="G43" i="2"/>
  <c r="G47" i="2"/>
  <c r="G62" i="2"/>
  <c r="J70" i="2"/>
  <c r="J84" i="2"/>
  <c r="J102" i="2"/>
  <c r="J74" i="2"/>
  <c r="M96" i="2"/>
  <c r="S96" i="2"/>
  <c r="J106" i="2"/>
  <c r="Y22" i="2"/>
  <c r="Z22" i="2" s="1"/>
  <c r="V60" i="2"/>
  <c r="P74" i="2"/>
  <c r="Y101" i="2"/>
  <c r="Z101" i="2" s="1"/>
  <c r="M24" i="2"/>
  <c r="K31" i="2" s="1"/>
  <c r="M31" i="2" s="1"/>
  <c r="S24" i="2"/>
  <c r="Q31" i="2" s="1"/>
  <c r="S31" i="2" s="1"/>
  <c r="P24" i="2"/>
  <c r="N31" i="2" s="1"/>
  <c r="P31" i="2" s="1"/>
  <c r="V24" i="2"/>
  <c r="T31" i="2" s="1"/>
  <c r="V31" i="2" s="1"/>
  <c r="M20" i="2"/>
  <c r="K30" i="2" s="1"/>
  <c r="M30" i="2" s="1"/>
  <c r="S20" i="2"/>
  <c r="Q30" i="2" s="1"/>
  <c r="S30" i="2" s="1"/>
  <c r="S32" i="2"/>
  <c r="G78" i="2"/>
  <c r="P82" i="2"/>
  <c r="V82" i="2"/>
  <c r="G84" i="2"/>
  <c r="G88" i="2"/>
  <c r="G92" i="2"/>
  <c r="G98" i="2"/>
  <c r="G51" i="2"/>
  <c r="M51" i="2"/>
  <c r="S51" i="2"/>
  <c r="V51" i="2"/>
  <c r="X76" i="2"/>
  <c r="X20" i="2"/>
  <c r="P20" i="2"/>
  <c r="N30" i="2" s="1"/>
  <c r="P30" i="2" s="1"/>
  <c r="V20" i="2"/>
  <c r="T30" i="2" s="1"/>
  <c r="V30" i="2" s="1"/>
  <c r="J24" i="2"/>
  <c r="H31" i="2" s="1"/>
  <c r="J31" i="2" s="1"/>
  <c r="Y27" i="2"/>
  <c r="Z27" i="2" s="1"/>
  <c r="X32" i="2"/>
  <c r="P32" i="2"/>
  <c r="V32" i="2"/>
  <c r="G70" i="2"/>
  <c r="Y114" i="2"/>
  <c r="Z114" i="2" s="1"/>
  <c r="Y118" i="2"/>
  <c r="Z118" i="2" s="1"/>
  <c r="Y120" i="2"/>
  <c r="Z120" i="2" s="1"/>
  <c r="Y122" i="2"/>
  <c r="Z122" i="2" s="1"/>
  <c r="Y126" i="2"/>
  <c r="Z126" i="2" s="1"/>
  <c r="Y127" i="2"/>
  <c r="Z127" i="2" s="1"/>
  <c r="Y128" i="2"/>
  <c r="Z128" i="2" s="1"/>
  <c r="Y129" i="2"/>
  <c r="Z129" i="2" s="1"/>
  <c r="Y130" i="2"/>
  <c r="Z130" i="2" s="1"/>
  <c r="Y134" i="2"/>
  <c r="Z134" i="2" s="1"/>
  <c r="Y136" i="2"/>
  <c r="Z136" i="2" s="1"/>
  <c r="Y179" i="2"/>
  <c r="Z179" i="2" s="1"/>
  <c r="Y181" i="2"/>
  <c r="Z181" i="2" s="1"/>
  <c r="G74" i="2"/>
  <c r="E82" i="2"/>
  <c r="G66" i="2"/>
  <c r="M57" i="2"/>
  <c r="G53" i="2"/>
  <c r="G60" i="2" s="1"/>
  <c r="M32" i="2"/>
  <c r="G20" i="2"/>
  <c r="E30" i="2" s="1"/>
  <c r="G30" i="2" s="1"/>
  <c r="J20" i="2"/>
  <c r="H30" i="2" s="1"/>
  <c r="J30" i="2" s="1"/>
  <c r="Y26" i="2"/>
  <c r="Z26" i="2" s="1"/>
  <c r="G32" i="2"/>
  <c r="J32" i="2"/>
  <c r="Y36" i="2"/>
  <c r="Z36" i="2" s="1"/>
  <c r="G24" i="2"/>
  <c r="E31" i="2" s="1"/>
  <c r="G31" i="2" s="1"/>
  <c r="Y15" i="2"/>
  <c r="Z15" i="2" s="1"/>
  <c r="M13" i="2"/>
  <c r="K29" i="2" s="1"/>
  <c r="S13" i="2"/>
  <c r="X13" i="2"/>
  <c r="G13" i="2"/>
  <c r="E29" i="2" s="1"/>
  <c r="J13" i="2"/>
  <c r="H29" i="2" s="1"/>
  <c r="Y19" i="2"/>
  <c r="Z19" i="2" s="1"/>
  <c r="Y14" i="2"/>
  <c r="Z14" i="2" s="1"/>
  <c r="W13" i="2"/>
  <c r="Y21" i="2"/>
  <c r="Z21" i="2" s="1"/>
  <c r="W20" i="2"/>
  <c r="Y33" i="2"/>
  <c r="Z33" i="2" s="1"/>
  <c r="W32" i="2"/>
  <c r="Y99" i="2"/>
  <c r="Z99" i="2" s="1"/>
  <c r="W98" i="2"/>
  <c r="B29" i="1"/>
  <c r="J30" i="1"/>
  <c r="Q29" i="2"/>
  <c r="J29" i="2"/>
  <c r="P29" i="2"/>
  <c r="V29" i="2"/>
  <c r="Y40" i="2"/>
  <c r="Z40" i="2" s="1"/>
  <c r="W39" i="2"/>
  <c r="Y42" i="2"/>
  <c r="Z42" i="2" s="1"/>
  <c r="Y44" i="2"/>
  <c r="Z44" i="2" s="1"/>
  <c r="Y46" i="2"/>
  <c r="Z46" i="2" s="1"/>
  <c r="Y50" i="2"/>
  <c r="Z50" i="2" s="1"/>
  <c r="Y54" i="2"/>
  <c r="Z54" i="2" s="1"/>
  <c r="W53" i="2"/>
  <c r="Y53" i="2" s="1"/>
  <c r="Z53" i="2" s="1"/>
  <c r="Y55" i="2"/>
  <c r="Z55" i="2" s="1"/>
  <c r="Y56" i="2"/>
  <c r="Z56" i="2" s="1"/>
  <c r="Y58" i="2"/>
  <c r="Z58" i="2" s="1"/>
  <c r="W57" i="2"/>
  <c r="Y63" i="2"/>
  <c r="Z63" i="2" s="1"/>
  <c r="Y67" i="2"/>
  <c r="Z67" i="2" s="1"/>
  <c r="Y71" i="2"/>
  <c r="Z71" i="2" s="1"/>
  <c r="W70" i="2"/>
  <c r="Y72" i="2"/>
  <c r="Z72" i="2" s="1"/>
  <c r="Y73" i="2"/>
  <c r="Z73" i="2" s="1"/>
  <c r="Y75" i="2"/>
  <c r="Z75" i="2" s="1"/>
  <c r="Y77" i="2"/>
  <c r="Z77" i="2" s="1"/>
  <c r="Y79" i="2"/>
  <c r="Z79" i="2" s="1"/>
  <c r="W78" i="2"/>
  <c r="Y81" i="2"/>
  <c r="Z81" i="2" s="1"/>
  <c r="W84" i="2"/>
  <c r="Y87" i="2"/>
  <c r="Z87" i="2" s="1"/>
  <c r="W88" i="2"/>
  <c r="Y88" i="2" s="1"/>
  <c r="Z88" i="2" s="1"/>
  <c r="Y90" i="2"/>
  <c r="Z90" i="2" s="1"/>
  <c r="Y91" i="2"/>
  <c r="Z91" i="2" s="1"/>
  <c r="Y93" i="2"/>
  <c r="Z93" i="2" s="1"/>
  <c r="W92" i="2"/>
  <c r="Y95" i="2"/>
  <c r="Z95" i="2" s="1"/>
  <c r="P110" i="2"/>
  <c r="G110" i="2"/>
  <c r="M110" i="2"/>
  <c r="W107" i="2"/>
  <c r="W112" i="2"/>
  <c r="W125" i="2"/>
  <c r="W133" i="2"/>
  <c r="W141" i="2"/>
  <c r="W184" i="2"/>
  <c r="W188" i="2"/>
  <c r="G199" i="2"/>
  <c r="M199" i="2"/>
  <c r="S199" i="2"/>
  <c r="S217" i="2" s="1"/>
  <c r="W200" i="2"/>
  <c r="H217" i="2"/>
  <c r="T217" i="2"/>
  <c r="W103" i="2"/>
  <c r="V110" i="2"/>
  <c r="W209" i="2"/>
  <c r="X112" i="2"/>
  <c r="X125" i="2"/>
  <c r="X131" i="2" s="1"/>
  <c r="X133" i="2"/>
  <c r="X141" i="2"/>
  <c r="X182" i="2" s="1"/>
  <c r="X184" i="2"/>
  <c r="X186" i="2" s="1"/>
  <c r="X188" i="2"/>
  <c r="W195" i="2"/>
  <c r="W205" i="2"/>
  <c r="X51" i="2" l="1"/>
  <c r="Y24" i="2"/>
  <c r="Z24" i="2" s="1"/>
  <c r="Y66" i="2"/>
  <c r="Z66" i="2" s="1"/>
  <c r="Y62" i="2"/>
  <c r="Z62" i="2" s="1"/>
  <c r="X98" i="2"/>
  <c r="X70" i="2"/>
  <c r="X139" i="2"/>
  <c r="Y98" i="2"/>
  <c r="Z98" i="2" s="1"/>
  <c r="Y68" i="2"/>
  <c r="Z68" i="2" s="1"/>
  <c r="X123" i="2"/>
  <c r="Y45" i="2"/>
  <c r="Z45" i="2" s="1"/>
  <c r="Y32" i="2"/>
  <c r="Z32" i="2" s="1"/>
  <c r="X74" i="2"/>
  <c r="Y210" i="2"/>
  <c r="Z210" i="2" s="1"/>
  <c r="J110" i="2"/>
  <c r="Y201" i="2"/>
  <c r="Z201" i="2" s="1"/>
  <c r="X43" i="2"/>
  <c r="Y43" i="2" s="1"/>
  <c r="Z43" i="2" s="1"/>
  <c r="X204" i="2"/>
  <c r="X199" i="2"/>
  <c r="Y25" i="2"/>
  <c r="Z25" i="2" s="1"/>
  <c r="X78" i="2"/>
  <c r="Y203" i="2"/>
  <c r="Z203" i="2" s="1"/>
  <c r="Y39" i="2"/>
  <c r="Z39" i="2" s="1"/>
  <c r="X106" i="2"/>
  <c r="M217" i="2"/>
  <c r="Y59" i="2"/>
  <c r="Z59" i="2" s="1"/>
  <c r="X92" i="2"/>
  <c r="X96" i="2" s="1"/>
  <c r="H28" i="2"/>
  <c r="M60" i="2"/>
  <c r="Y108" i="2"/>
  <c r="Z108" i="2" s="1"/>
  <c r="X62" i="2"/>
  <c r="X192" i="2"/>
  <c r="Y70" i="2"/>
  <c r="Z70" i="2" s="1"/>
  <c r="X208" i="2"/>
  <c r="X217" i="2" s="1"/>
  <c r="X39" i="2"/>
  <c r="W47" i="2"/>
  <c r="J96" i="2"/>
  <c r="Y20" i="2"/>
  <c r="Z20" i="2" s="1"/>
  <c r="J82" i="2"/>
  <c r="V28" i="2"/>
  <c r="V37" i="2" s="1"/>
  <c r="W31" i="2"/>
  <c r="X30" i="2"/>
  <c r="T28" i="2"/>
  <c r="X31" i="2"/>
  <c r="G82" i="2"/>
  <c r="Y74" i="2"/>
  <c r="Z74" i="2" s="1"/>
  <c r="G96" i="2"/>
  <c r="Y76" i="2"/>
  <c r="Z76" i="2" s="1"/>
  <c r="P28" i="2"/>
  <c r="P37" i="2" s="1"/>
  <c r="P218" i="2" s="1"/>
  <c r="P220" i="2" s="1"/>
  <c r="W30" i="2"/>
  <c r="Y30" i="2" s="1"/>
  <c r="Z30" i="2" s="1"/>
  <c r="N28" i="2"/>
  <c r="W194" i="2"/>
  <c r="Y194" i="2" s="1"/>
  <c r="Z194" i="2" s="1"/>
  <c r="Y195" i="2"/>
  <c r="Z195" i="2" s="1"/>
  <c r="W102" i="2"/>
  <c r="Y102" i="2" s="1"/>
  <c r="Z102" i="2" s="1"/>
  <c r="Y103" i="2"/>
  <c r="Z103" i="2" s="1"/>
  <c r="Y184" i="2"/>
  <c r="Z184" i="2" s="1"/>
  <c r="W186" i="2"/>
  <c r="Y186" i="2" s="1"/>
  <c r="Z186" i="2" s="1"/>
  <c r="Y133" i="2"/>
  <c r="Z133" i="2" s="1"/>
  <c r="W139" i="2"/>
  <c r="Y139" i="2" s="1"/>
  <c r="Z139" i="2" s="1"/>
  <c r="Y112" i="2"/>
  <c r="Z112" i="2" s="1"/>
  <c r="W123" i="2"/>
  <c r="Y123" i="2" s="1"/>
  <c r="Z123" i="2" s="1"/>
  <c r="W96" i="2"/>
  <c r="Y84" i="2"/>
  <c r="Z84" i="2" s="1"/>
  <c r="W82" i="2"/>
  <c r="Y78" i="2"/>
  <c r="Z78" i="2" s="1"/>
  <c r="V218" i="2"/>
  <c r="L28" i="1" s="1"/>
  <c r="J28" i="2"/>
  <c r="J37" i="2" s="1"/>
  <c r="X29" i="2"/>
  <c r="X28" i="2" s="1"/>
  <c r="X37" i="2" s="1"/>
  <c r="W204" i="2"/>
  <c r="Y204" i="2" s="1"/>
  <c r="Z204" i="2" s="1"/>
  <c r="Y205" i="2"/>
  <c r="Z205" i="2" s="1"/>
  <c r="Y209" i="2"/>
  <c r="Z209" i="2" s="1"/>
  <c r="W208" i="2"/>
  <c r="Y200" i="2"/>
  <c r="Z200" i="2" s="1"/>
  <c r="W199" i="2"/>
  <c r="W192" i="2"/>
  <c r="Y188" i="2"/>
  <c r="Z188" i="2" s="1"/>
  <c r="Y141" i="2"/>
  <c r="Z141" i="2" s="1"/>
  <c r="W182" i="2"/>
  <c r="Y182" i="2" s="1"/>
  <c r="Z182" i="2" s="1"/>
  <c r="Y125" i="2"/>
  <c r="Z125" i="2" s="1"/>
  <c r="W131" i="2"/>
  <c r="Y131" i="2" s="1"/>
  <c r="Z131" i="2" s="1"/>
  <c r="Y107" i="2"/>
  <c r="Z107" i="2" s="1"/>
  <c r="W106" i="2"/>
  <c r="W60" i="2"/>
  <c r="Y60" i="2" s="1"/>
  <c r="Z60" i="2" s="1"/>
  <c r="Y57" i="2"/>
  <c r="Z57" i="2" s="1"/>
  <c r="W51" i="2"/>
  <c r="Y51" i="2" s="1"/>
  <c r="Z51" i="2" s="1"/>
  <c r="Y47" i="2"/>
  <c r="Z47" i="2" s="1"/>
  <c r="Q28" i="2"/>
  <c r="S29" i="2"/>
  <c r="S28" i="2" s="1"/>
  <c r="S37" i="2" s="1"/>
  <c r="S218" i="2" s="1"/>
  <c r="L27" i="1" s="1"/>
  <c r="K28" i="2"/>
  <c r="M29" i="2"/>
  <c r="M28" i="2" s="1"/>
  <c r="M37" i="2" s="1"/>
  <c r="E28" i="2"/>
  <c r="G29" i="2"/>
  <c r="Y13" i="2"/>
  <c r="Z13" i="2" s="1"/>
  <c r="Y96" i="2" l="1"/>
  <c r="Z96" i="2" s="1"/>
  <c r="X82" i="2"/>
  <c r="Y192" i="2"/>
  <c r="Z192" i="2" s="1"/>
  <c r="Y199" i="2"/>
  <c r="Z199" i="2" s="1"/>
  <c r="M218" i="2"/>
  <c r="M220" i="2" s="1"/>
  <c r="X110" i="2"/>
  <c r="X218" i="2" s="1"/>
  <c r="Y92" i="2"/>
  <c r="Z92" i="2" s="1"/>
  <c r="J218" i="2"/>
  <c r="C28" i="1" s="1"/>
  <c r="J220" i="2" s="1"/>
  <c r="Y82" i="2"/>
  <c r="Z82" i="2" s="1"/>
  <c r="Y31" i="2"/>
  <c r="Z31" i="2" s="1"/>
  <c r="Y106" i="2"/>
  <c r="Z106" i="2" s="1"/>
  <c r="W110" i="2"/>
  <c r="Y110" i="2" s="1"/>
  <c r="Z110" i="2" s="1"/>
  <c r="Y208" i="2"/>
  <c r="Z208" i="2" s="1"/>
  <c r="W217" i="2"/>
  <c r="Y217" i="2" s="1"/>
  <c r="Z217" i="2" s="1"/>
  <c r="V220" i="2"/>
  <c r="L30" i="1"/>
  <c r="W29" i="2"/>
  <c r="G28" i="2"/>
  <c r="G37" i="2" s="1"/>
  <c r="G218" i="2" s="1"/>
  <c r="C27" i="1" s="1"/>
  <c r="S220" i="2"/>
  <c r="N28" i="1" l="1"/>
  <c r="B28" i="1" s="1"/>
  <c r="B30" i="1" s="1"/>
  <c r="C30" i="1"/>
  <c r="K28" i="1"/>
  <c r="K30" i="1" s="1"/>
  <c r="G220" i="2"/>
  <c r="N27" i="1"/>
  <c r="B27" i="1" s="1"/>
  <c r="X220" i="2"/>
  <c r="N30" i="1"/>
  <c r="I28" i="1"/>
  <c r="I30" i="1" s="1"/>
  <c r="M29" i="1"/>
  <c r="M30" i="1" s="1"/>
  <c r="Y29" i="2"/>
  <c r="Z29" i="2" s="1"/>
  <c r="W28" i="2"/>
  <c r="Y28" i="2" l="1"/>
  <c r="Z28" i="2" s="1"/>
  <c r="W37" i="2"/>
  <c r="I27" i="1"/>
  <c r="K27" i="1"/>
  <c r="W218" i="2" l="1"/>
  <c r="W220" i="2" s="1"/>
  <c r="Y37" i="2"/>
  <c r="Y218" i="2" l="1"/>
  <c r="Z218" i="2" s="1"/>
  <c r="Z37" i="2"/>
</calcChain>
</file>

<file path=xl/sharedStrings.xml><?xml version="1.0" encoding="utf-8"?>
<sst xmlns="http://schemas.openxmlformats.org/spreadsheetml/2006/main" count="805" uniqueCount="431">
  <si>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</si>
  <si>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</si>
  <si>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</si>
  <si>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</si>
  <si>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</si>
  <si>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</si>
  <si>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</si>
  <si>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</si>
  <si>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</si>
  <si>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</si>
  <si>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</si>
  <si>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</si>
  <si>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</si>
  <si>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</si>
  <si>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</si>
  <si>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</si>
  <si>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</si>
  <si>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</si>
  <si>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</si>
  <si>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</si>
  <si>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</si>
  <si>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</si>
  <si>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</si>
  <si>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</si>
  <si>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</si>
  <si>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</si>
  <si>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</si>
  <si>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</si>
  <si>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</si>
  <si>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</si>
  <si>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</si>
  <si>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</si>
  <si>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</si>
  <si>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</si>
  <si>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</si>
  <si>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</si>
  <si>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</si>
  <si>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</si>
  <si>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</si>
  <si>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</si>
  <si>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</si>
  <si>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</si>
  <si>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</si>
  <si>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</si>
  <si>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</si>
  <si>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</si>
  <si>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</si>
  <si>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</si>
  <si>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</si>
  <si>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</si>
  <si>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</si>
  <si>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</si>
  <si>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</si>
  <si>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</si>
  <si>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</si>
  <si>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</si>
  <si>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</si>
  <si>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</si>
  <si>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</si>
  <si>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</si>
  <si>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</si>
  <si>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</si>
  <si>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</si>
  <si>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</si>
  <si>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</si>
  <si>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</si>
  <si>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</si>
  <si>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</si>
  <si>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</si>
  <si>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</si>
  <si>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</si>
  <si>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</si>
  <si>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</si>
  <si>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</si>
  <si>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</si>
  <si>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</si>
  <si>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</si>
  <si>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</si>
  <si>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</si>
  <si>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</si>
  <si>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</si>
  <si>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</si>
  <si>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</si>
  <si>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</si>
  <si>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</si>
  <si>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</si>
  <si>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</si>
  <si>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</si>
  <si>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</si>
  <si>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</si>
  <si>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</si>
  <si>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</si>
  <si>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</si>
  <si>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</si>
  <si>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</si>
  <si>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</si>
  <si>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</si>
  <si>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</si>
  <si>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</si>
  <si>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</si>
  <si>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</si>
  <si>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</si>
  <si>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</si>
  <si>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</si>
  <si>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</si>
  <si>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</si>
  <si>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</si>
  <si>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</si>
  <si>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</si>
  <si>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</si>
  <si>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</si>
  <si>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</si>
  <si>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</si>
  <si>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</si>
  <si>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</si>
  <si>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</si>
  <si>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</si>
  <si>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</si>
  <si>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</si>
  <si>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</si>
  <si>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</si>
  <si>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</si>
  <si>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</si>
  <si>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</si>
  <si>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</si>
  <si>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</si>
  <si>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</si>
  <si>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</si>
  <si>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</si>
  <si>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</si>
  <si>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</si>
  <si>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</si>
  <si>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</si>
  <si>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</si>
  <si>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</si>
  <si>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</si>
  <si>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</si>
  <si>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</si>
  <si>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</si>
  <si>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</si>
  <si>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</si>
  <si>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</si>
  <si>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</si>
  <si>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</si>
  <si>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</si>
  <si>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</si>
  <si>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</si>
  <si>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</si>
  <si>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</si>
  <si>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</si>
  <si>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</si>
  <si>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</si>
  <si>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</si>
  <si>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</si>
  <si>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</si>
  <si>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</si>
  <si>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</si>
  <si>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</si>
  <si>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</si>
  <si>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</si>
  <si>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</si>
  <si>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</si>
  <si>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</si>
  <si>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</si>
  <si>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</si>
  <si>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</si>
  <si>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</si>
  <si>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</si>
  <si>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</si>
  <si>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</si>
  <si>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</si>
  <si>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</si>
  <si>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</si>
  <si>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</si>
  <si>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</si>
  <si>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</si>
  <si>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</si>
  <si>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</si>
  <si>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</si>
  <si>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</si>
  <si>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</si>
  <si>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</si>
  <si>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</si>
  <si>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</si>
  <si>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</si>
  <si>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</si>
  <si>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</si>
  <si>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</si>
  <si>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</si>
  <si>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</si>
  <si>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</si>
  <si>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</si>
  <si>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</si>
  <si>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</si>
  <si>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</si>
  <si>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</si>
  <si>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</si>
  <si>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</si>
  <si>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</si>
  <si>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</si>
  <si>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</si>
  <si>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</si>
  <si>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</si>
  <si>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</si>
  <si>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</si>
  <si>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</si>
  <si>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</si>
  <si>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</si>
  <si>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</si>
  <si>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</si>
  <si>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</si>
  <si>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</si>
  <si>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</si>
  <si>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</si>
  <si>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</si>
  <si>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</si>
  <si>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</si>
  <si>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</si>
  <si>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</si>
  <si>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</si>
  <si>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</si>
  <si>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7.6</t>
  </si>
  <si>
    <t>7.7</t>
  </si>
  <si>
    <t>7.8</t>
  </si>
  <si>
    <t>7.9</t>
  </si>
  <si>
    <t>Послуги копірайтера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</si>
  <si>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</si>
  <si>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</si>
  <si>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</si>
  <si>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</si>
  <si>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</si>
  <si>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</si>
  <si>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</si>
  <si>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</si>
  <si>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</si>
  <si>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</si>
  <si>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</si>
  <si>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</si>
  <si>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</si>
  <si>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</si>
  <si>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</si>
  <si>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</si>
  <si>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</si>
  <si>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</si>
  <si>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</si>
  <si>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</si>
  <si>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</si>
  <si>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</si>
  <si>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</si>
  <si>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</si>
  <si>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</si>
  <si>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</si>
  <si>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</si>
  <si>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</si>
  <si>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</si>
  <si>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</si>
  <si>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</si>
  <si>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</si>
  <si>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</si>
  <si>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</si>
  <si>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</si>
  <si>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</si>
  <si>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</si>
  <si>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</si>
  <si>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</si>
  <si>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</si>
  <si>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</si>
  <si>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</si>
  <si>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</si>
  <si>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</si>
  <si>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</si>
  <si>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</si>
  <si>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</si>
  <si>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</si>
  <si>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</si>
  <si>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</si>
  <si>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</si>
  <si>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</si>
  <si>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</si>
  <si>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</si>
  <si>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</si>
  <si>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</si>
  <si>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</si>
  <si>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</si>
  <si>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</si>
  <si>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</si>
  <si>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</si>
  <si>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</si>
  <si>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</si>
  <si>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</si>
  <si>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</si>
  <si>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</si>
  <si>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</si>
  <si>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</si>
  <si>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</si>
  <si>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</si>
  <si>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</si>
  <si>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</si>
  <si>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</si>
  <si>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</si>
  <si>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</si>
  <si>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</si>
  <si>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</si>
  <si>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</si>
  <si>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</si>
  <si>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</si>
  <si>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</si>
  <si>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</si>
  <si>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</si>
  <si>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від "14" червня 2023 року</t>
  </si>
  <si>
    <t>Назва конкурсної програми: Культурна спадщина</t>
  </si>
  <si>
    <t>Назва ЛОТ-у: Кроссекторальні проєкти зі збереження культурної спадщини</t>
  </si>
  <si>
    <t>Назва Грантоотримувача: Комунальний заклад "Центр охорони та досліджень пам'яток археології" Полтавської обласної ради</t>
  </si>
  <si>
    <t>Назва проєкту: "ViRтуальність забутих предків: імерсивний світ шаманського поховання бронзової доби"</t>
  </si>
  <si>
    <t>Дата початку проєкту: 15.06.2023 року</t>
  </si>
  <si>
    <t>Дата завершення проєкту: 31.10.2023 року</t>
  </si>
  <si>
    <r>
      <t xml:space="preserve">Додаток № </t>
    </r>
    <r>
      <rPr>
        <u/>
        <sz val="10"/>
        <color theme="1"/>
        <rFont val="Arial"/>
        <family val="2"/>
        <charset val="204"/>
      </rPr>
      <t>4</t>
    </r>
  </si>
  <si>
    <r>
      <t xml:space="preserve">до Договору про надання гранту № </t>
    </r>
    <r>
      <rPr>
        <u/>
        <sz val="10"/>
        <color theme="1"/>
        <rFont val="Arial"/>
        <family val="2"/>
        <charset val="204"/>
      </rPr>
      <t>6CUH21-05624</t>
    </r>
  </si>
  <si>
    <r>
      <t xml:space="preserve">за період з </t>
    </r>
    <r>
      <rPr>
        <b/>
        <u/>
        <sz val="12"/>
        <color theme="1"/>
        <rFont val="Arial"/>
        <family val="2"/>
        <charset val="204"/>
      </rPr>
      <t>15 червня 2023 року</t>
    </r>
    <r>
      <rPr>
        <b/>
        <sz val="12"/>
        <color theme="1"/>
        <rFont val="Arial"/>
        <family val="2"/>
        <charset val="204"/>
      </rPr>
      <t xml:space="preserve"> по </t>
    </r>
    <r>
      <rPr>
        <b/>
        <u/>
        <sz val="12"/>
        <color theme="1"/>
        <rFont val="Arial"/>
        <family val="2"/>
        <charset val="204"/>
      </rPr>
      <t>31 жовтня 2023</t>
    </r>
    <r>
      <rPr>
        <b/>
        <sz val="12"/>
        <color theme="1"/>
        <rFont val="Arial"/>
        <family val="2"/>
        <charset val="204"/>
      </rPr>
      <t xml:space="preserve"> року</t>
    </r>
  </si>
  <si>
    <t>Головний бухгалтер</t>
  </si>
  <si>
    <t>Сеник Наталія Олександрівна</t>
  </si>
  <si>
    <t>Кошти державного та місцевих бюджетів 
(Департамент культури і туризму Полтавської обласної державної адміністрації)</t>
  </si>
  <si>
    <t>1.1.4</t>
  </si>
  <si>
    <t>1.1.5</t>
  </si>
  <si>
    <t>1.1.6</t>
  </si>
  <si>
    <t xml:space="preserve">Шерстюк В'ячеслав Вікторович, директор. Роль у проєкті: керівник науково-публіцистичного напрямку. </t>
  </si>
  <si>
    <t>Сеник Наталія Олександрівна, головний бухгалтер. Роль у проєкті: фінансова менеджерка.</t>
  </si>
  <si>
    <t>Артем'єв Андрій Владиславович, старший науковий співробітник Науково-дослідного відділу обліку і досліджень пам'яток археології та обстеження земельних ділянок. Роль у проєкті: науковий консультант з антропології.</t>
  </si>
  <si>
    <t>Малік Оксана Олександрівна, завідувач Науково-дослідним сектором інформаційного забезпечення Науково-дослідного відділу охорони пам'яток археології та інформаційного забезпечення. Роль у проєкті: координаторка проєкту.</t>
  </si>
  <si>
    <t>Деркач Юлія Василівна, науковий співробітник Науково-дослідного відділу охорони пам'яток археології та інформаційного забезпечення. Роль у проєкті: дизайнерка.</t>
  </si>
  <si>
    <t>Яковенко Едуард Іванович, заступник директора. Роль у проєкті: спеціаліст з тендерних процедур/юрист.</t>
  </si>
  <si>
    <t>Литвиненко Роман Олександрович. Роль у проєкті: науковий консультант з епохи бронзи</t>
  </si>
  <si>
    <t>Менчинська Тетяна Володимирівна. Роль у проєкті: художниця-графік</t>
  </si>
  <si>
    <t>1.5.4</t>
  </si>
  <si>
    <t>Єгорова Анна Андріївна. Роль у проєкті: комунікаційна менеджерка</t>
  </si>
  <si>
    <t>Варвянська Світлана Олександрівна. Роль у проєкті: комунікаційна менеджерка</t>
  </si>
  <si>
    <t>Голота Олег Володимирович. Роль у проєкті: консультант з напрямку digital-технологій/ XR-спеціаліст</t>
  </si>
  <si>
    <t>Дикань Владислава Олегівна. Роль у проєкті: адміністративна менеджерка</t>
  </si>
  <si>
    <t>Окуляри віртуальної реальності Oculus Quest 2 (256 GB) Технічні характеристики: Бездротові. Джерело сигналу – ПК, автономно, тип лінз – лінза Френеля, вбудовані навушники – так, інтерфейс підключення до джерела сигналу – Wi-Fi, живлення – акумулятор, розміри – 191.5 x 102 x 142.5 мм</t>
  </si>
  <si>
    <t>Оплата ліцензійного програмного забезпечення ZOOM (модифікована частина пакету ONE PRO) для відео-конференції до 100 учасників)</t>
  </si>
  <si>
    <t>Оренда відео-стіни 3*2 м для Головної презентації діджитал-продуктів (LED-екран, який монтується з кількох блоків)</t>
  </si>
  <si>
    <t>шт</t>
  </si>
  <si>
    <t>Оренда стійки для банеру 3*2 метри</t>
  </si>
  <si>
    <t>діб</t>
  </si>
  <si>
    <t>Упаковка паперових пакетів для вручення мерчу (в одній упаковці 50 пакетиків)</t>
  </si>
  <si>
    <t>Гелеві кульки для головної презентації (набір з 9 штук)</t>
  </si>
  <si>
    <t>Сухоцвіт-очерет для тематичного декорування головної презентації</t>
  </si>
  <si>
    <t>Друк відзнак</t>
  </si>
  <si>
    <t>Друк композитної фотозони</t>
  </si>
  <si>
    <t>Друк пресволу горизонтального</t>
  </si>
  <si>
    <t>Друк стікерпаків (наліпок)</t>
  </si>
  <si>
    <t>Друк календарів</t>
  </si>
  <si>
    <t>Фотофіксація
(Фотозйомка заходів)</t>
  </si>
  <si>
    <t>Відеофіксація
(Послуги прямої трансляції)</t>
  </si>
  <si>
    <t>Реклама в Facebook/Таргетинг (таргетинг)</t>
  </si>
  <si>
    <t>Витрати з надання послуг зі створення "Інформаційної комп’ютерної технології віртуальна, додана та тривимірна реальність до проєкту «ViRтуальність забутих предків»":</t>
  </si>
  <si>
    <t>Розробка 3D-контенту (оточення, домальовка предметів)</t>
  </si>
  <si>
    <t>Технічний сценарій проекту</t>
  </si>
  <si>
    <t>Дизайн Landing Page (демонструємо в адаптивному середовищі Figma)</t>
  </si>
  <si>
    <t>Програмування лендингу та розміщення його на хостингу замовника. Програмуємо алгоритм, який виконує такі функції: Визначаємо платформу пристрою користувача, Підключаємо необхідний ресурс (AR Kit або ARCore)</t>
  </si>
  <si>
    <t>Програмування алгоритму, який буде відповідати за плавність та чіткість відображення 3D-контенту на всіх типах та можливих дозволах екранів.</t>
  </si>
  <si>
    <t>Інтеграція тестового контенту, щоб терміни з розробки ПЗ не залежали від термінів створення контенту проекту</t>
  </si>
  <si>
    <t>Програмування алгоритму платформи AR Kit, який відповідає за роботу всього проекту на пристроях із операційною системою iOS (Apple)</t>
  </si>
  <si>
    <t>Програмування алгоритму платформи Arcore, який відповідає за роботу всього проекту на пристроях з операційною системою Android</t>
  </si>
  <si>
    <t>Інтеграція 3D-контенту у проект, налаштовання сцени, анімації</t>
  </si>
  <si>
    <t>Хостинг+домен на 4,5 місяців проєкту</t>
  </si>
  <si>
    <t>IT-Розробка другої складової послуги -VR- продукту (застосунку з віртуальною реальністю):</t>
  </si>
  <si>
    <t>3D-контент (оточення для VR, допрацювання предметів)</t>
  </si>
  <si>
    <t>Сценарій проекту</t>
  </si>
  <si>
    <t>UI/UX дизайн</t>
  </si>
  <si>
    <t>Імплементація UI/UX</t>
  </si>
  <si>
    <t>Проектування архітектури додатку</t>
  </si>
  <si>
    <t>Розробка архітектури додатку</t>
  </si>
  <si>
    <t>Розробка логіки UI</t>
  </si>
  <si>
    <t>Розробка VR механік</t>
  </si>
  <si>
    <t>Інтеграція 3d ассетів</t>
  </si>
  <si>
    <t>Налаштування сцен та анімацій</t>
  </si>
  <si>
    <t>Налаштування світла і тіней</t>
  </si>
  <si>
    <t>Налаштування матеріалів і текстур</t>
  </si>
  <si>
    <t>Тестування</t>
  </si>
  <si>
    <t>IT-Розробка третьої складової послуги -WEB-GL-продукту (модулю-плеєра для браузерів з тривимірною експозицією):</t>
  </si>
  <si>
    <t>Інтеграція API WebGL</t>
  </si>
  <si>
    <t>Програмування взаємодії бекенду та фронтенду</t>
  </si>
  <si>
    <t>Интеграція 3d ассетів</t>
  </si>
  <si>
    <t>10.1.1.1.</t>
  </si>
  <si>
    <t>10.1.1.2.</t>
  </si>
  <si>
    <t>10.1.1.3.</t>
  </si>
  <si>
    <t>10.1.1.4.</t>
  </si>
  <si>
    <t>10.1.1.5.</t>
  </si>
  <si>
    <t>10.1.1.6.</t>
  </si>
  <si>
    <t>10.1.1.7.</t>
  </si>
  <si>
    <t>10.1.1.8.</t>
  </si>
  <si>
    <t>10.1.1.9.</t>
  </si>
  <si>
    <t>10.1.1.10.</t>
  </si>
  <si>
    <t>10.1.2.</t>
  </si>
  <si>
    <t>10.1.2.1.</t>
  </si>
  <si>
    <t>10.1.2.2.</t>
  </si>
  <si>
    <t>10.1.2.3.</t>
  </si>
  <si>
    <t>10.1.2.4.</t>
  </si>
  <si>
    <t>10.1.2.5.</t>
  </si>
  <si>
    <t>10.1.2.6.</t>
  </si>
  <si>
    <t>10.1.2.7.</t>
  </si>
  <si>
    <t>10.1.2.8.</t>
  </si>
  <si>
    <t>10.1.2.9.</t>
  </si>
  <si>
    <t>10.1.2.10</t>
  </si>
  <si>
    <t>10.1.2.11.</t>
  </si>
  <si>
    <t>10.1.2.12.</t>
  </si>
  <si>
    <t>10.1.2.13.</t>
  </si>
  <si>
    <t>10.1.3.</t>
  </si>
  <si>
    <t>10.1.3.1.</t>
  </si>
  <si>
    <t>10.1.3.2.</t>
  </si>
  <si>
    <t>10.1.3.3.</t>
  </si>
  <si>
    <t>10.1.3.4.</t>
  </si>
  <si>
    <t>10.1.3.5.</t>
  </si>
  <si>
    <t>10.1.3.6.</t>
  </si>
  <si>
    <t>10.1.3.7.</t>
  </si>
  <si>
    <t>10.1.3.8.</t>
  </si>
  <si>
    <t>10.1.3.9.</t>
  </si>
  <si>
    <t>10.1.3.10.</t>
  </si>
  <si>
    <t>10.1.1.</t>
  </si>
  <si>
    <t>IT-Розробка першої складової послуги -WEB-AR продукту (застосунку з доданою реальністю):</t>
  </si>
  <si>
    <t>Витрати з надання послуги створення комплексу 3D-моделей, який включає 4 статичні 3D-реконструкції поховань і 1 анімовану 3D-реконструкцію (відтворення зовнішнього вигляду «шаманки» при житті).</t>
  </si>
  <si>
    <t>Витрати з надання послуги cтворення "Цифрового каталогу розміщення 3D-експонатів" на нашому основному сайті</t>
  </si>
  <si>
    <t>Послуги з фогограмметрії (комплексна макрозйомка археологічних знахідок)</t>
  </si>
  <si>
    <t>Письмовий переклад (з української на англійську мову)</t>
  </si>
  <si>
    <t>Послуги ведучого на основній презентації проекту</t>
  </si>
  <si>
    <t>Послуги з 7-и хвилинного тематичного інтерактивного перфоменсу аматорського театру на основній презентації проекту</t>
  </si>
  <si>
    <t>Сеник Наталія Олексндрівна</t>
  </si>
  <si>
    <t>Оренда світлопрожекторів для головної презентації - Прожектор світлодіодний Led Freecolor 18x10W. Стійка для світла 2,5м</t>
  </si>
  <si>
    <t>Економію коштів в сумі 300,00 грн. спрямували на часткову оплату п. 13.4.5</t>
  </si>
  <si>
    <t>Економію коштів в сумі 98,00 грн. спрямували на часткову оплату п. 6.3.2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</si>
</sst>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8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Calibri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 tint="-4.9989318521683403E-2"/>
        <bgColor indexed="64"/>
      </patternFill>
    </fill>
  </fills>
  <borders count="1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vertical="center"/>
    </xf>
    <xf numFmtId="0" fontId="18" fillId="4" borderId="48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vertical="center" wrapText="1"/>
    </xf>
    <xf numFmtId="0" fontId="4" fillId="4" borderId="49" xfId="0" applyFont="1" applyFill="1" applyBorder="1" applyAlignment="1">
      <alignment horizontal="center" vertical="center"/>
    </xf>
    <xf numFmtId="4" fontId="4" fillId="4" borderId="49" xfId="0" applyNumberFormat="1" applyFont="1" applyFill="1" applyBorder="1" applyAlignment="1">
      <alignment horizontal="right" vertical="center"/>
    </xf>
    <xf numFmtId="4" fontId="19" fillId="4" borderId="49" xfId="0" applyNumberFormat="1" applyFont="1" applyFill="1" applyBorder="1" applyAlignment="1">
      <alignment horizontal="right" vertical="center"/>
    </xf>
    <xf numFmtId="0" fontId="4" fillId="4" borderId="44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5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20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5" fillId="6" borderId="59" xfId="0" applyNumberFormat="1" applyFont="1" applyFill="1" applyBorder="1" applyAlignment="1">
      <alignment horizontal="right" vertical="top"/>
    </xf>
    <xf numFmtId="10" fontId="15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62" xfId="0" applyNumberFormat="1" applyFont="1" applyBorder="1" applyAlignment="1">
      <alignment horizontal="right" vertical="top"/>
    </xf>
    <xf numFmtId="4" fontId="15" fillId="0" borderId="63" xfId="0" applyNumberFormat="1" applyFont="1" applyBorder="1" applyAlignment="1">
      <alignment horizontal="right" vertical="top"/>
    </xf>
    <xf numFmtId="10" fontId="15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5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5" fillId="0" borderId="76" xfId="0" applyFont="1" applyBorder="1" applyAlignment="1">
      <alignment vertical="top" wrapText="1"/>
    </xf>
    <xf numFmtId="4" fontId="15" fillId="0" borderId="77" xfId="0" applyNumberFormat="1" applyFont="1" applyBorder="1" applyAlignment="1">
      <alignment horizontal="right" vertical="top"/>
    </xf>
    <xf numFmtId="165" fontId="20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5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5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5" fillId="7" borderId="44" xfId="0" applyNumberFormat="1" applyFont="1" applyFill="1" applyBorder="1" applyAlignment="1">
      <alignment horizontal="right" vertical="center"/>
    </xf>
    <xf numFmtId="0" fontId="21" fillId="6" borderId="54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5" fillId="0" borderId="64" xfId="0" applyFont="1" applyBorder="1" applyAlignment="1">
      <alignment horizontal="center" vertical="top"/>
    </xf>
    <xf numFmtId="4" fontId="15" fillId="7" borderId="49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5" fillId="5" borderId="59" xfId="0" applyNumberFormat="1" applyFont="1" applyFill="1" applyBorder="1" applyAlignment="1">
      <alignment horizontal="right" vertical="top"/>
    </xf>
    <xf numFmtId="4" fontId="15" fillId="6" borderId="92" xfId="0" applyNumberFormat="1" applyFont="1" applyFill="1" applyBorder="1" applyAlignment="1">
      <alignment horizontal="right" vertical="top"/>
    </xf>
    <xf numFmtId="0" fontId="5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5" fillId="0" borderId="75" xfId="0" applyFont="1" applyBorder="1" applyAlignment="1">
      <alignment horizontal="center" vertical="top"/>
    </xf>
    <xf numFmtId="0" fontId="20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4" xfId="0" applyFont="1" applyFill="1" applyBorder="1" applyAlignment="1">
      <alignment horizontal="left" vertical="top" wrapText="1"/>
    </xf>
    <xf numFmtId="0" fontId="21" fillId="6" borderId="69" xfId="0" applyFont="1" applyFill="1" applyBorder="1" applyAlignment="1">
      <alignment horizontal="left" vertical="top" wrapText="1"/>
    </xf>
    <xf numFmtId="10" fontId="15" fillId="0" borderId="77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5" fillId="0" borderId="70" xfId="0" applyNumberFormat="1" applyFont="1" applyBorder="1" applyAlignment="1">
      <alignment horizontal="right" vertical="top"/>
    </xf>
    <xf numFmtId="4" fontId="15" fillId="0" borderId="94" xfId="0" applyNumberFormat="1" applyFont="1" applyBorder="1" applyAlignment="1">
      <alignment horizontal="right" vertical="top"/>
    </xf>
    <xf numFmtId="10" fontId="15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7" xfId="0" applyNumberFormat="1" applyFont="1" applyBorder="1" applyAlignment="1">
      <alignment horizontal="right" vertical="top"/>
    </xf>
    <xf numFmtId="10" fontId="15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5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5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21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20" fillId="6" borderId="69" xfId="0" applyFont="1" applyFill="1" applyBorder="1" applyAlignment="1">
      <alignment horizontal="left" vertical="top" wrapText="1"/>
    </xf>
    <xf numFmtId="165" fontId="20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5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35" fillId="0" borderId="0" xfId="0" applyFont="1" applyAlignment="1">
      <alignment wrapText="1"/>
    </xf>
    <xf numFmtId="10" fontId="33" fillId="0" borderId="11" xfId="0" applyNumberFormat="1" applyFont="1" applyBorder="1" applyAlignment="1">
      <alignment horizontal="center" vertical="center" wrapText="1"/>
    </xf>
    <xf numFmtId="49" fontId="39" fillId="0" borderId="23" xfId="0" applyNumberFormat="1" applyFont="1" applyBorder="1" applyAlignment="1">
      <alignment horizontal="center" vertical="top"/>
    </xf>
    <xf numFmtId="49" fontId="39" fillId="0" borderId="27" xfId="0" applyNumberFormat="1" applyFont="1" applyBorder="1" applyAlignment="1">
      <alignment horizontal="center" vertical="top"/>
    </xf>
    <xf numFmtId="0" fontId="40" fillId="0" borderId="61" xfId="0" applyFont="1" applyBorder="1" applyAlignment="1">
      <alignment vertical="top" wrapText="1"/>
    </xf>
    <xf numFmtId="0" fontId="35" fillId="0" borderId="61" xfId="0" applyFont="1" applyBorder="1" applyAlignment="1">
      <alignment vertical="top" wrapText="1"/>
    </xf>
    <xf numFmtId="0" fontId="35" fillId="0" borderId="76" xfId="0" applyFont="1" applyBorder="1" applyAlignment="1">
      <alignment vertical="top" wrapText="1"/>
    </xf>
    <xf numFmtId="0" fontId="35" fillId="0" borderId="61" xfId="0" applyFont="1" applyBorder="1" applyAlignment="1">
      <alignment horizontal="left" vertical="top" wrapText="1"/>
    </xf>
    <xf numFmtId="0" fontId="40" fillId="0" borderId="60" xfId="0" applyFont="1" applyBorder="1" applyAlignment="1">
      <alignment horizontal="center" vertical="top"/>
    </xf>
    <xf numFmtId="4" fontId="35" fillId="0" borderId="24" xfId="0" applyNumberFormat="1" applyFont="1" applyBorder="1" applyAlignment="1">
      <alignment horizontal="right" vertical="top"/>
    </xf>
    <xf numFmtId="4" fontId="35" fillId="0" borderId="26" xfId="0" applyNumberFormat="1" applyFont="1" applyBorder="1" applyAlignment="1">
      <alignment horizontal="right" vertical="top"/>
    </xf>
    <xf numFmtId="0" fontId="35" fillId="0" borderId="60" xfId="0" applyFont="1" applyBorder="1" applyAlignment="1">
      <alignment horizontal="center" vertical="top"/>
    </xf>
    <xf numFmtId="0" fontId="35" fillId="0" borderId="64" xfId="0" applyFont="1" applyBorder="1" applyAlignment="1">
      <alignment horizontal="center" vertical="top"/>
    </xf>
    <xf numFmtId="4" fontId="35" fillId="0" borderId="28" xfId="0" applyNumberFormat="1" applyFont="1" applyBorder="1" applyAlignment="1">
      <alignment horizontal="right" vertical="top"/>
    </xf>
    <xf numFmtId="4" fontId="35" fillId="0" borderId="30" xfId="0" applyNumberFormat="1" applyFont="1" applyBorder="1" applyAlignment="1">
      <alignment horizontal="right" vertical="top"/>
    </xf>
    <xf numFmtId="4" fontId="35" fillId="0" borderId="65" xfId="0" applyNumberFormat="1" applyFont="1" applyBorder="1" applyAlignment="1">
      <alignment horizontal="right" vertical="top"/>
    </xf>
    <xf numFmtId="4" fontId="35" fillId="0" borderId="66" xfId="0" applyNumberFormat="1" applyFont="1" applyBorder="1" applyAlignment="1">
      <alignment horizontal="right" vertical="top"/>
    </xf>
    <xf numFmtId="0" fontId="35" fillId="0" borderId="104" xfId="0" applyFont="1" applyBorder="1" applyAlignment="1">
      <alignment vertical="top" wrapText="1"/>
    </xf>
    <xf numFmtId="0" fontId="35" fillId="0" borderId="53" xfId="0" applyFont="1" applyBorder="1" applyAlignment="1">
      <alignment horizontal="center" vertical="top"/>
    </xf>
    <xf numFmtId="4" fontId="35" fillId="0" borderId="94" xfId="0" applyNumberFormat="1" applyFont="1" applyBorder="1" applyAlignment="1">
      <alignment horizontal="right" vertical="top"/>
    </xf>
    <xf numFmtId="4" fontId="35" fillId="0" borderId="71" xfId="0" applyNumberFormat="1" applyFont="1" applyBorder="1" applyAlignment="1">
      <alignment horizontal="right" vertical="top"/>
    </xf>
    <xf numFmtId="0" fontId="35" fillId="0" borderId="23" xfId="0" applyFont="1" applyBorder="1" applyAlignment="1">
      <alignment horizontal="center" vertical="top"/>
    </xf>
    <xf numFmtId="4" fontId="35" fillId="0" borderId="62" xfId="0" applyNumberFormat="1" applyFont="1" applyBorder="1" applyAlignment="1">
      <alignment horizontal="right" vertical="top"/>
    </xf>
    <xf numFmtId="0" fontId="41" fillId="0" borderId="54" xfId="0" applyFont="1" applyBorder="1" applyAlignment="1">
      <alignment vertical="top" wrapText="1"/>
    </xf>
    <xf numFmtId="4" fontId="35" fillId="0" borderId="63" xfId="0" applyNumberFormat="1" applyFont="1" applyBorder="1" applyAlignment="1">
      <alignment horizontal="right" vertical="top"/>
    </xf>
    <xf numFmtId="0" fontId="42" fillId="0" borderId="54" xfId="0" applyFont="1" applyBorder="1" applyAlignment="1">
      <alignment vertical="top" wrapText="1"/>
    </xf>
    <xf numFmtId="0" fontId="35" fillId="0" borderId="113" xfId="0" applyFont="1" applyBorder="1" applyAlignment="1">
      <alignment horizontal="center" vertical="top"/>
    </xf>
    <xf numFmtId="0" fontId="43" fillId="0" borderId="54" xfId="0" applyFont="1" applyBorder="1" applyAlignment="1">
      <alignment vertical="top" wrapText="1"/>
    </xf>
    <xf numFmtId="0" fontId="42" fillId="0" borderId="0" xfId="0" applyFont="1" applyAlignment="1">
      <alignment wrapText="1"/>
    </xf>
    <xf numFmtId="0" fontId="44" fillId="0" borderId="0" xfId="0" applyFont="1" applyAlignment="1">
      <alignment vertical="top"/>
    </xf>
    <xf numFmtId="165" fontId="41" fillId="0" borderId="60" xfId="0" applyNumberFormat="1" applyFont="1" applyBorder="1" applyAlignment="1">
      <alignment vertical="top"/>
    </xf>
    <xf numFmtId="166" fontId="39" fillId="0" borderId="23" xfId="0" applyNumberFormat="1" applyFont="1" applyBorder="1" applyAlignment="1">
      <alignment horizontal="center" vertical="top"/>
    </xf>
    <xf numFmtId="4" fontId="35" fillId="0" borderId="57" xfId="0" applyNumberFormat="1" applyFont="1" applyBorder="1" applyAlignment="1">
      <alignment horizontal="right" vertical="top"/>
    </xf>
    <xf numFmtId="166" fontId="45" fillId="0" borderId="23" xfId="0" applyNumberFormat="1" applyFont="1" applyBorder="1" applyAlignment="1">
      <alignment horizontal="center" vertical="top"/>
    </xf>
    <xf numFmtId="0" fontId="35" fillId="0" borderId="54" xfId="0" applyFont="1" applyBorder="1" applyAlignment="1">
      <alignment vertical="top" wrapText="1"/>
    </xf>
    <xf numFmtId="0" fontId="35" fillId="0" borderId="0" xfId="0" applyFont="1" applyAlignment="1">
      <alignment vertical="top" wrapText="1"/>
    </xf>
    <xf numFmtId="0" fontId="35" fillId="0" borderId="27" xfId="0" applyFont="1" applyBorder="1" applyAlignment="1">
      <alignment horizontal="center" vertical="top"/>
    </xf>
    <xf numFmtId="4" fontId="35" fillId="0" borderId="68" xfId="0" applyNumberFormat="1" applyFont="1" applyBorder="1" applyAlignment="1">
      <alignment horizontal="right" vertical="top"/>
    </xf>
    <xf numFmtId="0" fontId="0" fillId="0" borderId="115" xfId="0" applyBorder="1"/>
    <xf numFmtId="4" fontId="1" fillId="8" borderId="24" xfId="0" applyNumberFormat="1" applyFont="1" applyFill="1" applyBorder="1" applyAlignment="1">
      <alignment horizontal="right" vertical="top"/>
    </xf>
    <xf numFmtId="0" fontId="41" fillId="0" borderId="0" xfId="0" applyFont="1"/>
    <xf numFmtId="0" fontId="46" fillId="6" borderId="69" xfId="0" applyFont="1" applyFill="1" applyBorder="1" applyAlignment="1">
      <alignment vertical="top" wrapText="1"/>
    </xf>
    <xf numFmtId="0" fontId="46" fillId="6" borderId="54" xfId="0" applyFont="1" applyFill="1" applyBorder="1" applyAlignment="1">
      <alignment vertical="top" wrapText="1"/>
    </xf>
    <xf numFmtId="0" fontId="42" fillId="6" borderId="69" xfId="0" applyFont="1" applyFill="1" applyBorder="1" applyAlignment="1">
      <alignment vertical="top" wrapText="1"/>
    </xf>
    <xf numFmtId="0" fontId="42" fillId="6" borderId="69" xfId="0" applyFont="1" applyFill="1" applyBorder="1" applyAlignment="1">
      <alignment horizontal="left" vertical="top" wrapText="1"/>
    </xf>
    <xf numFmtId="0" fontId="41" fillId="5" borderId="83" xfId="0" applyFont="1" applyFill="1" applyBorder="1" applyAlignment="1">
      <alignment vertical="center"/>
    </xf>
    <xf numFmtId="4" fontId="47" fillId="0" borderId="24" xfId="0" applyNumberFormat="1" applyFont="1" applyBorder="1" applyAlignment="1">
      <alignment horizontal="right" vertical="top"/>
    </xf>
    <xf numFmtId="4" fontId="47" fillId="0" borderId="26" xfId="0" applyNumberFormat="1" applyFont="1" applyBorder="1" applyAlignment="1">
      <alignment horizontal="right" vertical="top"/>
    </xf>
    <xf numFmtId="4" fontId="47" fillId="0" borderId="62" xfId="0" applyNumberFormat="1" applyFont="1" applyBorder="1" applyAlignment="1">
      <alignment horizontal="right" vertical="top"/>
    </xf>
    <xf numFmtId="4" fontId="47" fillId="0" borderId="94" xfId="0" applyNumberFormat="1" applyFont="1" applyBorder="1" applyAlignment="1">
      <alignment horizontal="right" vertical="top"/>
    </xf>
    <xf numFmtId="4" fontId="47" fillId="0" borderId="71" xfId="0" applyNumberFormat="1" applyFont="1" applyBorder="1" applyAlignment="1">
      <alignment horizontal="right" vertical="top"/>
    </xf>
    <xf numFmtId="4" fontId="47" fillId="0" borderId="72" xfId="0" applyNumberFormat="1" applyFont="1" applyBorder="1" applyAlignment="1">
      <alignment horizontal="right" vertical="top"/>
    </xf>
    <xf numFmtId="4" fontId="47" fillId="0" borderId="25" xfId="0" applyNumberFormat="1" applyFont="1" applyBorder="1" applyAlignment="1">
      <alignment horizontal="right" vertical="top"/>
    </xf>
    <xf numFmtId="4" fontId="47" fillId="0" borderId="65" xfId="0" applyNumberFormat="1" applyFont="1" applyBorder="1" applyAlignment="1">
      <alignment horizontal="right" vertical="top"/>
    </xf>
    <xf numFmtId="4" fontId="47" fillId="0" borderId="66" xfId="0" applyNumberFormat="1" applyFont="1" applyBorder="1" applyAlignment="1">
      <alignment horizontal="right" vertical="top"/>
    </xf>
    <xf numFmtId="4" fontId="47" fillId="0" borderId="67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38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1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11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11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11" fillId="0" borderId="41" xfId="0" applyFont="1" applyBorder="1"/>
    <xf numFmtId="165" fontId="20" fillId="7" borderId="106" xfId="0" applyNumberFormat="1" applyFont="1" applyFill="1" applyBorder="1" applyAlignment="1">
      <alignment horizontal="left" vertical="center" wrapText="1"/>
    </xf>
    <xf numFmtId="0" fontId="11" fillId="0" borderId="107" xfId="0" applyFont="1" applyBorder="1"/>
    <xf numFmtId="0" fontId="11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1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4" xfId="0" applyNumberFormat="1" applyFont="1" applyBorder="1" applyAlignment="1">
      <alignment horizontal="right" vertical="center"/>
    </xf>
    <xf numFmtId="0" fontId="11" fillId="0" borderId="76" xfId="0" applyFont="1" applyBorder="1"/>
    <xf numFmtId="0" fontId="11" fillId="0" borderId="90" xfId="0" applyFont="1" applyBorder="1"/>
    <xf numFmtId="0" fontId="11" fillId="0" borderId="91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22" workbookViewId="0">
      <selection activeCell="L16" sqref="L16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94" t="s">
        <v>0</v>
      </c>
      <c r="B1" s="389"/>
      <c r="C1" s="1"/>
      <c r="D1" s="2"/>
      <c r="E1" s="1"/>
      <c r="F1" s="1"/>
      <c r="G1" s="1"/>
      <c r="H1" s="332" t="s">
        <v>316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94" t="s">
        <v>317</v>
      </c>
      <c r="I2" s="389"/>
      <c r="J2" s="38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94" t="s">
        <v>309</v>
      </c>
      <c r="I3" s="389"/>
      <c r="J3" s="38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310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72" t="s">
        <v>313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314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315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95" t="s">
        <v>1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95" t="s">
        <v>2</v>
      </c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96" t="s">
        <v>318</v>
      </c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97"/>
      <c r="B23" s="390" t="s">
        <v>3</v>
      </c>
      <c r="C23" s="391"/>
      <c r="D23" s="400" t="s">
        <v>4</v>
      </c>
      <c r="E23" s="401"/>
      <c r="F23" s="401"/>
      <c r="G23" s="401"/>
      <c r="H23" s="401"/>
      <c r="I23" s="401"/>
      <c r="J23" s="402"/>
      <c r="K23" s="390" t="s">
        <v>5</v>
      </c>
      <c r="L23" s="391"/>
      <c r="M23" s="390" t="s">
        <v>6</v>
      </c>
      <c r="N23" s="39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98"/>
      <c r="B24" s="392"/>
      <c r="C24" s="393"/>
      <c r="D24" s="16" t="s">
        <v>7</v>
      </c>
      <c r="E24" s="333" t="s">
        <v>321</v>
      </c>
      <c r="F24" s="17" t="s">
        <v>8</v>
      </c>
      <c r="G24" s="17" t="s">
        <v>9</v>
      </c>
      <c r="H24" s="17" t="s">
        <v>10</v>
      </c>
      <c r="I24" s="403" t="s">
        <v>11</v>
      </c>
      <c r="J24" s="393"/>
      <c r="K24" s="392"/>
      <c r="L24" s="393"/>
      <c r="M24" s="392"/>
      <c r="N24" s="393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99"/>
      <c r="B25" s="19" t="s">
        <v>12</v>
      </c>
      <c r="C25" s="20" t="s">
        <v>13</v>
      </c>
      <c r="D25" s="19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21" t="s">
        <v>12</v>
      </c>
      <c r="J25" s="22" t="s">
        <v>14</v>
      </c>
      <c r="K25" s="19" t="s">
        <v>12</v>
      </c>
      <c r="L25" s="20" t="s">
        <v>13</v>
      </c>
      <c r="M25" s="23" t="s">
        <v>12</v>
      </c>
      <c r="N25" s="24" t="s">
        <v>13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15</v>
      </c>
      <c r="B26" s="27" t="s">
        <v>16</v>
      </c>
      <c r="C26" s="28" t="s">
        <v>17</v>
      </c>
      <c r="D26" s="27" t="s">
        <v>18</v>
      </c>
      <c r="E26" s="29" t="s">
        <v>19</v>
      </c>
      <c r="F26" s="29" t="s">
        <v>20</v>
      </c>
      <c r="G26" s="29" t="s">
        <v>21</v>
      </c>
      <c r="H26" s="29" t="s">
        <v>22</v>
      </c>
      <c r="I26" s="29" t="s">
        <v>23</v>
      </c>
      <c r="J26" s="28" t="s">
        <v>24</v>
      </c>
      <c r="K26" s="27" t="s">
        <v>25</v>
      </c>
      <c r="L26" s="28" t="s">
        <v>26</v>
      </c>
      <c r="M26" s="27" t="s">
        <v>27</v>
      </c>
      <c r="N26" s="28" t="s">
        <v>28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29</v>
      </c>
      <c r="B27" s="33">
        <f t="shared" ref="B27:B29" si="0">C27/N27</f>
        <v>0.88551461310721624</v>
      </c>
      <c r="C27" s="34">
        <f>'Кошторис  витрат'!G218</f>
        <v>1889999</v>
      </c>
      <c r="D27" s="35">
        <v>0</v>
      </c>
      <c r="E27" s="36">
        <v>219848</v>
      </c>
      <c r="F27" s="36">
        <v>0</v>
      </c>
      <c r="G27" s="36">
        <v>0</v>
      </c>
      <c r="H27" s="36">
        <v>24504</v>
      </c>
      <c r="I27" s="37">
        <f t="shared" ref="I27:I29" si="1">J27/N27</f>
        <v>0.1144853868927838</v>
      </c>
      <c r="J27" s="34">
        <f t="shared" ref="J27:J29" si="2">D27+E27+F27+G27+H27</f>
        <v>244352</v>
      </c>
      <c r="K27" s="33">
        <f t="shared" ref="K27:K29" si="3">L27/N27</f>
        <v>0</v>
      </c>
      <c r="L27" s="34">
        <f>'Кошторис  витрат'!S218</f>
        <v>0</v>
      </c>
      <c r="M27" s="38">
        <v>1</v>
      </c>
      <c r="N27" s="39">
        <f t="shared" ref="N27:N29" si="4">C27+J27+L27</f>
        <v>2134351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30</v>
      </c>
      <c r="B28" s="41">
        <f t="shared" si="0"/>
        <v>0.88523274561029708</v>
      </c>
      <c r="C28" s="42">
        <f>'Кошторис  витрат'!J218</f>
        <v>1889999</v>
      </c>
      <c r="D28" s="43">
        <v>0</v>
      </c>
      <c r="E28" s="44">
        <f>30000+144500+15000+15000+348+15000</f>
        <v>219848</v>
      </c>
      <c r="F28" s="44">
        <v>0</v>
      </c>
      <c r="G28" s="44">
        <v>0</v>
      </c>
      <c r="H28" s="44">
        <f>2750+20000+396+1368+669.6</f>
        <v>25183.599999999999</v>
      </c>
      <c r="I28" s="45">
        <f t="shared" si="1"/>
        <v>0.11476725438970289</v>
      </c>
      <c r="J28" s="42">
        <f t="shared" si="2"/>
        <v>245031.6</v>
      </c>
      <c r="K28" s="41">
        <f t="shared" si="3"/>
        <v>0</v>
      </c>
      <c r="L28" s="42">
        <f>'Кошторис  витрат'!V218</f>
        <v>0</v>
      </c>
      <c r="M28" s="46">
        <v>1</v>
      </c>
      <c r="N28" s="47">
        <f t="shared" si="4"/>
        <v>2135030.6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31</v>
      </c>
      <c r="B29" s="49">
        <f t="shared" si="0"/>
        <v>0.86054222840032168</v>
      </c>
      <c r="C29" s="50">
        <f>566999.7+944999.5</f>
        <v>1511999.2</v>
      </c>
      <c r="D29" s="51">
        <v>0</v>
      </c>
      <c r="E29" s="52">
        <f>30000+144500+15000+15000+15000+348</f>
        <v>219848</v>
      </c>
      <c r="F29" s="52">
        <v>0</v>
      </c>
      <c r="G29" s="52">
        <v>0</v>
      </c>
      <c r="H29" s="52">
        <f>2750+22433.6</f>
        <v>25183.599999999999</v>
      </c>
      <c r="I29" s="53">
        <f t="shared" si="1"/>
        <v>0.13945777159967829</v>
      </c>
      <c r="J29" s="50">
        <f t="shared" si="2"/>
        <v>245031.6</v>
      </c>
      <c r="K29" s="49">
        <f t="shared" si="3"/>
        <v>0</v>
      </c>
      <c r="L29" s="50">
        <v>0</v>
      </c>
      <c r="M29" s="54">
        <f>(N29*M28)/N28</f>
        <v>0.82295345087794058</v>
      </c>
      <c r="N29" s="55">
        <f t="shared" si="4"/>
        <v>1757030.8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32</v>
      </c>
      <c r="B30" s="57">
        <f t="shared" ref="B30:N30" si="5">B28-B29</f>
        <v>2.4690517209975393E-2</v>
      </c>
      <c r="C30" s="58">
        <f t="shared" si="5"/>
        <v>377999.80000000005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-2.4690517209975393E-2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0.17704654912205942</v>
      </c>
      <c r="N30" s="64">
        <f t="shared" si="5"/>
        <v>377999.80000000005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33</v>
      </c>
      <c r="C32" s="404" t="s">
        <v>319</v>
      </c>
      <c r="D32" s="405"/>
      <c r="E32" s="405"/>
      <c r="F32" s="65"/>
      <c r="G32" s="66"/>
      <c r="H32" s="66"/>
      <c r="I32" s="67"/>
      <c r="J32" s="404" t="s">
        <v>320</v>
      </c>
      <c r="K32" s="405"/>
      <c r="L32" s="405"/>
      <c r="M32" s="405"/>
      <c r="N32" s="40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34</v>
      </c>
      <c r="E33" s="5"/>
      <c r="F33" s="69"/>
      <c r="G33" s="388" t="s">
        <v>35</v>
      </c>
      <c r="H33" s="389"/>
      <c r="I33" s="13"/>
      <c r="J33" s="388" t="s">
        <v>36</v>
      </c>
      <c r="K33" s="389"/>
      <c r="L33" s="389"/>
      <c r="M33" s="389"/>
      <c r="N33" s="38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0.51181102362204722" right="0.51181102362204722" top="0.78740157480314965" bottom="0.39370078740157483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40"/>
  <sheetViews>
    <sheetView tabSelected="1" topLeftCell="A7" workbookViewId="0">
      <selection activeCell="G135" sqref="G135"/>
    </sheetView>
  </sheetViews>
  <sheetFormatPr defaultColWidth="14.42578125" defaultRowHeight="15" customHeight="1" outlineLevelCol="1" x14ac:dyDescent="0.25"/>
  <cols>
    <col min="1" max="1" width="11.140625" customWidth="1"/>
    <col min="2" max="2" width="7.85546875" customWidth="1"/>
    <col min="3" max="3" width="49" customWidth="1"/>
    <col min="4" max="4" width="9.42578125" customWidth="1"/>
    <col min="5" max="5" width="11" customWidth="1"/>
    <col min="6" max="6" width="11.7109375" bestFit="1" customWidth="1"/>
    <col min="7" max="7" width="15.42578125" bestFit="1" customWidth="1"/>
    <col min="8" max="8" width="10.85546875" customWidth="1"/>
    <col min="9" max="9" width="11.7109375" bestFit="1" customWidth="1"/>
    <col min="10" max="10" width="15.42578125" bestFit="1" customWidth="1"/>
    <col min="11" max="11" width="10.140625" bestFit="1" customWidth="1" outlineLevel="1"/>
    <col min="12" max="12" width="11.7109375" bestFit="1" customWidth="1" outlineLevel="1"/>
    <col min="13" max="13" width="15.42578125" bestFit="1" customWidth="1" outlineLevel="1"/>
    <col min="14" max="14" width="10.140625" bestFit="1" customWidth="1" outlineLevel="1"/>
    <col min="15" max="15" width="11.7109375" bestFit="1" customWidth="1" outlineLevel="1"/>
    <col min="16" max="16" width="15.42578125" bestFit="1" customWidth="1" outlineLevel="1"/>
    <col min="17" max="17" width="10.140625" bestFit="1" customWidth="1" outlineLevel="1"/>
    <col min="18" max="18" width="11.7109375" bestFit="1" customWidth="1" outlineLevel="1"/>
    <col min="19" max="19" width="15.42578125" bestFit="1" customWidth="1" outlineLevel="1"/>
    <col min="20" max="20" width="10.140625" bestFit="1" customWidth="1" outlineLevel="1"/>
    <col min="21" max="21" width="11.7109375" bestFit="1" customWidth="1" outlineLevel="1"/>
    <col min="22" max="22" width="15.42578125" bestFit="1" customWidth="1" outlineLevel="1"/>
    <col min="23" max="23" width="13.85546875" bestFit="1" customWidth="1"/>
    <col min="24" max="24" width="15.140625" bestFit="1" customWidth="1"/>
    <col min="25" max="25" width="7.140625" bestFit="1" customWidth="1"/>
    <col min="26" max="26" width="8.5703125" bestFit="1" customWidth="1"/>
    <col min="27" max="27" width="20.85546875" customWidth="1"/>
    <col min="28" max="28" width="14" customWidth="1"/>
    <col min="29" max="33" width="5.140625" customWidth="1"/>
  </cols>
  <sheetData>
    <row r="1" spans="1:33" ht="18" customHeight="1" x14ac:dyDescent="0.25">
      <c r="A1" s="407" t="s">
        <v>37</v>
      </c>
      <c r="B1" s="389"/>
      <c r="C1" s="389"/>
      <c r="D1" s="389"/>
      <c r="E1" s="38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 Комунальний заклад "Центр охорони та досліджень пам'яток археології" Полтавської обласної ради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 "ViRтуальність забутих предків: імерсивний світ шаманського поховання бронзової доби"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 15.06.2023 року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 31.10.2023 року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408" t="s">
        <v>38</v>
      </c>
      <c r="B7" s="410" t="s">
        <v>39</v>
      </c>
      <c r="C7" s="413" t="s">
        <v>40</v>
      </c>
      <c r="D7" s="416" t="s">
        <v>41</v>
      </c>
      <c r="E7" s="406" t="s">
        <v>42</v>
      </c>
      <c r="F7" s="401"/>
      <c r="G7" s="401"/>
      <c r="H7" s="401"/>
      <c r="I7" s="401"/>
      <c r="J7" s="402"/>
      <c r="K7" s="406" t="s">
        <v>43</v>
      </c>
      <c r="L7" s="401"/>
      <c r="M7" s="401"/>
      <c r="N7" s="401"/>
      <c r="O7" s="401"/>
      <c r="P7" s="402"/>
      <c r="Q7" s="406" t="s">
        <v>44</v>
      </c>
      <c r="R7" s="401"/>
      <c r="S7" s="401"/>
      <c r="T7" s="401"/>
      <c r="U7" s="401"/>
      <c r="V7" s="402"/>
      <c r="W7" s="431" t="s">
        <v>45</v>
      </c>
      <c r="X7" s="401"/>
      <c r="Y7" s="401"/>
      <c r="Z7" s="402"/>
      <c r="AA7" s="432" t="s">
        <v>46</v>
      </c>
      <c r="AB7" s="1"/>
      <c r="AC7" s="1"/>
      <c r="AD7" s="1"/>
      <c r="AE7" s="1"/>
      <c r="AF7" s="1"/>
      <c r="AG7" s="1"/>
    </row>
    <row r="8" spans="1:33" ht="32.25" customHeight="1" x14ac:dyDescent="0.25">
      <c r="A8" s="398"/>
      <c r="B8" s="411"/>
      <c r="C8" s="414"/>
      <c r="D8" s="417"/>
      <c r="E8" s="425" t="s">
        <v>47</v>
      </c>
      <c r="F8" s="401"/>
      <c r="G8" s="402"/>
      <c r="H8" s="425" t="s">
        <v>48</v>
      </c>
      <c r="I8" s="401"/>
      <c r="J8" s="402"/>
      <c r="K8" s="425" t="s">
        <v>47</v>
      </c>
      <c r="L8" s="401"/>
      <c r="M8" s="402"/>
      <c r="N8" s="425" t="s">
        <v>48</v>
      </c>
      <c r="O8" s="401"/>
      <c r="P8" s="402"/>
      <c r="Q8" s="425" t="s">
        <v>47</v>
      </c>
      <c r="R8" s="401"/>
      <c r="S8" s="402"/>
      <c r="T8" s="425" t="s">
        <v>48</v>
      </c>
      <c r="U8" s="401"/>
      <c r="V8" s="402"/>
      <c r="W8" s="432" t="s">
        <v>49</v>
      </c>
      <c r="X8" s="432" t="s">
        <v>50</v>
      </c>
      <c r="Y8" s="431" t="s">
        <v>51</v>
      </c>
      <c r="Z8" s="402"/>
      <c r="AA8" s="398"/>
      <c r="AB8" s="1"/>
      <c r="AC8" s="1"/>
      <c r="AD8" s="1"/>
      <c r="AE8" s="1"/>
      <c r="AF8" s="1"/>
      <c r="AG8" s="1"/>
    </row>
    <row r="9" spans="1:33" ht="38.25" x14ac:dyDescent="0.25">
      <c r="A9" s="409"/>
      <c r="B9" s="412"/>
      <c r="C9" s="415"/>
      <c r="D9" s="418"/>
      <c r="E9" s="84" t="s">
        <v>52</v>
      </c>
      <c r="F9" s="85" t="s">
        <v>53</v>
      </c>
      <c r="G9" s="86" t="s">
        <v>54</v>
      </c>
      <c r="H9" s="84" t="s">
        <v>52</v>
      </c>
      <c r="I9" s="85" t="s">
        <v>53</v>
      </c>
      <c r="J9" s="86" t="s">
        <v>55</v>
      </c>
      <c r="K9" s="84" t="s">
        <v>52</v>
      </c>
      <c r="L9" s="85" t="s">
        <v>56</v>
      </c>
      <c r="M9" s="86" t="s">
        <v>57</v>
      </c>
      <c r="N9" s="84" t="s">
        <v>52</v>
      </c>
      <c r="O9" s="85" t="s">
        <v>56</v>
      </c>
      <c r="P9" s="86" t="s">
        <v>58</v>
      </c>
      <c r="Q9" s="84" t="s">
        <v>52</v>
      </c>
      <c r="R9" s="85" t="s">
        <v>56</v>
      </c>
      <c r="S9" s="86" t="s">
        <v>59</v>
      </c>
      <c r="T9" s="84" t="s">
        <v>52</v>
      </c>
      <c r="U9" s="85" t="s">
        <v>56</v>
      </c>
      <c r="V9" s="86" t="s">
        <v>60</v>
      </c>
      <c r="W9" s="399"/>
      <c r="X9" s="399"/>
      <c r="Y9" s="87" t="s">
        <v>61</v>
      </c>
      <c r="Z9" s="88" t="s">
        <v>12</v>
      </c>
      <c r="AA9" s="399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62</v>
      </c>
      <c r="B11" s="94"/>
      <c r="C11" s="95" t="s">
        <v>63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64</v>
      </c>
      <c r="B12" s="102">
        <v>1</v>
      </c>
      <c r="C12" s="103" t="s">
        <v>65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66</v>
      </c>
      <c r="B13" s="109" t="s">
        <v>67</v>
      </c>
      <c r="C13" s="110" t="s">
        <v>68</v>
      </c>
      <c r="D13" s="111"/>
      <c r="E13" s="112">
        <f>SUM(E14:E19)</f>
        <v>24</v>
      </c>
      <c r="F13" s="113"/>
      <c r="G13" s="114">
        <f t="shared" ref="G13:H13" si="0">SUM(G14:G19)</f>
        <v>240750</v>
      </c>
      <c r="H13" s="112">
        <f t="shared" si="0"/>
        <v>24</v>
      </c>
      <c r="I13" s="113"/>
      <c r="J13" s="114">
        <f t="shared" ref="J13:K13" si="1">SUM(J14:J19)</f>
        <v>240750</v>
      </c>
      <c r="K13" s="112">
        <f t="shared" si="1"/>
        <v>0</v>
      </c>
      <c r="L13" s="113"/>
      <c r="M13" s="114">
        <f t="shared" ref="M13:N13" si="2">SUM(M14:M19)</f>
        <v>0</v>
      </c>
      <c r="N13" s="112">
        <f t="shared" si="2"/>
        <v>0</v>
      </c>
      <c r="O13" s="113"/>
      <c r="P13" s="114">
        <f t="shared" ref="P13:Q13" si="3">SUM(P14:P19)</f>
        <v>0</v>
      </c>
      <c r="Q13" s="112">
        <f t="shared" si="3"/>
        <v>0</v>
      </c>
      <c r="R13" s="113"/>
      <c r="S13" s="114">
        <f t="shared" ref="S13:T13" si="4">SUM(S14:S19)</f>
        <v>0</v>
      </c>
      <c r="T13" s="112">
        <f t="shared" si="4"/>
        <v>0</v>
      </c>
      <c r="U13" s="113"/>
      <c r="V13" s="114">
        <f t="shared" ref="V13:X13" si="5">SUM(V14:V19)</f>
        <v>0</v>
      </c>
      <c r="W13" s="114">
        <f t="shared" si="5"/>
        <v>240750</v>
      </c>
      <c r="X13" s="114">
        <f t="shared" si="5"/>
        <v>240750</v>
      </c>
      <c r="Y13" s="115">
        <f t="shared" ref="Y13:Y37" si="6">W13-X13</f>
        <v>0</v>
      </c>
      <c r="Z13" s="116">
        <f t="shared" ref="Z13:Z37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63.75" x14ac:dyDescent="0.25">
      <c r="A14" s="119" t="s">
        <v>69</v>
      </c>
      <c r="B14" s="120" t="s">
        <v>70</v>
      </c>
      <c r="C14" s="336" t="s">
        <v>328</v>
      </c>
      <c r="D14" s="122" t="s">
        <v>72</v>
      </c>
      <c r="E14" s="123">
        <v>4.5</v>
      </c>
      <c r="F14" s="124">
        <v>14000</v>
      </c>
      <c r="G14" s="125">
        <f t="shared" ref="G14:G19" si="8">E14*F14</f>
        <v>63000</v>
      </c>
      <c r="H14" s="123">
        <v>4.5</v>
      </c>
      <c r="I14" s="124">
        <v>14000</v>
      </c>
      <c r="J14" s="125">
        <f t="shared" ref="J14:J19" si="9">H14*I14</f>
        <v>63000</v>
      </c>
      <c r="K14" s="123"/>
      <c r="L14" s="124"/>
      <c r="M14" s="125">
        <f t="shared" ref="M14:M19" si="10">K14*L14</f>
        <v>0</v>
      </c>
      <c r="N14" s="123"/>
      <c r="O14" s="124"/>
      <c r="P14" s="125">
        <f t="shared" ref="P14:P19" si="11">N14*O14</f>
        <v>0</v>
      </c>
      <c r="Q14" s="123"/>
      <c r="R14" s="124"/>
      <c r="S14" s="125">
        <f t="shared" ref="S14:S19" si="12">Q14*R14</f>
        <v>0</v>
      </c>
      <c r="T14" s="123"/>
      <c r="U14" s="124"/>
      <c r="V14" s="125">
        <f t="shared" ref="V14:V19" si="13">T14*U14</f>
        <v>0</v>
      </c>
      <c r="W14" s="126">
        <f t="shared" ref="W14:W19" si="14">G14+M14+S14</f>
        <v>63000</v>
      </c>
      <c r="X14" s="127">
        <f t="shared" ref="X14:X19" si="15">J14+P14+V14</f>
        <v>63000</v>
      </c>
      <c r="Y14" s="127">
        <f t="shared" si="6"/>
        <v>0</v>
      </c>
      <c r="Z14" s="128">
        <f t="shared" si="7"/>
        <v>0</v>
      </c>
      <c r="AA14" s="129"/>
      <c r="AB14" s="130"/>
      <c r="AC14" s="131"/>
      <c r="AD14" s="131"/>
      <c r="AE14" s="131"/>
      <c r="AF14" s="131"/>
      <c r="AG14" s="131"/>
    </row>
    <row r="15" spans="1:33" ht="32.25" customHeight="1" x14ac:dyDescent="0.25">
      <c r="A15" s="119" t="s">
        <v>69</v>
      </c>
      <c r="B15" s="120" t="s">
        <v>73</v>
      </c>
      <c r="C15" s="336" t="s">
        <v>325</v>
      </c>
      <c r="D15" s="122" t="s">
        <v>72</v>
      </c>
      <c r="E15" s="123">
        <v>4.5</v>
      </c>
      <c r="F15" s="124">
        <v>14000</v>
      </c>
      <c r="G15" s="125">
        <f t="shared" si="8"/>
        <v>63000</v>
      </c>
      <c r="H15" s="123">
        <v>4.5</v>
      </c>
      <c r="I15" s="124">
        <v>14000</v>
      </c>
      <c r="J15" s="125">
        <f t="shared" si="9"/>
        <v>63000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63000</v>
      </c>
      <c r="X15" s="127">
        <f t="shared" si="15"/>
        <v>63000</v>
      </c>
      <c r="Y15" s="127">
        <f t="shared" si="6"/>
        <v>0</v>
      </c>
      <c r="Z15" s="128">
        <f t="shared" si="7"/>
        <v>0</v>
      </c>
      <c r="AA15" s="129"/>
      <c r="AB15" s="131"/>
      <c r="AC15" s="131"/>
      <c r="AD15" s="131"/>
      <c r="AE15" s="131"/>
      <c r="AF15" s="131"/>
      <c r="AG15" s="131"/>
    </row>
    <row r="16" spans="1:33" ht="32.25" customHeight="1" x14ac:dyDescent="0.25">
      <c r="A16" s="119" t="s">
        <v>69</v>
      </c>
      <c r="B16" s="334" t="s">
        <v>74</v>
      </c>
      <c r="C16" s="336" t="s">
        <v>326</v>
      </c>
      <c r="D16" s="122" t="s">
        <v>72</v>
      </c>
      <c r="E16" s="123">
        <v>4.5</v>
      </c>
      <c r="F16" s="124">
        <v>7000</v>
      </c>
      <c r="G16" s="125">
        <f t="shared" ref="G16:G18" si="16">E16*F16</f>
        <v>31500</v>
      </c>
      <c r="H16" s="123">
        <v>4.5</v>
      </c>
      <c r="I16" s="124">
        <v>7000</v>
      </c>
      <c r="J16" s="125">
        <f t="shared" ref="J16:J18" si="17">H16*I16</f>
        <v>31500</v>
      </c>
      <c r="K16" s="123"/>
      <c r="L16" s="124"/>
      <c r="M16" s="125">
        <f t="shared" ref="M16:M18" si="18">K16*L16</f>
        <v>0</v>
      </c>
      <c r="N16" s="123"/>
      <c r="O16" s="124"/>
      <c r="P16" s="125">
        <f t="shared" ref="P16:P18" si="19">N16*O16</f>
        <v>0</v>
      </c>
      <c r="Q16" s="123"/>
      <c r="R16" s="124"/>
      <c r="S16" s="125">
        <f t="shared" ref="S16:S18" si="20">Q16*R16</f>
        <v>0</v>
      </c>
      <c r="T16" s="123"/>
      <c r="U16" s="124"/>
      <c r="V16" s="125">
        <f t="shared" ref="V16:V18" si="21">T16*U16</f>
        <v>0</v>
      </c>
      <c r="W16" s="126">
        <f t="shared" ref="W16:W18" si="22">G16+M16+S16</f>
        <v>31500</v>
      </c>
      <c r="X16" s="127">
        <f t="shared" ref="X16:X18" si="23">J16+P16+V16</f>
        <v>31500</v>
      </c>
      <c r="Y16" s="127">
        <f t="shared" ref="Y16:Y18" si="24">W16-X16</f>
        <v>0</v>
      </c>
      <c r="Z16" s="128">
        <f t="shared" ref="Z16:Z18" si="25">Y16/W16</f>
        <v>0</v>
      </c>
      <c r="AA16" s="129"/>
      <c r="AB16" s="131"/>
      <c r="AC16" s="131"/>
      <c r="AD16" s="131"/>
      <c r="AE16" s="131"/>
      <c r="AF16" s="131"/>
      <c r="AG16" s="131"/>
    </row>
    <row r="17" spans="1:33" ht="38.25" x14ac:dyDescent="0.25">
      <c r="A17" s="119" t="s">
        <v>69</v>
      </c>
      <c r="B17" s="334" t="s">
        <v>322</v>
      </c>
      <c r="C17" s="336" t="s">
        <v>330</v>
      </c>
      <c r="D17" s="122" t="s">
        <v>72</v>
      </c>
      <c r="E17" s="123">
        <v>3.5</v>
      </c>
      <c r="F17" s="124">
        <v>6500</v>
      </c>
      <c r="G17" s="125">
        <f t="shared" si="16"/>
        <v>22750</v>
      </c>
      <c r="H17" s="123">
        <v>3.5</v>
      </c>
      <c r="I17" s="124">
        <v>6500</v>
      </c>
      <c r="J17" s="125">
        <f t="shared" si="17"/>
        <v>22750</v>
      </c>
      <c r="K17" s="123"/>
      <c r="L17" s="124"/>
      <c r="M17" s="125">
        <f t="shared" si="18"/>
        <v>0</v>
      </c>
      <c r="N17" s="123"/>
      <c r="O17" s="124"/>
      <c r="P17" s="125">
        <f t="shared" si="19"/>
        <v>0</v>
      </c>
      <c r="Q17" s="123"/>
      <c r="R17" s="124"/>
      <c r="S17" s="125">
        <f t="shared" si="20"/>
        <v>0</v>
      </c>
      <c r="T17" s="123"/>
      <c r="U17" s="124"/>
      <c r="V17" s="125">
        <f t="shared" si="21"/>
        <v>0</v>
      </c>
      <c r="W17" s="126">
        <f t="shared" si="22"/>
        <v>22750</v>
      </c>
      <c r="X17" s="127">
        <f t="shared" si="23"/>
        <v>22750</v>
      </c>
      <c r="Y17" s="127">
        <f t="shared" si="24"/>
        <v>0</v>
      </c>
      <c r="Z17" s="128">
        <f t="shared" si="25"/>
        <v>0</v>
      </c>
      <c r="AA17" s="129"/>
      <c r="AB17" s="131"/>
      <c r="AC17" s="131"/>
      <c r="AD17" s="131"/>
      <c r="AE17" s="131"/>
      <c r="AF17" s="131"/>
      <c r="AG17" s="131"/>
    </row>
    <row r="18" spans="1:33" ht="63.75" x14ac:dyDescent="0.25">
      <c r="A18" s="119" t="s">
        <v>69</v>
      </c>
      <c r="B18" s="334" t="s">
        <v>323</v>
      </c>
      <c r="C18" s="336" t="s">
        <v>327</v>
      </c>
      <c r="D18" s="122" t="s">
        <v>72</v>
      </c>
      <c r="E18" s="123">
        <v>2.5</v>
      </c>
      <c r="F18" s="124">
        <v>8000</v>
      </c>
      <c r="G18" s="125">
        <f t="shared" si="16"/>
        <v>20000</v>
      </c>
      <c r="H18" s="123">
        <v>2.5</v>
      </c>
      <c r="I18" s="124">
        <v>8000</v>
      </c>
      <c r="J18" s="125">
        <f t="shared" si="17"/>
        <v>20000</v>
      </c>
      <c r="K18" s="123"/>
      <c r="L18" s="124"/>
      <c r="M18" s="125">
        <f t="shared" si="18"/>
        <v>0</v>
      </c>
      <c r="N18" s="123"/>
      <c r="O18" s="124"/>
      <c r="P18" s="125">
        <f t="shared" si="19"/>
        <v>0</v>
      </c>
      <c r="Q18" s="123"/>
      <c r="R18" s="124"/>
      <c r="S18" s="125">
        <f t="shared" si="20"/>
        <v>0</v>
      </c>
      <c r="T18" s="123"/>
      <c r="U18" s="124"/>
      <c r="V18" s="125">
        <f t="shared" si="21"/>
        <v>0</v>
      </c>
      <c r="W18" s="126">
        <f t="shared" si="22"/>
        <v>20000</v>
      </c>
      <c r="X18" s="127">
        <f t="shared" si="23"/>
        <v>20000</v>
      </c>
      <c r="Y18" s="127">
        <f t="shared" si="24"/>
        <v>0</v>
      </c>
      <c r="Z18" s="128">
        <f t="shared" si="25"/>
        <v>0</v>
      </c>
      <c r="AA18" s="129"/>
      <c r="AB18" s="131"/>
      <c r="AC18" s="131"/>
      <c r="AD18" s="131"/>
      <c r="AE18" s="131"/>
      <c r="AF18" s="131"/>
      <c r="AG18" s="131"/>
    </row>
    <row r="19" spans="1:33" ht="51" x14ac:dyDescent="0.25">
      <c r="A19" s="132" t="s">
        <v>69</v>
      </c>
      <c r="B19" s="335" t="s">
        <v>324</v>
      </c>
      <c r="C19" s="336" t="s">
        <v>329</v>
      </c>
      <c r="D19" s="134" t="s">
        <v>72</v>
      </c>
      <c r="E19" s="135">
        <v>4.5</v>
      </c>
      <c r="F19" s="136">
        <v>9000</v>
      </c>
      <c r="G19" s="137">
        <f t="shared" si="8"/>
        <v>40500</v>
      </c>
      <c r="H19" s="135">
        <v>4.5</v>
      </c>
      <c r="I19" s="136">
        <v>9000</v>
      </c>
      <c r="J19" s="137">
        <f t="shared" si="9"/>
        <v>40500</v>
      </c>
      <c r="K19" s="135"/>
      <c r="L19" s="136"/>
      <c r="M19" s="137">
        <f t="shared" si="10"/>
        <v>0</v>
      </c>
      <c r="N19" s="135"/>
      <c r="O19" s="136"/>
      <c r="P19" s="137">
        <f t="shared" si="11"/>
        <v>0</v>
      </c>
      <c r="Q19" s="135"/>
      <c r="R19" s="124"/>
      <c r="S19" s="137">
        <f t="shared" si="12"/>
        <v>0</v>
      </c>
      <c r="T19" s="135"/>
      <c r="U19" s="124"/>
      <c r="V19" s="137">
        <f t="shared" si="13"/>
        <v>0</v>
      </c>
      <c r="W19" s="138">
        <f t="shared" si="14"/>
        <v>40500</v>
      </c>
      <c r="X19" s="127">
        <f t="shared" si="15"/>
        <v>40500</v>
      </c>
      <c r="Y19" s="127">
        <f t="shared" si="6"/>
        <v>0</v>
      </c>
      <c r="Z19" s="128">
        <f t="shared" si="7"/>
        <v>0</v>
      </c>
      <c r="AA19" s="13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08" t="s">
        <v>66</v>
      </c>
      <c r="B20" s="109" t="s">
        <v>75</v>
      </c>
      <c r="C20" s="140" t="s">
        <v>76</v>
      </c>
      <c r="D20" s="141"/>
      <c r="E20" s="142">
        <f>SUM(E21:E23)</f>
        <v>0</v>
      </c>
      <c r="F20" s="143"/>
      <c r="G20" s="144">
        <f t="shared" ref="G20:H20" si="26">SUM(G21:G23)</f>
        <v>0</v>
      </c>
      <c r="H20" s="142">
        <f t="shared" si="26"/>
        <v>0</v>
      </c>
      <c r="I20" s="143"/>
      <c r="J20" s="144">
        <f t="shared" ref="J20:K20" si="27">SUM(J21:J23)</f>
        <v>0</v>
      </c>
      <c r="K20" s="142">
        <f t="shared" si="27"/>
        <v>0</v>
      </c>
      <c r="L20" s="143"/>
      <c r="M20" s="144">
        <f t="shared" ref="M20:N20" si="28">SUM(M21:M23)</f>
        <v>0</v>
      </c>
      <c r="N20" s="142">
        <f t="shared" si="28"/>
        <v>0</v>
      </c>
      <c r="O20" s="143"/>
      <c r="P20" s="144">
        <f t="shared" ref="P20:Q20" si="29">SUM(P21:P23)</f>
        <v>0</v>
      </c>
      <c r="Q20" s="142">
        <f t="shared" si="29"/>
        <v>0</v>
      </c>
      <c r="R20" s="143"/>
      <c r="S20" s="144">
        <f t="shared" ref="S20:T20" si="30">SUM(S21:S23)</f>
        <v>0</v>
      </c>
      <c r="T20" s="142">
        <f t="shared" si="30"/>
        <v>0</v>
      </c>
      <c r="U20" s="143"/>
      <c r="V20" s="144">
        <f t="shared" ref="V20:X20" si="31">SUM(V21:V23)</f>
        <v>0</v>
      </c>
      <c r="W20" s="144">
        <f t="shared" si="31"/>
        <v>0</v>
      </c>
      <c r="X20" s="145">
        <f t="shared" si="31"/>
        <v>0</v>
      </c>
      <c r="Y20" s="145">
        <f t="shared" si="6"/>
        <v>0</v>
      </c>
      <c r="Z20" s="145" t="e">
        <f t="shared" si="7"/>
        <v>#DIV/0!</v>
      </c>
      <c r="AA20" s="146"/>
      <c r="AB20" s="118"/>
      <c r="AC20" s="118"/>
      <c r="AD20" s="118"/>
      <c r="AE20" s="118"/>
      <c r="AF20" s="118"/>
      <c r="AG20" s="118"/>
    </row>
    <row r="21" spans="1:33" ht="30" customHeight="1" x14ac:dyDescent="0.25">
      <c r="A21" s="119" t="s">
        <v>69</v>
      </c>
      <c r="B21" s="120" t="s">
        <v>77</v>
      </c>
      <c r="C21" s="121" t="s">
        <v>71</v>
      </c>
      <c r="D21" s="122" t="s">
        <v>72</v>
      </c>
      <c r="E21" s="123"/>
      <c r="F21" s="124"/>
      <c r="G21" s="125">
        <f t="shared" ref="G21:G23" si="32">E21*F21</f>
        <v>0</v>
      </c>
      <c r="H21" s="123"/>
      <c r="I21" s="124"/>
      <c r="J21" s="125">
        <f t="shared" ref="J21:J23" si="33">H21*I21</f>
        <v>0</v>
      </c>
      <c r="K21" s="123"/>
      <c r="L21" s="124"/>
      <c r="M21" s="125">
        <f t="shared" ref="M21:M23" si="34">K21*L21</f>
        <v>0</v>
      </c>
      <c r="N21" s="123"/>
      <c r="O21" s="124"/>
      <c r="P21" s="125">
        <f t="shared" ref="P21:P23" si="35">N21*O21</f>
        <v>0</v>
      </c>
      <c r="Q21" s="123"/>
      <c r="R21" s="124"/>
      <c r="S21" s="125">
        <f t="shared" ref="S21:S23" si="36">Q21*R21</f>
        <v>0</v>
      </c>
      <c r="T21" s="123"/>
      <c r="U21" s="124"/>
      <c r="V21" s="125">
        <f t="shared" ref="V21:V23" si="37">T21*U21</f>
        <v>0</v>
      </c>
      <c r="W21" s="126">
        <f t="shared" ref="W21:W23" si="38">G21+M21+S21</f>
        <v>0</v>
      </c>
      <c r="X21" s="127">
        <f t="shared" ref="X21:X23" si="39">J21+P21+V21</f>
        <v>0</v>
      </c>
      <c r="Y21" s="127">
        <f t="shared" si="6"/>
        <v>0</v>
      </c>
      <c r="Z21" s="128" t="e">
        <f t="shared" si="7"/>
        <v>#DIV/0!</v>
      </c>
      <c r="AA21" s="129"/>
      <c r="AB21" s="131"/>
      <c r="AC21" s="131"/>
      <c r="AD21" s="131"/>
      <c r="AE21" s="131"/>
      <c r="AF21" s="131"/>
      <c r="AG21" s="131"/>
    </row>
    <row r="22" spans="1:33" ht="30" customHeight="1" x14ac:dyDescent="0.25">
      <c r="A22" s="119" t="s">
        <v>69</v>
      </c>
      <c r="B22" s="120" t="s">
        <v>78</v>
      </c>
      <c r="C22" s="121" t="s">
        <v>71</v>
      </c>
      <c r="D22" s="122" t="s">
        <v>72</v>
      </c>
      <c r="E22" s="123"/>
      <c r="F22" s="124"/>
      <c r="G22" s="125">
        <f t="shared" si="32"/>
        <v>0</v>
      </c>
      <c r="H22" s="123"/>
      <c r="I22" s="124"/>
      <c r="J22" s="125">
        <f t="shared" si="33"/>
        <v>0</v>
      </c>
      <c r="K22" s="123"/>
      <c r="L22" s="124"/>
      <c r="M22" s="125">
        <f t="shared" si="34"/>
        <v>0</v>
      </c>
      <c r="N22" s="123"/>
      <c r="O22" s="124"/>
      <c r="P22" s="125">
        <f t="shared" si="35"/>
        <v>0</v>
      </c>
      <c r="Q22" s="123"/>
      <c r="R22" s="124"/>
      <c r="S22" s="125">
        <f t="shared" si="36"/>
        <v>0</v>
      </c>
      <c r="T22" s="123"/>
      <c r="U22" s="124"/>
      <c r="V22" s="125">
        <f t="shared" si="37"/>
        <v>0</v>
      </c>
      <c r="W22" s="126">
        <f t="shared" si="38"/>
        <v>0</v>
      </c>
      <c r="X22" s="127">
        <f t="shared" si="39"/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47" t="s">
        <v>69</v>
      </c>
      <c r="B23" s="133" t="s">
        <v>79</v>
      </c>
      <c r="C23" s="121" t="s">
        <v>71</v>
      </c>
      <c r="D23" s="148" t="s">
        <v>72</v>
      </c>
      <c r="E23" s="149"/>
      <c r="F23" s="150"/>
      <c r="G23" s="151">
        <f t="shared" si="32"/>
        <v>0</v>
      </c>
      <c r="H23" s="149"/>
      <c r="I23" s="150"/>
      <c r="J23" s="151">
        <f t="shared" si="33"/>
        <v>0</v>
      </c>
      <c r="K23" s="149"/>
      <c r="L23" s="150"/>
      <c r="M23" s="151">
        <f t="shared" si="34"/>
        <v>0</v>
      </c>
      <c r="N23" s="149"/>
      <c r="O23" s="150"/>
      <c r="P23" s="151">
        <f t="shared" si="35"/>
        <v>0</v>
      </c>
      <c r="Q23" s="149"/>
      <c r="R23" s="150"/>
      <c r="S23" s="151">
        <f t="shared" si="36"/>
        <v>0</v>
      </c>
      <c r="T23" s="149"/>
      <c r="U23" s="150"/>
      <c r="V23" s="151">
        <f t="shared" si="37"/>
        <v>0</v>
      </c>
      <c r="W23" s="138">
        <f t="shared" si="38"/>
        <v>0</v>
      </c>
      <c r="X23" s="127">
        <f t="shared" si="39"/>
        <v>0</v>
      </c>
      <c r="Y23" s="127">
        <f t="shared" si="6"/>
        <v>0</v>
      </c>
      <c r="Z23" s="128" t="e">
        <f t="shared" si="7"/>
        <v>#DIV/0!</v>
      </c>
      <c r="AA23" s="152"/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08" t="s">
        <v>66</v>
      </c>
      <c r="B24" s="109" t="s">
        <v>80</v>
      </c>
      <c r="C24" s="153" t="s">
        <v>81</v>
      </c>
      <c r="D24" s="141"/>
      <c r="E24" s="142">
        <f>SUM(E25:E27)</f>
        <v>3</v>
      </c>
      <c r="F24" s="143"/>
      <c r="G24" s="144">
        <f t="shared" ref="G24:H24" si="40">SUM(G25:G27)</f>
        <v>18750</v>
      </c>
      <c r="H24" s="142">
        <f t="shared" si="40"/>
        <v>3</v>
      </c>
      <c r="I24" s="143"/>
      <c r="J24" s="144">
        <f t="shared" ref="J24:K24" si="41">SUM(J25:J27)</f>
        <v>18750</v>
      </c>
      <c r="K24" s="142">
        <f t="shared" si="41"/>
        <v>0</v>
      </c>
      <c r="L24" s="143"/>
      <c r="M24" s="144">
        <f t="shared" ref="M24:N24" si="42">SUM(M25:M27)</f>
        <v>0</v>
      </c>
      <c r="N24" s="142">
        <f t="shared" si="42"/>
        <v>0</v>
      </c>
      <c r="O24" s="143"/>
      <c r="P24" s="144">
        <f t="shared" ref="P24:Q24" si="43">SUM(P25:P27)</f>
        <v>0</v>
      </c>
      <c r="Q24" s="142">
        <f t="shared" si="43"/>
        <v>0</v>
      </c>
      <c r="R24" s="143"/>
      <c r="S24" s="144">
        <f t="shared" ref="S24:T24" si="44">SUM(S25:S27)</f>
        <v>0</v>
      </c>
      <c r="T24" s="142">
        <f t="shared" si="44"/>
        <v>0</v>
      </c>
      <c r="U24" s="143"/>
      <c r="V24" s="144">
        <f t="shared" ref="V24:X24" si="45">SUM(V25:V27)</f>
        <v>0</v>
      </c>
      <c r="W24" s="144">
        <f t="shared" si="45"/>
        <v>18750</v>
      </c>
      <c r="X24" s="144">
        <f t="shared" si="45"/>
        <v>18750</v>
      </c>
      <c r="Y24" s="115">
        <f t="shared" si="6"/>
        <v>0</v>
      </c>
      <c r="Z24" s="116">
        <f t="shared" si="7"/>
        <v>0</v>
      </c>
      <c r="AA24" s="146"/>
      <c r="AB24" s="118"/>
      <c r="AC24" s="118"/>
      <c r="AD24" s="118"/>
      <c r="AE24" s="118"/>
      <c r="AF24" s="118"/>
      <c r="AG24" s="118"/>
    </row>
    <row r="25" spans="1:33" ht="30" customHeight="1" x14ac:dyDescent="0.25">
      <c r="A25" s="119" t="s">
        <v>69</v>
      </c>
      <c r="B25" s="120" t="s">
        <v>82</v>
      </c>
      <c r="C25" s="336" t="s">
        <v>331</v>
      </c>
      <c r="D25" s="122" t="s">
        <v>72</v>
      </c>
      <c r="E25" s="123">
        <v>1.5</v>
      </c>
      <c r="F25" s="124">
        <v>6500</v>
      </c>
      <c r="G25" s="125">
        <f t="shared" ref="G25:G27" si="46">E25*F25</f>
        <v>9750</v>
      </c>
      <c r="H25" s="123">
        <v>1.5</v>
      </c>
      <c r="I25" s="124">
        <v>6500</v>
      </c>
      <c r="J25" s="125">
        <f t="shared" ref="J25:J27" si="47">H25*I25</f>
        <v>9750</v>
      </c>
      <c r="K25" s="123"/>
      <c r="L25" s="124"/>
      <c r="M25" s="125">
        <f t="shared" ref="M25:M27" si="48">K25*L25</f>
        <v>0</v>
      </c>
      <c r="N25" s="123"/>
      <c r="O25" s="124"/>
      <c r="P25" s="125">
        <f t="shared" ref="P25:P27" si="49">N25*O25</f>
        <v>0</v>
      </c>
      <c r="Q25" s="123"/>
      <c r="R25" s="124"/>
      <c r="S25" s="125">
        <f t="shared" ref="S25:S27" si="50">Q25*R25</f>
        <v>0</v>
      </c>
      <c r="T25" s="123"/>
      <c r="U25" s="124"/>
      <c r="V25" s="125">
        <f t="shared" ref="V25:V27" si="51">T25*U25</f>
        <v>0</v>
      </c>
      <c r="W25" s="126">
        <f t="shared" ref="W25:W27" si="52">G25+M25+S25</f>
        <v>9750</v>
      </c>
      <c r="X25" s="127">
        <f t="shared" ref="X25:X27" si="53">J25+P25+V25</f>
        <v>9750</v>
      </c>
      <c r="Y25" s="127">
        <f t="shared" si="6"/>
        <v>0</v>
      </c>
      <c r="Z25" s="128">
        <f t="shared" si="7"/>
        <v>0</v>
      </c>
      <c r="AA25" s="129"/>
      <c r="AB25" s="131"/>
      <c r="AC25" s="131"/>
      <c r="AD25" s="131"/>
      <c r="AE25" s="131"/>
      <c r="AF25" s="131"/>
      <c r="AG25" s="131"/>
    </row>
    <row r="26" spans="1:33" ht="30" customHeight="1" x14ac:dyDescent="0.25">
      <c r="A26" s="119" t="s">
        <v>69</v>
      </c>
      <c r="B26" s="120" t="s">
        <v>84</v>
      </c>
      <c r="C26" s="336" t="s">
        <v>332</v>
      </c>
      <c r="D26" s="122" t="s">
        <v>72</v>
      </c>
      <c r="E26" s="123">
        <v>1.5</v>
      </c>
      <c r="F26" s="124">
        <v>6000</v>
      </c>
      <c r="G26" s="125">
        <f t="shared" si="46"/>
        <v>9000</v>
      </c>
      <c r="H26" s="123">
        <v>1.5</v>
      </c>
      <c r="I26" s="124">
        <v>6000</v>
      </c>
      <c r="J26" s="125">
        <f t="shared" si="47"/>
        <v>9000</v>
      </c>
      <c r="K26" s="123"/>
      <c r="L26" s="124"/>
      <c r="M26" s="125">
        <f t="shared" si="48"/>
        <v>0</v>
      </c>
      <c r="N26" s="123"/>
      <c r="O26" s="124"/>
      <c r="P26" s="125">
        <f t="shared" si="49"/>
        <v>0</v>
      </c>
      <c r="Q26" s="123"/>
      <c r="R26" s="124"/>
      <c r="S26" s="125">
        <f t="shared" si="50"/>
        <v>0</v>
      </c>
      <c r="T26" s="123"/>
      <c r="U26" s="124"/>
      <c r="V26" s="125">
        <f t="shared" si="51"/>
        <v>0</v>
      </c>
      <c r="W26" s="126">
        <f t="shared" si="52"/>
        <v>9000</v>
      </c>
      <c r="X26" s="127">
        <f t="shared" si="53"/>
        <v>9000</v>
      </c>
      <c r="Y26" s="127">
        <f t="shared" si="6"/>
        <v>0</v>
      </c>
      <c r="Z26" s="128">
        <f t="shared" si="7"/>
        <v>0</v>
      </c>
      <c r="AA26" s="129"/>
      <c r="AB26" s="131"/>
      <c r="AC26" s="131"/>
      <c r="AD26" s="131"/>
      <c r="AE26" s="131"/>
      <c r="AF26" s="131"/>
      <c r="AG26" s="131"/>
    </row>
    <row r="27" spans="1:33" ht="30" customHeight="1" x14ac:dyDescent="0.25">
      <c r="A27" s="132" t="s">
        <v>69</v>
      </c>
      <c r="B27" s="154" t="s">
        <v>85</v>
      </c>
      <c r="C27" s="121" t="s">
        <v>83</v>
      </c>
      <c r="D27" s="134" t="s">
        <v>72</v>
      </c>
      <c r="E27" s="135"/>
      <c r="F27" s="136"/>
      <c r="G27" s="137">
        <f t="shared" si="46"/>
        <v>0</v>
      </c>
      <c r="H27" s="135"/>
      <c r="I27" s="136"/>
      <c r="J27" s="137">
        <f t="shared" si="47"/>
        <v>0</v>
      </c>
      <c r="K27" s="149"/>
      <c r="L27" s="150"/>
      <c r="M27" s="151">
        <f t="shared" si="48"/>
        <v>0</v>
      </c>
      <c r="N27" s="149"/>
      <c r="O27" s="150"/>
      <c r="P27" s="151">
        <f t="shared" si="49"/>
        <v>0</v>
      </c>
      <c r="Q27" s="149"/>
      <c r="R27" s="150"/>
      <c r="S27" s="151">
        <f t="shared" si="50"/>
        <v>0</v>
      </c>
      <c r="T27" s="149"/>
      <c r="U27" s="150"/>
      <c r="V27" s="151">
        <f t="shared" si="51"/>
        <v>0</v>
      </c>
      <c r="W27" s="138">
        <f t="shared" si="52"/>
        <v>0</v>
      </c>
      <c r="X27" s="127">
        <f t="shared" si="53"/>
        <v>0</v>
      </c>
      <c r="Y27" s="127">
        <f t="shared" si="6"/>
        <v>0</v>
      </c>
      <c r="Z27" s="128" t="e">
        <f t="shared" si="7"/>
        <v>#DIV/0!</v>
      </c>
      <c r="AA27" s="152"/>
      <c r="AB27" s="131"/>
      <c r="AC27" s="131"/>
      <c r="AD27" s="131"/>
      <c r="AE27" s="131"/>
      <c r="AF27" s="131"/>
      <c r="AG27" s="131"/>
    </row>
    <row r="28" spans="1:33" ht="30" customHeight="1" x14ac:dyDescent="0.25">
      <c r="A28" s="108" t="s">
        <v>64</v>
      </c>
      <c r="B28" s="155" t="s">
        <v>86</v>
      </c>
      <c r="C28" s="373" t="s">
        <v>87</v>
      </c>
      <c r="D28" s="141"/>
      <c r="E28" s="142">
        <f>SUM(E29:E31)</f>
        <v>259500</v>
      </c>
      <c r="F28" s="143"/>
      <c r="G28" s="144">
        <f t="shared" ref="G28:H28" si="54">SUM(G29:G31)</f>
        <v>57090</v>
      </c>
      <c r="H28" s="142">
        <f t="shared" si="54"/>
        <v>259500</v>
      </c>
      <c r="I28" s="143"/>
      <c r="J28" s="144">
        <f t="shared" ref="J28:K28" si="55">SUM(J29:J31)</f>
        <v>57090</v>
      </c>
      <c r="K28" s="142">
        <f t="shared" si="55"/>
        <v>0</v>
      </c>
      <c r="L28" s="143"/>
      <c r="M28" s="144">
        <f t="shared" ref="M28:N28" si="56">SUM(M29:M31)</f>
        <v>0</v>
      </c>
      <c r="N28" s="142">
        <f t="shared" si="56"/>
        <v>0</v>
      </c>
      <c r="O28" s="143"/>
      <c r="P28" s="144">
        <f t="shared" ref="P28:Q28" si="57">SUM(P29:P31)</f>
        <v>0</v>
      </c>
      <c r="Q28" s="142">
        <f t="shared" si="57"/>
        <v>0</v>
      </c>
      <c r="R28" s="143"/>
      <c r="S28" s="144">
        <f t="shared" ref="S28:T28" si="58">SUM(S29:S31)</f>
        <v>0</v>
      </c>
      <c r="T28" s="142">
        <f t="shared" si="58"/>
        <v>0</v>
      </c>
      <c r="U28" s="143"/>
      <c r="V28" s="144">
        <f t="shared" ref="V28:X28" si="59">SUM(V29:V31)</f>
        <v>0</v>
      </c>
      <c r="W28" s="144">
        <f t="shared" si="59"/>
        <v>57090</v>
      </c>
      <c r="X28" s="144">
        <f t="shared" si="59"/>
        <v>57090</v>
      </c>
      <c r="Y28" s="115">
        <f t="shared" si="6"/>
        <v>0</v>
      </c>
      <c r="Z28" s="116">
        <f t="shared" si="7"/>
        <v>0</v>
      </c>
      <c r="AA28" s="146"/>
      <c r="AB28" s="7"/>
      <c r="AC28" s="7"/>
      <c r="AD28" s="7"/>
      <c r="AE28" s="7"/>
      <c r="AF28" s="7"/>
      <c r="AG28" s="7"/>
    </row>
    <row r="29" spans="1:33" ht="30" customHeight="1" x14ac:dyDescent="0.25">
      <c r="A29" s="156" t="s">
        <v>69</v>
      </c>
      <c r="B29" s="157" t="s">
        <v>88</v>
      </c>
      <c r="C29" s="121" t="s">
        <v>89</v>
      </c>
      <c r="D29" s="158"/>
      <c r="E29" s="159">
        <f>G13</f>
        <v>240750</v>
      </c>
      <c r="F29" s="160">
        <v>0.22</v>
      </c>
      <c r="G29" s="161">
        <f t="shared" ref="G29:G31" si="60">E29*F29</f>
        <v>52965</v>
      </c>
      <c r="H29" s="159">
        <f>J13</f>
        <v>240750</v>
      </c>
      <c r="I29" s="160">
        <v>0.22</v>
      </c>
      <c r="J29" s="161">
        <f t="shared" ref="J29:J31" si="61">H29*I29</f>
        <v>52965</v>
      </c>
      <c r="K29" s="159">
        <f>M13</f>
        <v>0</v>
      </c>
      <c r="L29" s="160">
        <v>0.22</v>
      </c>
      <c r="M29" s="161">
        <f t="shared" ref="M29:M31" si="62">K29*L29</f>
        <v>0</v>
      </c>
      <c r="N29" s="159">
        <f>P13</f>
        <v>0</v>
      </c>
      <c r="O29" s="160">
        <v>0.22</v>
      </c>
      <c r="P29" s="161">
        <f t="shared" ref="P29:P31" si="63">N29*O29</f>
        <v>0</v>
      </c>
      <c r="Q29" s="159">
        <f>S13</f>
        <v>0</v>
      </c>
      <c r="R29" s="160">
        <v>0.22</v>
      </c>
      <c r="S29" s="161">
        <f t="shared" ref="S29:S31" si="64">Q29*R29</f>
        <v>0</v>
      </c>
      <c r="T29" s="159">
        <f>V13</f>
        <v>0</v>
      </c>
      <c r="U29" s="160">
        <v>0.22</v>
      </c>
      <c r="V29" s="161">
        <f t="shared" ref="V29:V31" si="65">T29*U29</f>
        <v>0</v>
      </c>
      <c r="W29" s="127">
        <f t="shared" ref="W29:W31" si="66">G29+M29+S29</f>
        <v>52965</v>
      </c>
      <c r="X29" s="127">
        <f t="shared" ref="X29:X31" si="67">J29+P29+V29</f>
        <v>52965</v>
      </c>
      <c r="Y29" s="127">
        <f t="shared" si="6"/>
        <v>0</v>
      </c>
      <c r="Z29" s="128">
        <f t="shared" si="7"/>
        <v>0</v>
      </c>
      <c r="AA29" s="162"/>
      <c r="AB29" s="130"/>
      <c r="AC29" s="131"/>
      <c r="AD29" s="131"/>
      <c r="AE29" s="131"/>
      <c r="AF29" s="131"/>
      <c r="AG29" s="131"/>
    </row>
    <row r="30" spans="1:33" ht="30" customHeight="1" x14ac:dyDescent="0.25">
      <c r="A30" s="119" t="s">
        <v>69</v>
      </c>
      <c r="B30" s="120" t="s">
        <v>90</v>
      </c>
      <c r="C30" s="121" t="s">
        <v>91</v>
      </c>
      <c r="D30" s="122"/>
      <c r="E30" s="123">
        <f>G20</f>
        <v>0</v>
      </c>
      <c r="F30" s="124">
        <v>0.22</v>
      </c>
      <c r="G30" s="125">
        <f t="shared" si="60"/>
        <v>0</v>
      </c>
      <c r="H30" s="123">
        <f>J20</f>
        <v>0</v>
      </c>
      <c r="I30" s="124">
        <v>0.22</v>
      </c>
      <c r="J30" s="125">
        <f t="shared" si="61"/>
        <v>0</v>
      </c>
      <c r="K30" s="123">
        <f>M20</f>
        <v>0</v>
      </c>
      <c r="L30" s="124">
        <v>0.22</v>
      </c>
      <c r="M30" s="125">
        <f t="shared" si="62"/>
        <v>0</v>
      </c>
      <c r="N30" s="123">
        <f>P20</f>
        <v>0</v>
      </c>
      <c r="O30" s="124">
        <v>0.22</v>
      </c>
      <c r="P30" s="125">
        <f t="shared" si="63"/>
        <v>0</v>
      </c>
      <c r="Q30" s="123">
        <f>S20</f>
        <v>0</v>
      </c>
      <c r="R30" s="124">
        <v>0.22</v>
      </c>
      <c r="S30" s="125">
        <f t="shared" si="64"/>
        <v>0</v>
      </c>
      <c r="T30" s="123">
        <f>V20</f>
        <v>0</v>
      </c>
      <c r="U30" s="124">
        <v>0.22</v>
      </c>
      <c r="V30" s="125">
        <f t="shared" si="65"/>
        <v>0</v>
      </c>
      <c r="W30" s="126">
        <f t="shared" si="66"/>
        <v>0</v>
      </c>
      <c r="X30" s="127">
        <f t="shared" si="67"/>
        <v>0</v>
      </c>
      <c r="Y30" s="127">
        <f t="shared" si="6"/>
        <v>0</v>
      </c>
      <c r="Z30" s="128" t="e">
        <f t="shared" si="7"/>
        <v>#DIV/0!</v>
      </c>
      <c r="AA30" s="129"/>
      <c r="AB30" s="131"/>
      <c r="AC30" s="131"/>
      <c r="AD30" s="131"/>
      <c r="AE30" s="131"/>
      <c r="AF30" s="131"/>
      <c r="AG30" s="131"/>
    </row>
    <row r="31" spans="1:33" ht="30" customHeight="1" x14ac:dyDescent="0.25">
      <c r="A31" s="132" t="s">
        <v>69</v>
      </c>
      <c r="B31" s="154" t="s">
        <v>92</v>
      </c>
      <c r="C31" s="163" t="s">
        <v>81</v>
      </c>
      <c r="D31" s="134"/>
      <c r="E31" s="135">
        <f>G24</f>
        <v>18750</v>
      </c>
      <c r="F31" s="136">
        <v>0.22</v>
      </c>
      <c r="G31" s="137">
        <f t="shared" si="60"/>
        <v>4125</v>
      </c>
      <c r="H31" s="135">
        <f>J24</f>
        <v>18750</v>
      </c>
      <c r="I31" s="136">
        <v>0.22</v>
      </c>
      <c r="J31" s="137">
        <f t="shared" si="61"/>
        <v>4125</v>
      </c>
      <c r="K31" s="135">
        <f>M24</f>
        <v>0</v>
      </c>
      <c r="L31" s="136">
        <v>0.22</v>
      </c>
      <c r="M31" s="137">
        <f t="shared" si="62"/>
        <v>0</v>
      </c>
      <c r="N31" s="135">
        <f>P24</f>
        <v>0</v>
      </c>
      <c r="O31" s="136">
        <v>0.22</v>
      </c>
      <c r="P31" s="137">
        <f t="shared" si="63"/>
        <v>0</v>
      </c>
      <c r="Q31" s="135">
        <f>S24</f>
        <v>0</v>
      </c>
      <c r="R31" s="136">
        <v>0.22</v>
      </c>
      <c r="S31" s="137">
        <f t="shared" si="64"/>
        <v>0</v>
      </c>
      <c r="T31" s="135">
        <f>V24</f>
        <v>0</v>
      </c>
      <c r="U31" s="136">
        <v>0.22</v>
      </c>
      <c r="V31" s="137">
        <f t="shared" si="65"/>
        <v>0</v>
      </c>
      <c r="W31" s="138">
        <f t="shared" si="66"/>
        <v>4125</v>
      </c>
      <c r="X31" s="127">
        <f t="shared" si="67"/>
        <v>4125</v>
      </c>
      <c r="Y31" s="127">
        <f t="shared" si="6"/>
        <v>0</v>
      </c>
      <c r="Z31" s="128">
        <f t="shared" si="7"/>
        <v>0</v>
      </c>
      <c r="AA31" s="139"/>
      <c r="AB31" s="131"/>
      <c r="AC31" s="131"/>
      <c r="AD31" s="131"/>
      <c r="AE31" s="131"/>
      <c r="AF31" s="131"/>
      <c r="AG31" s="131"/>
    </row>
    <row r="32" spans="1:33" ht="30" customHeight="1" x14ac:dyDescent="0.25">
      <c r="A32" s="108" t="s">
        <v>66</v>
      </c>
      <c r="B32" s="155" t="s">
        <v>93</v>
      </c>
      <c r="C32" s="373" t="s">
        <v>94</v>
      </c>
      <c r="D32" s="141"/>
      <c r="E32" s="142">
        <f>SUM(E33:E36)</f>
        <v>9</v>
      </c>
      <c r="F32" s="143"/>
      <c r="G32" s="144">
        <f t="shared" ref="G32:H32" si="68">SUM(G33:G36)</f>
        <v>81000</v>
      </c>
      <c r="H32" s="142">
        <f t="shared" si="68"/>
        <v>9</v>
      </c>
      <c r="I32" s="143"/>
      <c r="J32" s="144">
        <f t="shared" ref="J32:K32" si="69">SUM(J33:J36)</f>
        <v>81000</v>
      </c>
      <c r="K32" s="142">
        <f t="shared" si="69"/>
        <v>9</v>
      </c>
      <c r="L32" s="143"/>
      <c r="M32" s="144">
        <f t="shared" ref="M32:N32" si="70">SUM(M33:M36)</f>
        <v>74999.997000000003</v>
      </c>
      <c r="N32" s="142">
        <f t="shared" si="70"/>
        <v>10</v>
      </c>
      <c r="O32" s="143"/>
      <c r="P32" s="144">
        <f t="shared" ref="P32:Q32" si="71">SUM(P33:P36)</f>
        <v>75000</v>
      </c>
      <c r="Q32" s="142">
        <f t="shared" si="71"/>
        <v>0</v>
      </c>
      <c r="R32" s="143"/>
      <c r="S32" s="144">
        <f t="shared" ref="S32:T32" si="72">SUM(S33:S36)</f>
        <v>0</v>
      </c>
      <c r="T32" s="142">
        <f t="shared" si="72"/>
        <v>0</v>
      </c>
      <c r="U32" s="143"/>
      <c r="V32" s="144">
        <f t="shared" ref="V32:X32" si="73">SUM(V33:V36)</f>
        <v>0</v>
      </c>
      <c r="W32" s="144">
        <f t="shared" si="73"/>
        <v>155999.997</v>
      </c>
      <c r="X32" s="144">
        <f t="shared" si="73"/>
        <v>156000</v>
      </c>
      <c r="Y32" s="144">
        <f t="shared" si="6"/>
        <v>-2.9999999969732016E-3</v>
      </c>
      <c r="Z32" s="144">
        <f t="shared" si="7"/>
        <v>-1.923076958118917E-8</v>
      </c>
      <c r="AA32" s="146"/>
      <c r="AB32" s="7"/>
      <c r="AC32" s="7"/>
      <c r="AD32" s="7"/>
      <c r="AE32" s="7"/>
      <c r="AF32" s="7"/>
      <c r="AG32" s="7"/>
    </row>
    <row r="33" spans="1:33" ht="30" customHeight="1" x14ac:dyDescent="0.25">
      <c r="A33" s="119" t="s">
        <v>69</v>
      </c>
      <c r="B33" s="157" t="s">
        <v>95</v>
      </c>
      <c r="C33" s="336" t="s">
        <v>334</v>
      </c>
      <c r="D33" s="122" t="s">
        <v>72</v>
      </c>
      <c r="E33" s="123"/>
      <c r="F33" s="124"/>
      <c r="G33" s="125">
        <f t="shared" ref="G33:G36" si="74">E33*F33</f>
        <v>0</v>
      </c>
      <c r="H33" s="123"/>
      <c r="I33" s="124"/>
      <c r="J33" s="125">
        <f t="shared" ref="J33:J36" si="75">H33*I33</f>
        <v>0</v>
      </c>
      <c r="K33" s="123">
        <v>4.5</v>
      </c>
      <c r="L33" s="124">
        <v>8333.3330000000005</v>
      </c>
      <c r="M33" s="125">
        <f t="shared" ref="M33:M36" si="76">K33*L33</f>
        <v>37499.998500000002</v>
      </c>
      <c r="N33" s="123">
        <v>5</v>
      </c>
      <c r="O33" s="124">
        <v>7500</v>
      </c>
      <c r="P33" s="125">
        <f t="shared" ref="P33:P36" si="77">N33*O33</f>
        <v>37500</v>
      </c>
      <c r="Q33" s="123"/>
      <c r="R33" s="124"/>
      <c r="S33" s="125">
        <f t="shared" ref="S33:S36" si="78">Q33*R33</f>
        <v>0</v>
      </c>
      <c r="T33" s="123"/>
      <c r="U33" s="124"/>
      <c r="V33" s="125">
        <f t="shared" ref="V33:V36" si="79">T33*U33</f>
        <v>0</v>
      </c>
      <c r="W33" s="126">
        <f t="shared" ref="W33:W36" si="80">G33+M33+S33</f>
        <v>37499.998500000002</v>
      </c>
      <c r="X33" s="127">
        <f t="shared" ref="X33:X36" si="81">J33+P33+V33</f>
        <v>37500</v>
      </c>
      <c r="Y33" s="127">
        <f t="shared" si="6"/>
        <v>-1.4999999984866008E-3</v>
      </c>
      <c r="Z33" s="128">
        <f t="shared" si="7"/>
        <v>-4.0000001559642746E-8</v>
      </c>
      <c r="AA33" s="129"/>
      <c r="AB33" s="7"/>
      <c r="AC33" s="7"/>
      <c r="AD33" s="7"/>
      <c r="AE33" s="7"/>
      <c r="AF33" s="7"/>
      <c r="AG33" s="7"/>
    </row>
    <row r="34" spans="1:33" ht="30" customHeight="1" x14ac:dyDescent="0.25">
      <c r="A34" s="119" t="s">
        <v>69</v>
      </c>
      <c r="B34" s="120" t="s">
        <v>96</v>
      </c>
      <c r="C34" s="336" t="s">
        <v>335</v>
      </c>
      <c r="D34" s="122" t="s">
        <v>72</v>
      </c>
      <c r="E34" s="123"/>
      <c r="F34" s="124"/>
      <c r="G34" s="125">
        <f t="shared" si="74"/>
        <v>0</v>
      </c>
      <c r="H34" s="123"/>
      <c r="I34" s="124"/>
      <c r="J34" s="125">
        <f t="shared" si="75"/>
        <v>0</v>
      </c>
      <c r="K34" s="123">
        <v>4.5</v>
      </c>
      <c r="L34" s="124">
        <v>8333.3330000000005</v>
      </c>
      <c r="M34" s="125">
        <f t="shared" si="76"/>
        <v>37499.998500000002</v>
      </c>
      <c r="N34" s="123">
        <v>5</v>
      </c>
      <c r="O34" s="124">
        <v>7500</v>
      </c>
      <c r="P34" s="125">
        <f t="shared" si="77"/>
        <v>37500</v>
      </c>
      <c r="Q34" s="123"/>
      <c r="R34" s="124"/>
      <c r="S34" s="125">
        <f t="shared" si="78"/>
        <v>0</v>
      </c>
      <c r="T34" s="123"/>
      <c r="U34" s="124"/>
      <c r="V34" s="125">
        <f t="shared" si="79"/>
        <v>0</v>
      </c>
      <c r="W34" s="126">
        <f t="shared" si="80"/>
        <v>37499.998500000002</v>
      </c>
      <c r="X34" s="127">
        <f t="shared" si="81"/>
        <v>37500</v>
      </c>
      <c r="Y34" s="127">
        <f t="shared" si="6"/>
        <v>-1.4999999984866008E-3</v>
      </c>
      <c r="Z34" s="128">
        <f t="shared" si="7"/>
        <v>-4.0000001559642746E-8</v>
      </c>
      <c r="AA34" s="129"/>
      <c r="AB34" s="7"/>
      <c r="AC34" s="7"/>
      <c r="AD34" s="7"/>
      <c r="AE34" s="7"/>
      <c r="AF34" s="7"/>
      <c r="AG34" s="7"/>
    </row>
    <row r="35" spans="1:33" ht="30" customHeight="1" x14ac:dyDescent="0.25">
      <c r="A35" s="119" t="s">
        <v>69</v>
      </c>
      <c r="B35" s="334" t="s">
        <v>97</v>
      </c>
      <c r="C35" s="336" t="s">
        <v>336</v>
      </c>
      <c r="D35" s="122" t="s">
        <v>72</v>
      </c>
      <c r="E35" s="123">
        <v>4.5</v>
      </c>
      <c r="F35" s="124">
        <v>12000</v>
      </c>
      <c r="G35" s="125">
        <f t="shared" ref="G35" si="82">E35*F35</f>
        <v>54000</v>
      </c>
      <c r="H35" s="378">
        <v>4.5</v>
      </c>
      <c r="I35" s="379">
        <v>12000</v>
      </c>
      <c r="J35" s="384">
        <f t="shared" ref="J35" si="83">H35*I35</f>
        <v>54000</v>
      </c>
      <c r="K35" s="123"/>
      <c r="L35" s="124"/>
      <c r="M35" s="125">
        <f t="shared" ref="M35" si="84">K35*L35</f>
        <v>0</v>
      </c>
      <c r="N35" s="123"/>
      <c r="O35" s="124"/>
      <c r="P35" s="125">
        <f t="shared" ref="P35" si="85">N35*O35</f>
        <v>0</v>
      </c>
      <c r="Q35" s="123"/>
      <c r="R35" s="124"/>
      <c r="S35" s="125">
        <f t="shared" ref="S35" si="86">Q35*R35</f>
        <v>0</v>
      </c>
      <c r="T35" s="123"/>
      <c r="U35" s="124"/>
      <c r="V35" s="125">
        <f t="shared" ref="V35" si="87">T35*U35</f>
        <v>0</v>
      </c>
      <c r="W35" s="126">
        <f t="shared" ref="W35" si="88">G35+M35+S35</f>
        <v>54000</v>
      </c>
      <c r="X35" s="127">
        <f t="shared" ref="X35" si="89">J35+P35+V35</f>
        <v>54000</v>
      </c>
      <c r="Y35" s="127">
        <f t="shared" ref="Y35" si="90">W35-X35</f>
        <v>0</v>
      </c>
      <c r="Z35" s="128">
        <f t="shared" ref="Z35" si="91">Y35/W35</f>
        <v>0</v>
      </c>
      <c r="AA35" s="129"/>
      <c r="AB35" s="7"/>
      <c r="AC35" s="7"/>
      <c r="AD35" s="7"/>
      <c r="AE35" s="7"/>
      <c r="AF35" s="7"/>
      <c r="AG35" s="7"/>
    </row>
    <row r="36" spans="1:33" ht="30" customHeight="1" x14ac:dyDescent="0.25">
      <c r="A36" s="132" t="s">
        <v>69</v>
      </c>
      <c r="B36" s="335" t="s">
        <v>333</v>
      </c>
      <c r="C36" s="336" t="s">
        <v>337</v>
      </c>
      <c r="D36" s="134" t="s">
        <v>72</v>
      </c>
      <c r="E36" s="135">
        <v>4.5</v>
      </c>
      <c r="F36" s="136">
        <v>6000</v>
      </c>
      <c r="G36" s="137">
        <f t="shared" si="74"/>
        <v>27000</v>
      </c>
      <c r="H36" s="385">
        <v>4.5</v>
      </c>
      <c r="I36" s="386">
        <v>6000</v>
      </c>
      <c r="J36" s="387">
        <f t="shared" si="75"/>
        <v>27000</v>
      </c>
      <c r="K36" s="149"/>
      <c r="L36" s="150"/>
      <c r="M36" s="151">
        <f t="shared" si="76"/>
        <v>0</v>
      </c>
      <c r="N36" s="149"/>
      <c r="O36" s="150"/>
      <c r="P36" s="151">
        <f t="shared" si="77"/>
        <v>0</v>
      </c>
      <c r="Q36" s="149"/>
      <c r="R36" s="150"/>
      <c r="S36" s="151">
        <f t="shared" si="78"/>
        <v>0</v>
      </c>
      <c r="T36" s="149"/>
      <c r="U36" s="150"/>
      <c r="V36" s="151">
        <f t="shared" si="79"/>
        <v>0</v>
      </c>
      <c r="W36" s="138">
        <f t="shared" si="80"/>
        <v>27000</v>
      </c>
      <c r="X36" s="127">
        <f t="shared" si="81"/>
        <v>27000</v>
      </c>
      <c r="Y36" s="165">
        <f t="shared" si="6"/>
        <v>0</v>
      </c>
      <c r="Z36" s="128">
        <f t="shared" si="7"/>
        <v>0</v>
      </c>
      <c r="AA36" s="152"/>
      <c r="AB36" s="7"/>
      <c r="AC36" s="7"/>
      <c r="AD36" s="7"/>
      <c r="AE36" s="7"/>
      <c r="AF36" s="7"/>
      <c r="AG36" s="7"/>
    </row>
    <row r="37" spans="1:33" ht="30" customHeight="1" x14ac:dyDescent="0.25">
      <c r="A37" s="166" t="s">
        <v>98</v>
      </c>
      <c r="B37" s="167"/>
      <c r="C37" s="168"/>
      <c r="D37" s="169"/>
      <c r="E37" s="170"/>
      <c r="F37" s="171"/>
      <c r="G37" s="172">
        <f>G13+G20+G24+G28+G32</f>
        <v>397590</v>
      </c>
      <c r="H37" s="371"/>
      <c r="I37" s="171"/>
      <c r="J37" s="172">
        <f>J13+J20+J24+J28+J32</f>
        <v>397590</v>
      </c>
      <c r="K37" s="170"/>
      <c r="L37" s="173"/>
      <c r="M37" s="172">
        <f>M13+M20+M24+M28+M32</f>
        <v>74999.997000000003</v>
      </c>
      <c r="N37" s="170"/>
      <c r="O37" s="173"/>
      <c r="P37" s="172">
        <f>P13+P20+P24+P28+P32</f>
        <v>75000</v>
      </c>
      <c r="Q37" s="170"/>
      <c r="R37" s="173"/>
      <c r="S37" s="172">
        <f>S13+S20+S24+S28+S32</f>
        <v>0</v>
      </c>
      <c r="T37" s="170"/>
      <c r="U37" s="173"/>
      <c r="V37" s="172">
        <f t="shared" ref="V37:X37" si="92">V13+V20+V24+V28+V32</f>
        <v>0</v>
      </c>
      <c r="W37" s="172">
        <f t="shared" si="92"/>
        <v>472589.99699999997</v>
      </c>
      <c r="X37" s="174">
        <f t="shared" si="92"/>
        <v>472590</v>
      </c>
      <c r="Y37" s="175">
        <f t="shared" si="6"/>
        <v>-3.0000000260770321E-3</v>
      </c>
      <c r="Z37" s="176">
        <f t="shared" si="7"/>
        <v>-6.3479973023572745E-9</v>
      </c>
      <c r="AA37" s="177"/>
      <c r="AB37" s="6"/>
      <c r="AC37" s="7"/>
      <c r="AD37" s="7"/>
      <c r="AE37" s="7"/>
      <c r="AF37" s="7"/>
      <c r="AG37" s="7"/>
    </row>
    <row r="38" spans="1:33" ht="30" customHeight="1" x14ac:dyDescent="0.25">
      <c r="A38" s="178" t="s">
        <v>64</v>
      </c>
      <c r="B38" s="179">
        <v>2</v>
      </c>
      <c r="C38" s="180" t="s">
        <v>99</v>
      </c>
      <c r="D38" s="181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6"/>
      <c r="X38" s="106"/>
      <c r="Y38" s="182"/>
      <c r="Z38" s="106"/>
      <c r="AA38" s="107"/>
      <c r="AB38" s="7"/>
      <c r="AC38" s="7"/>
      <c r="AD38" s="7"/>
      <c r="AE38" s="7"/>
      <c r="AF38" s="7"/>
      <c r="AG38" s="7"/>
    </row>
    <row r="39" spans="1:33" ht="30" customHeight="1" x14ac:dyDescent="0.25">
      <c r="A39" s="108" t="s">
        <v>66</v>
      </c>
      <c r="B39" s="155" t="s">
        <v>100</v>
      </c>
      <c r="C39" s="110" t="s">
        <v>101</v>
      </c>
      <c r="D39" s="111"/>
      <c r="E39" s="112">
        <f>SUM(E40:E42)</f>
        <v>0</v>
      </c>
      <c r="F39" s="113"/>
      <c r="G39" s="114">
        <f t="shared" ref="G39:H39" si="93">SUM(G40:G42)</f>
        <v>0</v>
      </c>
      <c r="H39" s="112">
        <f t="shared" si="93"/>
        <v>0</v>
      </c>
      <c r="I39" s="113"/>
      <c r="J39" s="114">
        <f t="shared" ref="J39:K39" si="94">SUM(J40:J42)</f>
        <v>0</v>
      </c>
      <c r="K39" s="112">
        <f t="shared" si="94"/>
        <v>0</v>
      </c>
      <c r="L39" s="113"/>
      <c r="M39" s="114">
        <f t="shared" ref="M39:N39" si="95">SUM(M40:M42)</f>
        <v>0</v>
      </c>
      <c r="N39" s="112">
        <f t="shared" si="95"/>
        <v>0</v>
      </c>
      <c r="O39" s="113"/>
      <c r="P39" s="114">
        <f t="shared" ref="P39:Q39" si="96">SUM(P40:P42)</f>
        <v>0</v>
      </c>
      <c r="Q39" s="112">
        <f t="shared" si="96"/>
        <v>0</v>
      </c>
      <c r="R39" s="113"/>
      <c r="S39" s="114">
        <f t="shared" ref="S39:T39" si="97">SUM(S40:S42)</f>
        <v>0</v>
      </c>
      <c r="T39" s="112">
        <f t="shared" si="97"/>
        <v>0</v>
      </c>
      <c r="U39" s="113"/>
      <c r="V39" s="114">
        <f t="shared" ref="V39:X39" si="98">SUM(V40:V42)</f>
        <v>0</v>
      </c>
      <c r="W39" s="114">
        <f t="shared" si="98"/>
        <v>0</v>
      </c>
      <c r="X39" s="183">
        <f t="shared" si="98"/>
        <v>0</v>
      </c>
      <c r="Y39" s="143">
        <f t="shared" ref="Y39:Y51" si="99">W39-X39</f>
        <v>0</v>
      </c>
      <c r="Z39" s="184" t="e">
        <f t="shared" ref="Z39:Z51" si="100">Y39/W39</f>
        <v>#DIV/0!</v>
      </c>
      <c r="AA39" s="117"/>
      <c r="AB39" s="185"/>
      <c r="AC39" s="118"/>
      <c r="AD39" s="118"/>
      <c r="AE39" s="118"/>
      <c r="AF39" s="118"/>
      <c r="AG39" s="118"/>
    </row>
    <row r="40" spans="1:33" ht="30" customHeight="1" x14ac:dyDescent="0.25">
      <c r="A40" s="119" t="s">
        <v>69</v>
      </c>
      <c r="B40" s="120" t="s">
        <v>102</v>
      </c>
      <c r="C40" s="121" t="s">
        <v>103</v>
      </c>
      <c r="D40" s="122" t="s">
        <v>104</v>
      </c>
      <c r="E40" s="123"/>
      <c r="F40" s="124"/>
      <c r="G40" s="125">
        <f t="shared" ref="G40:G42" si="101">E40*F40</f>
        <v>0</v>
      </c>
      <c r="H40" s="123"/>
      <c r="I40" s="124"/>
      <c r="J40" s="125">
        <f t="shared" ref="J40:J42" si="102">H40*I40</f>
        <v>0</v>
      </c>
      <c r="K40" s="123"/>
      <c r="L40" s="124"/>
      <c r="M40" s="125">
        <f t="shared" ref="M40:M42" si="103">K40*L40</f>
        <v>0</v>
      </c>
      <c r="N40" s="123"/>
      <c r="O40" s="124"/>
      <c r="P40" s="125">
        <f t="shared" ref="P40:P42" si="104">N40*O40</f>
        <v>0</v>
      </c>
      <c r="Q40" s="123"/>
      <c r="R40" s="124"/>
      <c r="S40" s="125">
        <f t="shared" ref="S40:S42" si="105">Q40*R40</f>
        <v>0</v>
      </c>
      <c r="T40" s="123"/>
      <c r="U40" s="124"/>
      <c r="V40" s="125">
        <f t="shared" ref="V40:V42" si="106">T40*U40</f>
        <v>0</v>
      </c>
      <c r="W40" s="126">
        <f t="shared" ref="W40:W42" si="107">G40+M40+S40</f>
        <v>0</v>
      </c>
      <c r="X40" s="127">
        <f t="shared" ref="X40:X42" si="108">J40+P40+V40</f>
        <v>0</v>
      </c>
      <c r="Y40" s="127">
        <f t="shared" si="99"/>
        <v>0</v>
      </c>
      <c r="Z40" s="128" t="e">
        <f t="shared" si="10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19" t="s">
        <v>69</v>
      </c>
      <c r="B41" s="120" t="s">
        <v>105</v>
      </c>
      <c r="C41" s="121" t="s">
        <v>103</v>
      </c>
      <c r="D41" s="122" t="s">
        <v>104</v>
      </c>
      <c r="E41" s="123"/>
      <c r="F41" s="124"/>
      <c r="G41" s="125">
        <f t="shared" si="101"/>
        <v>0</v>
      </c>
      <c r="H41" s="123"/>
      <c r="I41" s="124"/>
      <c r="J41" s="125">
        <f t="shared" si="102"/>
        <v>0</v>
      </c>
      <c r="K41" s="123"/>
      <c r="L41" s="124"/>
      <c r="M41" s="125">
        <f t="shared" si="103"/>
        <v>0</v>
      </c>
      <c r="N41" s="123"/>
      <c r="O41" s="124"/>
      <c r="P41" s="125">
        <f t="shared" si="104"/>
        <v>0</v>
      </c>
      <c r="Q41" s="123"/>
      <c r="R41" s="124"/>
      <c r="S41" s="125">
        <f t="shared" si="105"/>
        <v>0</v>
      </c>
      <c r="T41" s="123"/>
      <c r="U41" s="124"/>
      <c r="V41" s="125">
        <f t="shared" si="106"/>
        <v>0</v>
      </c>
      <c r="W41" s="126">
        <f t="shared" si="107"/>
        <v>0</v>
      </c>
      <c r="X41" s="127">
        <f t="shared" si="108"/>
        <v>0</v>
      </c>
      <c r="Y41" s="127">
        <f t="shared" si="99"/>
        <v>0</v>
      </c>
      <c r="Z41" s="128" t="e">
        <f t="shared" si="10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47" t="s">
        <v>69</v>
      </c>
      <c r="B42" s="154" t="s">
        <v>106</v>
      </c>
      <c r="C42" s="121" t="s">
        <v>103</v>
      </c>
      <c r="D42" s="148" t="s">
        <v>104</v>
      </c>
      <c r="E42" s="149"/>
      <c r="F42" s="150"/>
      <c r="G42" s="151">
        <f t="shared" si="101"/>
        <v>0</v>
      </c>
      <c r="H42" s="149"/>
      <c r="I42" s="150"/>
      <c r="J42" s="151">
        <f t="shared" si="102"/>
        <v>0</v>
      </c>
      <c r="K42" s="149"/>
      <c r="L42" s="150"/>
      <c r="M42" s="151">
        <f t="shared" si="103"/>
        <v>0</v>
      </c>
      <c r="N42" s="149"/>
      <c r="O42" s="150"/>
      <c r="P42" s="151">
        <f t="shared" si="104"/>
        <v>0</v>
      </c>
      <c r="Q42" s="149"/>
      <c r="R42" s="150"/>
      <c r="S42" s="151">
        <f t="shared" si="105"/>
        <v>0</v>
      </c>
      <c r="T42" s="149"/>
      <c r="U42" s="150"/>
      <c r="V42" s="151">
        <f t="shared" si="106"/>
        <v>0</v>
      </c>
      <c r="W42" s="138">
        <f t="shared" si="107"/>
        <v>0</v>
      </c>
      <c r="X42" s="127">
        <f t="shared" si="108"/>
        <v>0</v>
      </c>
      <c r="Y42" s="127">
        <f t="shared" si="99"/>
        <v>0</v>
      </c>
      <c r="Z42" s="128" t="e">
        <f t="shared" si="10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08" t="s">
        <v>66</v>
      </c>
      <c r="B43" s="155" t="s">
        <v>107</v>
      </c>
      <c r="C43" s="153" t="s">
        <v>108</v>
      </c>
      <c r="D43" s="141"/>
      <c r="E43" s="142">
        <f>SUM(E44:E46)</f>
        <v>0</v>
      </c>
      <c r="F43" s="143"/>
      <c r="G43" s="144">
        <f t="shared" ref="G43:H43" si="109">SUM(G44:G46)</f>
        <v>0</v>
      </c>
      <c r="H43" s="142">
        <f t="shared" si="109"/>
        <v>0</v>
      </c>
      <c r="I43" s="143"/>
      <c r="J43" s="144">
        <f t="shared" ref="J43:K43" si="110">SUM(J44:J46)</f>
        <v>0</v>
      </c>
      <c r="K43" s="142">
        <f t="shared" si="110"/>
        <v>0</v>
      </c>
      <c r="L43" s="143"/>
      <c r="M43" s="144">
        <f t="shared" ref="M43:N43" si="111">SUM(M44:M46)</f>
        <v>0</v>
      </c>
      <c r="N43" s="142">
        <f t="shared" si="111"/>
        <v>0</v>
      </c>
      <c r="O43" s="143"/>
      <c r="P43" s="144">
        <f t="shared" ref="P43:Q43" si="112">SUM(P44:P46)</f>
        <v>0</v>
      </c>
      <c r="Q43" s="142">
        <f t="shared" si="112"/>
        <v>0</v>
      </c>
      <c r="R43" s="143"/>
      <c r="S43" s="144">
        <f t="shared" ref="S43:T43" si="113">SUM(S44:S46)</f>
        <v>0</v>
      </c>
      <c r="T43" s="142">
        <f t="shared" si="113"/>
        <v>0</v>
      </c>
      <c r="U43" s="143"/>
      <c r="V43" s="144">
        <f t="shared" ref="V43:X43" si="114">SUM(V44:V46)</f>
        <v>0</v>
      </c>
      <c r="W43" s="144">
        <f t="shared" si="114"/>
        <v>0</v>
      </c>
      <c r="X43" s="144">
        <f t="shared" si="114"/>
        <v>0</v>
      </c>
      <c r="Y43" s="186">
        <f t="shared" si="99"/>
        <v>0</v>
      </c>
      <c r="Z43" s="186" t="e">
        <f t="shared" si="10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5">
      <c r="A44" s="119" t="s">
        <v>69</v>
      </c>
      <c r="B44" s="120" t="s">
        <v>109</v>
      </c>
      <c r="C44" s="121" t="s">
        <v>110</v>
      </c>
      <c r="D44" s="122" t="s">
        <v>111</v>
      </c>
      <c r="E44" s="123"/>
      <c r="F44" s="124"/>
      <c r="G44" s="125">
        <f t="shared" ref="G44:G46" si="115">E44*F44</f>
        <v>0</v>
      </c>
      <c r="H44" s="123"/>
      <c r="I44" s="124"/>
      <c r="J44" s="125">
        <f t="shared" ref="J44:J46" si="116">H44*I44</f>
        <v>0</v>
      </c>
      <c r="K44" s="123"/>
      <c r="L44" s="124"/>
      <c r="M44" s="125">
        <f t="shared" ref="M44:M46" si="117">K44*L44</f>
        <v>0</v>
      </c>
      <c r="N44" s="123"/>
      <c r="O44" s="124"/>
      <c r="P44" s="125">
        <f t="shared" ref="P44:P46" si="118">N44*O44</f>
        <v>0</v>
      </c>
      <c r="Q44" s="123"/>
      <c r="R44" s="124"/>
      <c r="S44" s="125">
        <f t="shared" ref="S44:S46" si="119">Q44*R44</f>
        <v>0</v>
      </c>
      <c r="T44" s="123"/>
      <c r="U44" s="124"/>
      <c r="V44" s="125">
        <f t="shared" ref="V44:V46" si="120">T44*U44</f>
        <v>0</v>
      </c>
      <c r="W44" s="126">
        <f t="shared" ref="W44:W46" si="121">G44+M44+S44</f>
        <v>0</v>
      </c>
      <c r="X44" s="127">
        <f t="shared" ref="X44:X46" si="122">J44+P44+V44</f>
        <v>0</v>
      </c>
      <c r="Y44" s="127">
        <f t="shared" si="99"/>
        <v>0</v>
      </c>
      <c r="Z44" s="128" t="e">
        <f t="shared" si="100"/>
        <v>#DIV/0!</v>
      </c>
      <c r="AA44" s="129"/>
      <c r="AB44" s="131"/>
      <c r="AC44" s="131"/>
      <c r="AD44" s="131"/>
      <c r="AE44" s="131"/>
      <c r="AF44" s="131"/>
      <c r="AG44" s="131"/>
    </row>
    <row r="45" spans="1:33" ht="30" customHeight="1" x14ac:dyDescent="0.25">
      <c r="A45" s="119" t="s">
        <v>69</v>
      </c>
      <c r="B45" s="120" t="s">
        <v>112</v>
      </c>
      <c r="C45" s="187" t="s">
        <v>110</v>
      </c>
      <c r="D45" s="122" t="s">
        <v>111</v>
      </c>
      <c r="E45" s="123"/>
      <c r="F45" s="124"/>
      <c r="G45" s="125">
        <f t="shared" si="115"/>
        <v>0</v>
      </c>
      <c r="H45" s="123"/>
      <c r="I45" s="124"/>
      <c r="J45" s="125">
        <f t="shared" si="116"/>
        <v>0</v>
      </c>
      <c r="K45" s="123"/>
      <c r="L45" s="124"/>
      <c r="M45" s="125">
        <f t="shared" si="117"/>
        <v>0</v>
      </c>
      <c r="N45" s="123"/>
      <c r="O45" s="124"/>
      <c r="P45" s="125">
        <f t="shared" si="118"/>
        <v>0</v>
      </c>
      <c r="Q45" s="123"/>
      <c r="R45" s="124"/>
      <c r="S45" s="125">
        <f t="shared" si="119"/>
        <v>0</v>
      </c>
      <c r="T45" s="123"/>
      <c r="U45" s="124"/>
      <c r="V45" s="125">
        <f t="shared" si="120"/>
        <v>0</v>
      </c>
      <c r="W45" s="126">
        <f t="shared" si="121"/>
        <v>0</v>
      </c>
      <c r="X45" s="127">
        <f t="shared" si="122"/>
        <v>0</v>
      </c>
      <c r="Y45" s="127">
        <f t="shared" si="99"/>
        <v>0</v>
      </c>
      <c r="Z45" s="128" t="e">
        <f t="shared" si="10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47" t="s">
        <v>69</v>
      </c>
      <c r="B46" s="154" t="s">
        <v>113</v>
      </c>
      <c r="C46" s="188" t="s">
        <v>110</v>
      </c>
      <c r="D46" s="148" t="s">
        <v>111</v>
      </c>
      <c r="E46" s="149"/>
      <c r="F46" s="150"/>
      <c r="G46" s="151">
        <f t="shared" si="115"/>
        <v>0</v>
      </c>
      <c r="H46" s="149"/>
      <c r="I46" s="150"/>
      <c r="J46" s="151">
        <f t="shared" si="116"/>
        <v>0</v>
      </c>
      <c r="K46" s="149"/>
      <c r="L46" s="150"/>
      <c r="M46" s="151">
        <f t="shared" si="117"/>
        <v>0</v>
      </c>
      <c r="N46" s="149"/>
      <c r="O46" s="150"/>
      <c r="P46" s="151">
        <f t="shared" si="118"/>
        <v>0</v>
      </c>
      <c r="Q46" s="149"/>
      <c r="R46" s="150"/>
      <c r="S46" s="151">
        <f t="shared" si="119"/>
        <v>0</v>
      </c>
      <c r="T46" s="149"/>
      <c r="U46" s="150"/>
      <c r="V46" s="151">
        <f t="shared" si="120"/>
        <v>0</v>
      </c>
      <c r="W46" s="138">
        <f t="shared" si="121"/>
        <v>0</v>
      </c>
      <c r="X46" s="127">
        <f t="shared" si="122"/>
        <v>0</v>
      </c>
      <c r="Y46" s="127">
        <f t="shared" si="99"/>
        <v>0</v>
      </c>
      <c r="Z46" s="128" t="e">
        <f t="shared" si="10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08" t="s">
        <v>66</v>
      </c>
      <c r="B47" s="155" t="s">
        <v>114</v>
      </c>
      <c r="C47" s="153" t="s">
        <v>115</v>
      </c>
      <c r="D47" s="141"/>
      <c r="E47" s="142">
        <f>SUM(E48:E50)</f>
        <v>0</v>
      </c>
      <c r="F47" s="143"/>
      <c r="G47" s="144">
        <f t="shared" ref="G47:H47" si="123">SUM(G48:G50)</f>
        <v>0</v>
      </c>
      <c r="H47" s="142">
        <f t="shared" si="123"/>
        <v>0</v>
      </c>
      <c r="I47" s="143"/>
      <c r="J47" s="144">
        <f t="shared" ref="J47:K47" si="124">SUM(J48:J50)</f>
        <v>0</v>
      </c>
      <c r="K47" s="142">
        <f t="shared" si="124"/>
        <v>0</v>
      </c>
      <c r="L47" s="143"/>
      <c r="M47" s="144">
        <f t="shared" ref="M47:N47" si="125">SUM(M48:M50)</f>
        <v>0</v>
      </c>
      <c r="N47" s="142">
        <f t="shared" si="125"/>
        <v>0</v>
      </c>
      <c r="O47" s="143"/>
      <c r="P47" s="144">
        <f t="shared" ref="P47:Q47" si="126">SUM(P48:P50)</f>
        <v>0</v>
      </c>
      <c r="Q47" s="142">
        <f t="shared" si="126"/>
        <v>0</v>
      </c>
      <c r="R47" s="143"/>
      <c r="S47" s="144">
        <f t="shared" ref="S47:T47" si="127">SUM(S48:S50)</f>
        <v>0</v>
      </c>
      <c r="T47" s="142">
        <f t="shared" si="127"/>
        <v>0</v>
      </c>
      <c r="U47" s="143"/>
      <c r="V47" s="144">
        <f t="shared" ref="V47:X47" si="128">SUM(V48:V50)</f>
        <v>0</v>
      </c>
      <c r="W47" s="144">
        <f t="shared" si="128"/>
        <v>0</v>
      </c>
      <c r="X47" s="144">
        <f t="shared" si="128"/>
        <v>0</v>
      </c>
      <c r="Y47" s="143">
        <f t="shared" si="99"/>
        <v>0</v>
      </c>
      <c r="Z47" s="143" t="e">
        <f t="shared" si="100"/>
        <v>#DIV/0!</v>
      </c>
      <c r="AA47" s="146"/>
      <c r="AB47" s="118"/>
      <c r="AC47" s="118"/>
      <c r="AD47" s="118"/>
      <c r="AE47" s="118"/>
      <c r="AF47" s="118"/>
      <c r="AG47" s="118"/>
    </row>
    <row r="48" spans="1:33" ht="30" customHeight="1" x14ac:dyDescent="0.25">
      <c r="A48" s="119" t="s">
        <v>69</v>
      </c>
      <c r="B48" s="120" t="s">
        <v>116</v>
      </c>
      <c r="C48" s="121" t="s">
        <v>117</v>
      </c>
      <c r="D48" s="122" t="s">
        <v>111</v>
      </c>
      <c r="E48" s="123"/>
      <c r="F48" s="124"/>
      <c r="G48" s="125">
        <f t="shared" ref="G48:G50" si="129">E48*F48</f>
        <v>0</v>
      </c>
      <c r="H48" s="123"/>
      <c r="I48" s="124"/>
      <c r="J48" s="125">
        <f t="shared" ref="J48:J50" si="130">H48*I48</f>
        <v>0</v>
      </c>
      <c r="K48" s="123"/>
      <c r="L48" s="124"/>
      <c r="M48" s="125">
        <f t="shared" ref="M48:M50" si="131">K48*L48</f>
        <v>0</v>
      </c>
      <c r="N48" s="123"/>
      <c r="O48" s="124"/>
      <c r="P48" s="125">
        <f t="shared" ref="P48:P50" si="132">N48*O48</f>
        <v>0</v>
      </c>
      <c r="Q48" s="123"/>
      <c r="R48" s="124"/>
      <c r="S48" s="125">
        <f t="shared" ref="S48:S50" si="133">Q48*R48</f>
        <v>0</v>
      </c>
      <c r="T48" s="123"/>
      <c r="U48" s="124"/>
      <c r="V48" s="125">
        <f t="shared" ref="V48:V50" si="134">T48*U48</f>
        <v>0</v>
      </c>
      <c r="W48" s="126">
        <f t="shared" ref="W48:W50" si="135">G48+M48+S48</f>
        <v>0</v>
      </c>
      <c r="X48" s="127">
        <f t="shared" ref="X48:X50" si="136">J48+P48+V48</f>
        <v>0</v>
      </c>
      <c r="Y48" s="127">
        <f t="shared" si="99"/>
        <v>0</v>
      </c>
      <c r="Z48" s="128" t="e">
        <f t="shared" si="100"/>
        <v>#DIV/0!</v>
      </c>
      <c r="AA48" s="129"/>
      <c r="AB48" s="130"/>
      <c r="AC48" s="131"/>
      <c r="AD48" s="131"/>
      <c r="AE48" s="131"/>
      <c r="AF48" s="131"/>
      <c r="AG48" s="131"/>
    </row>
    <row r="49" spans="1:33" ht="30" customHeight="1" x14ac:dyDescent="0.25">
      <c r="A49" s="119" t="s">
        <v>69</v>
      </c>
      <c r="B49" s="120" t="s">
        <v>118</v>
      </c>
      <c r="C49" s="121" t="s">
        <v>119</v>
      </c>
      <c r="D49" s="122" t="s">
        <v>111</v>
      </c>
      <c r="E49" s="123"/>
      <c r="F49" s="124"/>
      <c r="G49" s="125">
        <f t="shared" si="129"/>
        <v>0</v>
      </c>
      <c r="H49" s="123"/>
      <c r="I49" s="124"/>
      <c r="J49" s="125">
        <f t="shared" si="130"/>
        <v>0</v>
      </c>
      <c r="K49" s="123"/>
      <c r="L49" s="124"/>
      <c r="M49" s="125">
        <f t="shared" si="131"/>
        <v>0</v>
      </c>
      <c r="N49" s="123"/>
      <c r="O49" s="124"/>
      <c r="P49" s="125">
        <f t="shared" si="132"/>
        <v>0</v>
      </c>
      <c r="Q49" s="123"/>
      <c r="R49" s="124"/>
      <c r="S49" s="125">
        <f t="shared" si="133"/>
        <v>0</v>
      </c>
      <c r="T49" s="123"/>
      <c r="U49" s="124"/>
      <c r="V49" s="125">
        <f t="shared" si="134"/>
        <v>0</v>
      </c>
      <c r="W49" s="126">
        <f t="shared" si="135"/>
        <v>0</v>
      </c>
      <c r="X49" s="127">
        <f t="shared" si="136"/>
        <v>0</v>
      </c>
      <c r="Y49" s="127">
        <f t="shared" si="99"/>
        <v>0</v>
      </c>
      <c r="Z49" s="128" t="e">
        <f t="shared" si="100"/>
        <v>#DIV/0!</v>
      </c>
      <c r="AA49" s="129"/>
      <c r="AB49" s="131"/>
      <c r="AC49" s="131"/>
      <c r="AD49" s="131"/>
      <c r="AE49" s="131"/>
      <c r="AF49" s="131"/>
      <c r="AG49" s="131"/>
    </row>
    <row r="50" spans="1:33" ht="30" customHeight="1" x14ac:dyDescent="0.25">
      <c r="A50" s="132" t="s">
        <v>69</v>
      </c>
      <c r="B50" s="133" t="s">
        <v>120</v>
      </c>
      <c r="C50" s="164" t="s">
        <v>117</v>
      </c>
      <c r="D50" s="134" t="s">
        <v>111</v>
      </c>
      <c r="E50" s="149"/>
      <c r="F50" s="150"/>
      <c r="G50" s="151">
        <f t="shared" si="129"/>
        <v>0</v>
      </c>
      <c r="H50" s="149"/>
      <c r="I50" s="150"/>
      <c r="J50" s="151">
        <f t="shared" si="130"/>
        <v>0</v>
      </c>
      <c r="K50" s="149"/>
      <c r="L50" s="150"/>
      <c r="M50" s="151">
        <f t="shared" si="131"/>
        <v>0</v>
      </c>
      <c r="N50" s="149"/>
      <c r="O50" s="150"/>
      <c r="P50" s="151">
        <f t="shared" si="132"/>
        <v>0</v>
      </c>
      <c r="Q50" s="149"/>
      <c r="R50" s="150"/>
      <c r="S50" s="151">
        <f t="shared" si="133"/>
        <v>0</v>
      </c>
      <c r="T50" s="149"/>
      <c r="U50" s="150"/>
      <c r="V50" s="151">
        <f t="shared" si="134"/>
        <v>0</v>
      </c>
      <c r="W50" s="138">
        <f t="shared" si="135"/>
        <v>0</v>
      </c>
      <c r="X50" s="127">
        <f t="shared" si="136"/>
        <v>0</v>
      </c>
      <c r="Y50" s="127">
        <f t="shared" si="99"/>
        <v>0</v>
      </c>
      <c r="Z50" s="128" t="e">
        <f t="shared" si="100"/>
        <v>#DIV/0!</v>
      </c>
      <c r="AA50" s="152"/>
      <c r="AB50" s="131"/>
      <c r="AC50" s="131"/>
      <c r="AD50" s="131"/>
      <c r="AE50" s="131"/>
      <c r="AF50" s="131"/>
      <c r="AG50" s="131"/>
    </row>
    <row r="51" spans="1:33" ht="30" customHeight="1" x14ac:dyDescent="0.25">
      <c r="A51" s="166" t="s">
        <v>121</v>
      </c>
      <c r="B51" s="167"/>
      <c r="C51" s="168"/>
      <c r="D51" s="169"/>
      <c r="E51" s="173">
        <f>E47+E43+E39</f>
        <v>0</v>
      </c>
      <c r="F51" s="189"/>
      <c r="G51" s="172">
        <f t="shared" ref="G51:H51" si="137">G47+G43+G39</f>
        <v>0</v>
      </c>
      <c r="H51" s="173">
        <f t="shared" si="137"/>
        <v>0</v>
      </c>
      <c r="I51" s="189"/>
      <c r="J51" s="172">
        <f t="shared" ref="J51:K51" si="138">J47+J43+J39</f>
        <v>0</v>
      </c>
      <c r="K51" s="190">
        <f t="shared" si="138"/>
        <v>0</v>
      </c>
      <c r="L51" s="189"/>
      <c r="M51" s="172">
        <f t="shared" ref="M51:N51" si="139">M47+M43+M39</f>
        <v>0</v>
      </c>
      <c r="N51" s="190">
        <f t="shared" si="139"/>
        <v>0</v>
      </c>
      <c r="O51" s="189"/>
      <c r="P51" s="172">
        <f t="shared" ref="P51:Q51" si="140">P47+P43+P39</f>
        <v>0</v>
      </c>
      <c r="Q51" s="190">
        <f t="shared" si="140"/>
        <v>0</v>
      </c>
      <c r="R51" s="189"/>
      <c r="S51" s="172">
        <f t="shared" ref="S51:T51" si="141">S47+S43+S39</f>
        <v>0</v>
      </c>
      <c r="T51" s="190">
        <f t="shared" si="141"/>
        <v>0</v>
      </c>
      <c r="U51" s="189"/>
      <c r="V51" s="172">
        <f t="shared" ref="V51:X51" si="142">V47+V43+V39</f>
        <v>0</v>
      </c>
      <c r="W51" s="191">
        <f t="shared" si="142"/>
        <v>0</v>
      </c>
      <c r="X51" s="191">
        <f t="shared" si="142"/>
        <v>0</v>
      </c>
      <c r="Y51" s="191">
        <f t="shared" si="99"/>
        <v>0</v>
      </c>
      <c r="Z51" s="191" t="e">
        <f t="shared" si="100"/>
        <v>#DIV/0!</v>
      </c>
      <c r="AA51" s="177"/>
      <c r="AB51" s="7"/>
      <c r="AC51" s="7"/>
      <c r="AD51" s="7"/>
      <c r="AE51" s="7"/>
      <c r="AF51" s="7"/>
      <c r="AG51" s="7"/>
    </row>
    <row r="52" spans="1:33" ht="30" customHeight="1" x14ac:dyDescent="0.25">
      <c r="A52" s="178" t="s">
        <v>64</v>
      </c>
      <c r="B52" s="179">
        <v>3</v>
      </c>
      <c r="C52" s="377" t="s">
        <v>122</v>
      </c>
      <c r="D52" s="181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6"/>
      <c r="X52" s="106"/>
      <c r="Y52" s="106"/>
      <c r="Z52" s="106"/>
      <c r="AA52" s="107"/>
      <c r="AB52" s="7"/>
      <c r="AC52" s="7"/>
      <c r="AD52" s="7"/>
      <c r="AE52" s="7"/>
      <c r="AF52" s="7"/>
      <c r="AG52" s="7"/>
    </row>
    <row r="53" spans="1:33" ht="45" customHeight="1" x14ac:dyDescent="0.25">
      <c r="A53" s="108" t="s">
        <v>66</v>
      </c>
      <c r="B53" s="155" t="s">
        <v>123</v>
      </c>
      <c r="C53" s="374" t="s">
        <v>124</v>
      </c>
      <c r="D53" s="111"/>
      <c r="E53" s="112">
        <f>SUM(E54:E56)</f>
        <v>2</v>
      </c>
      <c r="F53" s="113"/>
      <c r="G53" s="114">
        <f t="shared" ref="G53:H53" si="143">SUM(G54:G56)</f>
        <v>39998</v>
      </c>
      <c r="H53" s="112">
        <f t="shared" si="143"/>
        <v>2</v>
      </c>
      <c r="I53" s="113"/>
      <c r="J53" s="114">
        <f t="shared" ref="J53:K53" si="144">SUM(J54:J56)</f>
        <v>39998</v>
      </c>
      <c r="K53" s="112">
        <f t="shared" si="144"/>
        <v>0</v>
      </c>
      <c r="L53" s="113"/>
      <c r="M53" s="114">
        <f t="shared" ref="M53:N53" si="145">SUM(M54:M56)</f>
        <v>0</v>
      </c>
      <c r="N53" s="112">
        <f t="shared" si="145"/>
        <v>0</v>
      </c>
      <c r="O53" s="113"/>
      <c r="P53" s="114">
        <f t="shared" ref="P53:Q53" si="146">SUM(P54:P56)</f>
        <v>0</v>
      </c>
      <c r="Q53" s="112">
        <f t="shared" si="146"/>
        <v>0</v>
      </c>
      <c r="R53" s="113"/>
      <c r="S53" s="114">
        <f t="shared" ref="S53:T53" si="147">SUM(S54:S56)</f>
        <v>0</v>
      </c>
      <c r="T53" s="112">
        <f t="shared" si="147"/>
        <v>0</v>
      </c>
      <c r="U53" s="113"/>
      <c r="V53" s="114">
        <f t="shared" ref="V53:X53" si="148">SUM(V54:V56)</f>
        <v>0</v>
      </c>
      <c r="W53" s="114">
        <f t="shared" si="148"/>
        <v>39998</v>
      </c>
      <c r="X53" s="114">
        <f t="shared" si="148"/>
        <v>39998</v>
      </c>
      <c r="Y53" s="115">
        <f t="shared" ref="Y53:Y60" si="149">W53-X53</f>
        <v>0</v>
      </c>
      <c r="Z53" s="116">
        <f t="shared" ref="Z53:Z60" si="150">Y53/W53</f>
        <v>0</v>
      </c>
      <c r="AA53" s="117"/>
      <c r="AB53" s="118"/>
      <c r="AC53" s="118"/>
      <c r="AD53" s="118"/>
      <c r="AE53" s="118"/>
      <c r="AF53" s="118"/>
      <c r="AG53" s="118"/>
    </row>
    <row r="54" spans="1:33" ht="76.5" x14ac:dyDescent="0.25">
      <c r="A54" s="119" t="s">
        <v>69</v>
      </c>
      <c r="B54" s="120" t="s">
        <v>125</v>
      </c>
      <c r="C54" s="337" t="s">
        <v>338</v>
      </c>
      <c r="D54" s="122" t="s">
        <v>104</v>
      </c>
      <c r="E54" s="123">
        <v>2</v>
      </c>
      <c r="F54" s="124">
        <v>19999</v>
      </c>
      <c r="G54" s="125">
        <f t="shared" ref="G54:G56" si="151">E54*F54</f>
        <v>39998</v>
      </c>
      <c r="H54" s="378">
        <v>2</v>
      </c>
      <c r="I54" s="379">
        <v>19999</v>
      </c>
      <c r="J54" s="384">
        <f t="shared" ref="J54:J56" si="152">H54*I54</f>
        <v>39998</v>
      </c>
      <c r="K54" s="123"/>
      <c r="L54" s="124"/>
      <c r="M54" s="125">
        <f t="shared" ref="M54:M56" si="153">K54*L54</f>
        <v>0</v>
      </c>
      <c r="N54" s="123"/>
      <c r="O54" s="124"/>
      <c r="P54" s="125">
        <f t="shared" ref="P54:P56" si="154">N54*O54</f>
        <v>0</v>
      </c>
      <c r="Q54" s="123"/>
      <c r="R54" s="124"/>
      <c r="S54" s="125">
        <f t="shared" ref="S54:S56" si="155">Q54*R54</f>
        <v>0</v>
      </c>
      <c r="T54" s="123"/>
      <c r="U54" s="124"/>
      <c r="V54" s="125">
        <f t="shared" ref="V54:V56" si="156">T54*U54</f>
        <v>0</v>
      </c>
      <c r="W54" s="126">
        <f t="shared" ref="W54:W56" si="157">G54+M54+S54</f>
        <v>39998</v>
      </c>
      <c r="X54" s="127">
        <f t="shared" ref="X54:X56" si="158">J54+P54+V54</f>
        <v>39998</v>
      </c>
      <c r="Y54" s="127">
        <f t="shared" si="149"/>
        <v>0</v>
      </c>
      <c r="Z54" s="128">
        <f t="shared" si="150"/>
        <v>0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5">
      <c r="A55" s="119" t="s">
        <v>69</v>
      </c>
      <c r="B55" s="120" t="s">
        <v>126</v>
      </c>
      <c r="C55" s="187" t="s">
        <v>127</v>
      </c>
      <c r="D55" s="122" t="s">
        <v>104</v>
      </c>
      <c r="E55" s="123"/>
      <c r="F55" s="124"/>
      <c r="G55" s="125">
        <f t="shared" si="151"/>
        <v>0</v>
      </c>
      <c r="H55" s="123"/>
      <c r="I55" s="124"/>
      <c r="J55" s="125">
        <f t="shared" si="152"/>
        <v>0</v>
      </c>
      <c r="K55" s="123"/>
      <c r="L55" s="124"/>
      <c r="M55" s="125">
        <f t="shared" si="153"/>
        <v>0</v>
      </c>
      <c r="N55" s="123"/>
      <c r="O55" s="124"/>
      <c r="P55" s="125">
        <f t="shared" si="154"/>
        <v>0</v>
      </c>
      <c r="Q55" s="123"/>
      <c r="R55" s="124"/>
      <c r="S55" s="125">
        <f t="shared" si="155"/>
        <v>0</v>
      </c>
      <c r="T55" s="123"/>
      <c r="U55" s="124"/>
      <c r="V55" s="125">
        <f t="shared" si="156"/>
        <v>0</v>
      </c>
      <c r="W55" s="126">
        <f t="shared" si="157"/>
        <v>0</v>
      </c>
      <c r="X55" s="127">
        <f t="shared" si="158"/>
        <v>0</v>
      </c>
      <c r="Y55" s="127">
        <f t="shared" si="149"/>
        <v>0</v>
      </c>
      <c r="Z55" s="128" t="e">
        <f t="shared" si="150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32" t="s">
        <v>69</v>
      </c>
      <c r="B56" s="133" t="s">
        <v>128</v>
      </c>
      <c r="C56" s="163" t="s">
        <v>129</v>
      </c>
      <c r="D56" s="134" t="s">
        <v>104</v>
      </c>
      <c r="E56" s="135"/>
      <c r="F56" s="136"/>
      <c r="G56" s="137">
        <f t="shared" si="151"/>
        <v>0</v>
      </c>
      <c r="H56" s="135"/>
      <c r="I56" s="136"/>
      <c r="J56" s="137">
        <f t="shared" si="152"/>
        <v>0</v>
      </c>
      <c r="K56" s="135"/>
      <c r="L56" s="136"/>
      <c r="M56" s="137">
        <f t="shared" si="153"/>
        <v>0</v>
      </c>
      <c r="N56" s="135"/>
      <c r="O56" s="136"/>
      <c r="P56" s="137">
        <f t="shared" si="154"/>
        <v>0</v>
      </c>
      <c r="Q56" s="135"/>
      <c r="R56" s="136"/>
      <c r="S56" s="137">
        <f t="shared" si="155"/>
        <v>0</v>
      </c>
      <c r="T56" s="135"/>
      <c r="U56" s="136"/>
      <c r="V56" s="137">
        <f t="shared" si="156"/>
        <v>0</v>
      </c>
      <c r="W56" s="138">
        <f t="shared" si="157"/>
        <v>0</v>
      </c>
      <c r="X56" s="127">
        <f t="shared" si="158"/>
        <v>0</v>
      </c>
      <c r="Y56" s="127">
        <f t="shared" si="149"/>
        <v>0</v>
      </c>
      <c r="Z56" s="128" t="e">
        <f t="shared" si="150"/>
        <v>#DIV/0!</v>
      </c>
      <c r="AA56" s="139"/>
      <c r="AB56" s="131"/>
      <c r="AC56" s="131"/>
      <c r="AD56" s="131"/>
      <c r="AE56" s="131"/>
      <c r="AF56" s="131"/>
      <c r="AG56" s="131"/>
    </row>
    <row r="57" spans="1:33" ht="51" x14ac:dyDescent="0.25">
      <c r="A57" s="108" t="s">
        <v>66</v>
      </c>
      <c r="B57" s="155" t="s">
        <v>130</v>
      </c>
      <c r="C57" s="373" t="s">
        <v>131</v>
      </c>
      <c r="D57" s="141"/>
      <c r="E57" s="142"/>
      <c r="F57" s="143"/>
      <c r="G57" s="144"/>
      <c r="H57" s="142"/>
      <c r="I57" s="143"/>
      <c r="J57" s="144"/>
      <c r="K57" s="142">
        <f>SUM(K58:K59)</f>
        <v>1</v>
      </c>
      <c r="L57" s="143"/>
      <c r="M57" s="144">
        <f t="shared" ref="M57:N57" si="159">SUM(M58:M59)</f>
        <v>348</v>
      </c>
      <c r="N57" s="142">
        <f t="shared" si="159"/>
        <v>1</v>
      </c>
      <c r="O57" s="143"/>
      <c r="P57" s="144">
        <f t="shared" ref="P57:Q57" si="160">SUM(P58:P59)</f>
        <v>1017.6</v>
      </c>
      <c r="Q57" s="142">
        <f t="shared" si="160"/>
        <v>0</v>
      </c>
      <c r="R57" s="143"/>
      <c r="S57" s="144">
        <f t="shared" ref="S57:T57" si="161">SUM(S58:S59)</f>
        <v>0</v>
      </c>
      <c r="T57" s="142">
        <f t="shared" si="161"/>
        <v>0</v>
      </c>
      <c r="U57" s="143"/>
      <c r="V57" s="144">
        <f t="shared" ref="V57:X57" si="162">SUM(V58:V59)</f>
        <v>0</v>
      </c>
      <c r="W57" s="144">
        <f t="shared" si="162"/>
        <v>348</v>
      </c>
      <c r="X57" s="144">
        <f t="shared" si="162"/>
        <v>1017.6</v>
      </c>
      <c r="Y57" s="144">
        <f t="shared" si="149"/>
        <v>-669.6</v>
      </c>
      <c r="Z57" s="144">
        <f t="shared" si="150"/>
        <v>-1.9241379310344828</v>
      </c>
      <c r="AA57" s="146"/>
      <c r="AB57" s="118"/>
      <c r="AC57" s="118"/>
      <c r="AD57" s="118"/>
      <c r="AE57" s="118"/>
      <c r="AF57" s="118"/>
      <c r="AG57" s="118"/>
    </row>
    <row r="58" spans="1:33" ht="30" customHeight="1" x14ac:dyDescent="0.25">
      <c r="A58" s="119" t="s">
        <v>69</v>
      </c>
      <c r="B58" s="120" t="s">
        <v>132</v>
      </c>
      <c r="C58" s="187" t="s">
        <v>133</v>
      </c>
      <c r="D58" s="122" t="s">
        <v>134</v>
      </c>
      <c r="E58" s="426" t="s">
        <v>135</v>
      </c>
      <c r="F58" s="427"/>
      <c r="G58" s="428"/>
      <c r="H58" s="426" t="s">
        <v>135</v>
      </c>
      <c r="I58" s="427"/>
      <c r="J58" s="428"/>
      <c r="K58" s="123"/>
      <c r="L58" s="124"/>
      <c r="M58" s="125">
        <f t="shared" ref="M58:M59" si="163">K58*L58</f>
        <v>0</v>
      </c>
      <c r="N58" s="123"/>
      <c r="O58" s="124"/>
      <c r="P58" s="125">
        <f t="shared" ref="P58:P59" si="164">N58*O58</f>
        <v>0</v>
      </c>
      <c r="Q58" s="123"/>
      <c r="R58" s="124"/>
      <c r="S58" s="125">
        <f t="shared" ref="S58:S59" si="165">Q58*R58</f>
        <v>0</v>
      </c>
      <c r="T58" s="123"/>
      <c r="U58" s="124"/>
      <c r="V58" s="125">
        <f t="shared" ref="V58:V59" si="166">T58*U58</f>
        <v>0</v>
      </c>
      <c r="W58" s="138">
        <f t="shared" ref="W58:W59" si="167">G58+M58+S58</f>
        <v>0</v>
      </c>
      <c r="X58" s="127">
        <f t="shared" ref="X58:X59" si="168">J58+P58+V58</f>
        <v>0</v>
      </c>
      <c r="Y58" s="127">
        <f t="shared" si="149"/>
        <v>0</v>
      </c>
      <c r="Z58" s="128" t="e">
        <f t="shared" si="150"/>
        <v>#DIV/0!</v>
      </c>
      <c r="AA58" s="129"/>
      <c r="AB58" s="131"/>
      <c r="AC58" s="131"/>
      <c r="AD58" s="131"/>
      <c r="AE58" s="131"/>
      <c r="AF58" s="131"/>
      <c r="AG58" s="131"/>
    </row>
    <row r="59" spans="1:33" ht="38.25" x14ac:dyDescent="0.25">
      <c r="A59" s="132" t="s">
        <v>69</v>
      </c>
      <c r="B59" s="133" t="s">
        <v>136</v>
      </c>
      <c r="C59" s="163" t="s">
        <v>339</v>
      </c>
      <c r="D59" s="134" t="s">
        <v>134</v>
      </c>
      <c r="E59" s="392"/>
      <c r="F59" s="429"/>
      <c r="G59" s="393"/>
      <c r="H59" s="392"/>
      <c r="I59" s="429"/>
      <c r="J59" s="393"/>
      <c r="K59" s="149">
        <v>1</v>
      </c>
      <c r="L59" s="150">
        <v>348</v>
      </c>
      <c r="M59" s="151">
        <f t="shared" si="163"/>
        <v>348</v>
      </c>
      <c r="N59" s="149">
        <v>1</v>
      </c>
      <c r="O59" s="150">
        <v>1017.6</v>
      </c>
      <c r="P59" s="151">
        <f t="shared" si="164"/>
        <v>1017.6</v>
      </c>
      <c r="Q59" s="149"/>
      <c r="R59" s="150"/>
      <c r="S59" s="151">
        <f t="shared" si="165"/>
        <v>0</v>
      </c>
      <c r="T59" s="149"/>
      <c r="U59" s="150"/>
      <c r="V59" s="151">
        <f t="shared" si="166"/>
        <v>0</v>
      </c>
      <c r="W59" s="138">
        <f t="shared" si="167"/>
        <v>348</v>
      </c>
      <c r="X59" s="127">
        <f t="shared" si="168"/>
        <v>1017.6</v>
      </c>
      <c r="Y59" s="165">
        <f t="shared" si="149"/>
        <v>-669.6</v>
      </c>
      <c r="Z59" s="128">
        <f t="shared" si="150"/>
        <v>-1.9241379310344828</v>
      </c>
      <c r="AA59" s="152"/>
      <c r="AB59" s="131"/>
      <c r="AC59" s="131"/>
      <c r="AD59" s="131"/>
      <c r="AE59" s="131"/>
      <c r="AF59" s="131"/>
      <c r="AG59" s="131"/>
    </row>
    <row r="60" spans="1:33" ht="30" customHeight="1" x14ac:dyDescent="0.25">
      <c r="A60" s="166" t="s">
        <v>137</v>
      </c>
      <c r="B60" s="167"/>
      <c r="C60" s="168"/>
      <c r="D60" s="169"/>
      <c r="E60" s="173">
        <f>E53</f>
        <v>2</v>
      </c>
      <c r="F60" s="189"/>
      <c r="G60" s="172">
        <f t="shared" ref="G60:H60" si="169">G53</f>
        <v>39998</v>
      </c>
      <c r="H60" s="173">
        <f t="shared" si="169"/>
        <v>2</v>
      </c>
      <c r="I60" s="189"/>
      <c r="J60" s="172">
        <f>J53</f>
        <v>39998</v>
      </c>
      <c r="K60" s="190">
        <f>K57+K53</f>
        <v>1</v>
      </c>
      <c r="L60" s="189"/>
      <c r="M60" s="172">
        <f t="shared" ref="M60:N60" si="170">M57+M53</f>
        <v>348</v>
      </c>
      <c r="N60" s="190">
        <f t="shared" si="170"/>
        <v>1</v>
      </c>
      <c r="O60" s="189"/>
      <c r="P60" s="172">
        <f t="shared" ref="P60:Q60" si="171">P57+P53</f>
        <v>1017.6</v>
      </c>
      <c r="Q60" s="190">
        <f t="shared" si="171"/>
        <v>0</v>
      </c>
      <c r="R60" s="189"/>
      <c r="S60" s="172">
        <f t="shared" ref="S60:T60" si="172">S57+S53</f>
        <v>0</v>
      </c>
      <c r="T60" s="190">
        <f t="shared" si="172"/>
        <v>0</v>
      </c>
      <c r="U60" s="189"/>
      <c r="V60" s="172">
        <f t="shared" ref="V60:X60" si="173">V57+V53</f>
        <v>0</v>
      </c>
      <c r="W60" s="191">
        <f t="shared" si="173"/>
        <v>40346</v>
      </c>
      <c r="X60" s="191">
        <f t="shared" si="173"/>
        <v>41015.599999999999</v>
      </c>
      <c r="Y60" s="191">
        <f t="shared" si="149"/>
        <v>-669.59999999999854</v>
      </c>
      <c r="Z60" s="191">
        <f t="shared" si="150"/>
        <v>-1.6596440787190764E-2</v>
      </c>
      <c r="AA60" s="177"/>
      <c r="AB60" s="131"/>
      <c r="AC60" s="131"/>
      <c r="AD60" s="131"/>
      <c r="AE60" s="7"/>
      <c r="AF60" s="7"/>
      <c r="AG60" s="7"/>
    </row>
    <row r="61" spans="1:33" ht="30" customHeight="1" x14ac:dyDescent="0.25">
      <c r="A61" s="178" t="s">
        <v>64</v>
      </c>
      <c r="B61" s="179">
        <v>4</v>
      </c>
      <c r="C61" s="377" t="s">
        <v>138</v>
      </c>
      <c r="D61" s="181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6"/>
      <c r="X61" s="106"/>
      <c r="Y61" s="182"/>
      <c r="Z61" s="106"/>
      <c r="AA61" s="107"/>
      <c r="AB61" s="7"/>
      <c r="AC61" s="7"/>
      <c r="AD61" s="7"/>
      <c r="AE61" s="7"/>
      <c r="AF61" s="7"/>
      <c r="AG61" s="7"/>
    </row>
    <row r="62" spans="1:33" ht="30" customHeight="1" x14ac:dyDescent="0.25">
      <c r="A62" s="108" t="s">
        <v>66</v>
      </c>
      <c r="B62" s="155" t="s">
        <v>139</v>
      </c>
      <c r="C62" s="192" t="s">
        <v>140</v>
      </c>
      <c r="D62" s="111"/>
      <c r="E62" s="112">
        <f>SUM(E63:E65)</f>
        <v>0</v>
      </c>
      <c r="F62" s="113"/>
      <c r="G62" s="114">
        <f t="shared" ref="G62:H62" si="174">SUM(G63:G65)</f>
        <v>0</v>
      </c>
      <c r="H62" s="112">
        <f t="shared" si="174"/>
        <v>0</v>
      </c>
      <c r="I62" s="113"/>
      <c r="J62" s="114">
        <f t="shared" ref="J62:K62" si="175">SUM(J63:J65)</f>
        <v>0</v>
      </c>
      <c r="K62" s="112">
        <f t="shared" si="175"/>
        <v>0</v>
      </c>
      <c r="L62" s="113"/>
      <c r="M62" s="114">
        <f t="shared" ref="M62:N62" si="176">SUM(M63:M65)</f>
        <v>0</v>
      </c>
      <c r="N62" s="112">
        <f t="shared" si="176"/>
        <v>0</v>
      </c>
      <c r="O62" s="113"/>
      <c r="P62" s="114">
        <f t="shared" ref="P62:Q62" si="177">SUM(P63:P65)</f>
        <v>0</v>
      </c>
      <c r="Q62" s="112">
        <f t="shared" si="177"/>
        <v>0</v>
      </c>
      <c r="R62" s="113"/>
      <c r="S62" s="114">
        <f t="shared" ref="S62:T62" si="178">SUM(S63:S65)</f>
        <v>0</v>
      </c>
      <c r="T62" s="112">
        <f t="shared" si="178"/>
        <v>0</v>
      </c>
      <c r="U62" s="113"/>
      <c r="V62" s="114">
        <f t="shared" ref="V62:X62" si="179">SUM(V63:V65)</f>
        <v>0</v>
      </c>
      <c r="W62" s="114">
        <f t="shared" si="179"/>
        <v>0</v>
      </c>
      <c r="X62" s="114">
        <f t="shared" si="179"/>
        <v>0</v>
      </c>
      <c r="Y62" s="193">
        <f t="shared" ref="Y62:Y82" si="180">W62-X62</f>
        <v>0</v>
      </c>
      <c r="Z62" s="116" t="e">
        <f t="shared" ref="Z62:Z82" si="181">Y62/W62</f>
        <v>#DIV/0!</v>
      </c>
      <c r="AA62" s="117"/>
      <c r="AB62" s="118"/>
      <c r="AC62" s="118"/>
      <c r="AD62" s="118"/>
      <c r="AE62" s="118"/>
      <c r="AF62" s="118"/>
      <c r="AG62" s="118"/>
    </row>
    <row r="63" spans="1:33" ht="30" customHeight="1" x14ac:dyDescent="0.25">
      <c r="A63" s="119" t="s">
        <v>69</v>
      </c>
      <c r="B63" s="120" t="s">
        <v>141</v>
      </c>
      <c r="C63" s="187" t="s">
        <v>142</v>
      </c>
      <c r="D63" s="194" t="s">
        <v>143</v>
      </c>
      <c r="E63" s="195"/>
      <c r="F63" s="196"/>
      <c r="G63" s="197">
        <f t="shared" ref="G63:G65" si="182">E63*F63</f>
        <v>0</v>
      </c>
      <c r="H63" s="195"/>
      <c r="I63" s="196"/>
      <c r="J63" s="197">
        <f t="shared" ref="J63:J65" si="183">H63*I63</f>
        <v>0</v>
      </c>
      <c r="K63" s="123"/>
      <c r="L63" s="196"/>
      <c r="M63" s="125">
        <f t="shared" ref="M63:M65" si="184">K63*L63</f>
        <v>0</v>
      </c>
      <c r="N63" s="123"/>
      <c r="O63" s="196"/>
      <c r="P63" s="125">
        <f t="shared" ref="P63:P65" si="185">N63*O63</f>
        <v>0</v>
      </c>
      <c r="Q63" s="123"/>
      <c r="R63" s="196"/>
      <c r="S63" s="125">
        <f t="shared" ref="S63:S65" si="186">Q63*R63</f>
        <v>0</v>
      </c>
      <c r="T63" s="123"/>
      <c r="U63" s="196"/>
      <c r="V63" s="125">
        <f t="shared" ref="V63:V65" si="187">T63*U63</f>
        <v>0</v>
      </c>
      <c r="W63" s="126">
        <f t="shared" ref="W63:W65" si="188">G63+M63+S63</f>
        <v>0</v>
      </c>
      <c r="X63" s="127">
        <f t="shared" ref="X63:X65" si="189">J63+P63+V63</f>
        <v>0</v>
      </c>
      <c r="Y63" s="127">
        <f t="shared" si="180"/>
        <v>0</v>
      </c>
      <c r="Z63" s="128" t="e">
        <f t="shared" si="18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5">
      <c r="A64" s="119" t="s">
        <v>69</v>
      </c>
      <c r="B64" s="120" t="s">
        <v>144</v>
      </c>
      <c r="C64" s="187" t="s">
        <v>142</v>
      </c>
      <c r="D64" s="194" t="s">
        <v>143</v>
      </c>
      <c r="E64" s="195"/>
      <c r="F64" s="196"/>
      <c r="G64" s="197">
        <f t="shared" si="182"/>
        <v>0</v>
      </c>
      <c r="H64" s="195"/>
      <c r="I64" s="196"/>
      <c r="J64" s="197">
        <f t="shared" si="183"/>
        <v>0</v>
      </c>
      <c r="K64" s="123"/>
      <c r="L64" s="196"/>
      <c r="M64" s="125">
        <f t="shared" si="184"/>
        <v>0</v>
      </c>
      <c r="N64" s="123"/>
      <c r="O64" s="196"/>
      <c r="P64" s="125">
        <f t="shared" si="185"/>
        <v>0</v>
      </c>
      <c r="Q64" s="123"/>
      <c r="R64" s="196"/>
      <c r="S64" s="125">
        <f t="shared" si="186"/>
        <v>0</v>
      </c>
      <c r="T64" s="123"/>
      <c r="U64" s="196"/>
      <c r="V64" s="125">
        <f t="shared" si="187"/>
        <v>0</v>
      </c>
      <c r="W64" s="126">
        <f t="shared" si="188"/>
        <v>0</v>
      </c>
      <c r="X64" s="127">
        <f t="shared" si="189"/>
        <v>0</v>
      </c>
      <c r="Y64" s="127">
        <f t="shared" si="180"/>
        <v>0</v>
      </c>
      <c r="Z64" s="128" t="e">
        <f t="shared" si="18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47" t="s">
        <v>69</v>
      </c>
      <c r="B65" s="133" t="s">
        <v>145</v>
      </c>
      <c r="C65" s="163" t="s">
        <v>142</v>
      </c>
      <c r="D65" s="194" t="s">
        <v>143</v>
      </c>
      <c r="E65" s="198"/>
      <c r="F65" s="199"/>
      <c r="G65" s="200">
        <f t="shared" si="182"/>
        <v>0</v>
      </c>
      <c r="H65" s="198"/>
      <c r="I65" s="199"/>
      <c r="J65" s="200">
        <f t="shared" si="183"/>
        <v>0</v>
      </c>
      <c r="K65" s="135"/>
      <c r="L65" s="199"/>
      <c r="M65" s="137">
        <f t="shared" si="184"/>
        <v>0</v>
      </c>
      <c r="N65" s="135"/>
      <c r="O65" s="199"/>
      <c r="P65" s="137">
        <f t="shared" si="185"/>
        <v>0</v>
      </c>
      <c r="Q65" s="135"/>
      <c r="R65" s="199"/>
      <c r="S65" s="137">
        <f t="shared" si="186"/>
        <v>0</v>
      </c>
      <c r="T65" s="135"/>
      <c r="U65" s="199"/>
      <c r="V65" s="137">
        <f t="shared" si="187"/>
        <v>0</v>
      </c>
      <c r="W65" s="138">
        <f t="shared" si="188"/>
        <v>0</v>
      </c>
      <c r="X65" s="127">
        <f t="shared" si="189"/>
        <v>0</v>
      </c>
      <c r="Y65" s="127">
        <f t="shared" si="180"/>
        <v>0</v>
      </c>
      <c r="Z65" s="128" t="e">
        <f t="shared" si="18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08" t="s">
        <v>66</v>
      </c>
      <c r="B66" s="155" t="s">
        <v>146</v>
      </c>
      <c r="C66" s="375" t="s">
        <v>147</v>
      </c>
      <c r="D66" s="141"/>
      <c r="E66" s="142">
        <f>SUM(E67:E69)</f>
        <v>4</v>
      </c>
      <c r="F66" s="143"/>
      <c r="G66" s="144">
        <f t="shared" ref="G66:H66" si="190">SUM(G67:G69)</f>
        <v>18490</v>
      </c>
      <c r="H66" s="142">
        <f t="shared" si="190"/>
        <v>4</v>
      </c>
      <c r="I66" s="143"/>
      <c r="J66" s="144">
        <f t="shared" ref="J66:K66" si="191">SUM(J67:J69)</f>
        <v>18490</v>
      </c>
      <c r="K66" s="142">
        <f t="shared" si="191"/>
        <v>0</v>
      </c>
      <c r="L66" s="143"/>
      <c r="M66" s="144">
        <f t="shared" ref="M66:N66" si="192">SUM(M67:M69)</f>
        <v>0</v>
      </c>
      <c r="N66" s="142">
        <f t="shared" si="192"/>
        <v>0</v>
      </c>
      <c r="O66" s="143"/>
      <c r="P66" s="144">
        <f t="shared" ref="P66:Q66" si="193">SUM(P67:P69)</f>
        <v>0</v>
      </c>
      <c r="Q66" s="142">
        <f t="shared" si="193"/>
        <v>0</v>
      </c>
      <c r="R66" s="143"/>
      <c r="S66" s="144">
        <f t="shared" ref="S66:T66" si="194">SUM(S67:S69)</f>
        <v>0</v>
      </c>
      <c r="T66" s="142">
        <f t="shared" si="194"/>
        <v>0</v>
      </c>
      <c r="U66" s="143"/>
      <c r="V66" s="144">
        <f t="shared" ref="V66:X66" si="195">SUM(V67:V69)</f>
        <v>0</v>
      </c>
      <c r="W66" s="144">
        <f t="shared" si="195"/>
        <v>18490</v>
      </c>
      <c r="X66" s="144">
        <f t="shared" si="195"/>
        <v>18490</v>
      </c>
      <c r="Y66" s="144">
        <f t="shared" si="180"/>
        <v>0</v>
      </c>
      <c r="Z66" s="144">
        <f t="shared" si="181"/>
        <v>0</v>
      </c>
      <c r="AA66" s="146"/>
      <c r="AB66" s="118"/>
      <c r="AC66" s="118"/>
      <c r="AD66" s="118"/>
      <c r="AE66" s="118"/>
      <c r="AF66" s="118"/>
      <c r="AG66" s="118"/>
    </row>
    <row r="67" spans="1:33" ht="38.25" x14ac:dyDescent="0.25">
      <c r="A67" s="119" t="s">
        <v>69</v>
      </c>
      <c r="B67" s="120" t="s">
        <v>148</v>
      </c>
      <c r="C67" s="339" t="s">
        <v>340</v>
      </c>
      <c r="D67" s="340" t="s">
        <v>341</v>
      </c>
      <c r="E67" s="341">
        <v>1</v>
      </c>
      <c r="F67" s="342">
        <v>17740</v>
      </c>
      <c r="G67" s="125">
        <f t="shared" ref="G67:G69" si="196">E67*F67</f>
        <v>17740</v>
      </c>
      <c r="H67" s="123">
        <v>1</v>
      </c>
      <c r="I67" s="124">
        <v>17740</v>
      </c>
      <c r="J67" s="125">
        <f t="shared" ref="J67:J69" si="197">H67*I67</f>
        <v>17740</v>
      </c>
      <c r="K67" s="123"/>
      <c r="L67" s="124"/>
      <c r="M67" s="125">
        <f t="shared" ref="M67:M69" si="198">K67*L67</f>
        <v>0</v>
      </c>
      <c r="N67" s="123"/>
      <c r="O67" s="124"/>
      <c r="P67" s="125">
        <f t="shared" ref="P67:P69" si="199">N67*O67</f>
        <v>0</v>
      </c>
      <c r="Q67" s="123"/>
      <c r="R67" s="124"/>
      <c r="S67" s="125">
        <f t="shared" ref="S67:S69" si="200">Q67*R67</f>
        <v>0</v>
      </c>
      <c r="T67" s="123"/>
      <c r="U67" s="124"/>
      <c r="V67" s="125">
        <f t="shared" ref="V67:V69" si="201">T67*U67</f>
        <v>0</v>
      </c>
      <c r="W67" s="126">
        <f t="shared" ref="W67:W69" si="202">G67+M67+S67</f>
        <v>17740</v>
      </c>
      <c r="X67" s="127">
        <f t="shared" ref="X67:X69" si="203">J67+P67+V67</f>
        <v>17740</v>
      </c>
      <c r="Y67" s="127">
        <f t="shared" si="180"/>
        <v>0</v>
      </c>
      <c r="Z67" s="128">
        <f t="shared" si="181"/>
        <v>0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19" t="s">
        <v>69</v>
      </c>
      <c r="B68" s="120" t="s">
        <v>150</v>
      </c>
      <c r="C68" s="339" t="s">
        <v>342</v>
      </c>
      <c r="D68" s="340" t="s">
        <v>343</v>
      </c>
      <c r="E68" s="341">
        <v>3</v>
      </c>
      <c r="F68" s="342">
        <v>250</v>
      </c>
      <c r="G68" s="125">
        <f t="shared" si="196"/>
        <v>750</v>
      </c>
      <c r="H68" s="378">
        <v>3</v>
      </c>
      <c r="I68" s="379">
        <v>250</v>
      </c>
      <c r="J68" s="125">
        <f t="shared" si="197"/>
        <v>750</v>
      </c>
      <c r="K68" s="123"/>
      <c r="L68" s="124"/>
      <c r="M68" s="125">
        <f t="shared" si="198"/>
        <v>0</v>
      </c>
      <c r="N68" s="123"/>
      <c r="O68" s="124"/>
      <c r="P68" s="125">
        <f t="shared" si="199"/>
        <v>0</v>
      </c>
      <c r="Q68" s="123"/>
      <c r="R68" s="124"/>
      <c r="S68" s="125">
        <f t="shared" si="200"/>
        <v>0</v>
      </c>
      <c r="T68" s="123"/>
      <c r="U68" s="124"/>
      <c r="V68" s="125">
        <f t="shared" si="201"/>
        <v>0</v>
      </c>
      <c r="W68" s="126">
        <f t="shared" si="202"/>
        <v>750</v>
      </c>
      <c r="X68" s="127">
        <f t="shared" si="203"/>
        <v>750</v>
      </c>
      <c r="Y68" s="127">
        <f t="shared" si="180"/>
        <v>0</v>
      </c>
      <c r="Z68" s="128">
        <f t="shared" si="181"/>
        <v>0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5">
      <c r="A69" s="132" t="s">
        <v>69</v>
      </c>
      <c r="B69" s="154" t="s">
        <v>151</v>
      </c>
      <c r="C69" s="203" t="s">
        <v>127</v>
      </c>
      <c r="D69" s="202" t="s">
        <v>149</v>
      </c>
      <c r="E69" s="135"/>
      <c r="F69" s="136"/>
      <c r="G69" s="137">
        <f t="shared" si="196"/>
        <v>0</v>
      </c>
      <c r="H69" s="135"/>
      <c r="I69" s="136"/>
      <c r="J69" s="137">
        <f t="shared" si="197"/>
        <v>0</v>
      </c>
      <c r="K69" s="135"/>
      <c r="L69" s="136"/>
      <c r="M69" s="137">
        <f t="shared" si="198"/>
        <v>0</v>
      </c>
      <c r="N69" s="135"/>
      <c r="O69" s="136"/>
      <c r="P69" s="137">
        <f t="shared" si="199"/>
        <v>0</v>
      </c>
      <c r="Q69" s="135"/>
      <c r="R69" s="136"/>
      <c r="S69" s="137">
        <f t="shared" si="200"/>
        <v>0</v>
      </c>
      <c r="T69" s="135"/>
      <c r="U69" s="136"/>
      <c r="V69" s="137">
        <f t="shared" si="201"/>
        <v>0</v>
      </c>
      <c r="W69" s="138">
        <f t="shared" si="202"/>
        <v>0</v>
      </c>
      <c r="X69" s="127">
        <f t="shared" si="203"/>
        <v>0</v>
      </c>
      <c r="Y69" s="127">
        <f t="shared" si="180"/>
        <v>0</v>
      </c>
      <c r="Z69" s="128" t="e">
        <f t="shared" si="18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08" t="s">
        <v>66</v>
      </c>
      <c r="B70" s="155" t="s">
        <v>152</v>
      </c>
      <c r="C70" s="153" t="s">
        <v>153</v>
      </c>
      <c r="D70" s="141"/>
      <c r="E70" s="142">
        <f>SUM(E71:E73)</f>
        <v>0</v>
      </c>
      <c r="F70" s="143"/>
      <c r="G70" s="144">
        <f t="shared" ref="G70:H70" si="204">SUM(G71:G73)</f>
        <v>0</v>
      </c>
      <c r="H70" s="142">
        <f t="shared" si="204"/>
        <v>0</v>
      </c>
      <c r="I70" s="143"/>
      <c r="J70" s="144">
        <f t="shared" ref="J70:K70" si="205">SUM(J71:J73)</f>
        <v>0</v>
      </c>
      <c r="K70" s="142">
        <f t="shared" si="205"/>
        <v>0</v>
      </c>
      <c r="L70" s="143"/>
      <c r="M70" s="144">
        <f t="shared" ref="M70:N70" si="206">SUM(M71:M73)</f>
        <v>0</v>
      </c>
      <c r="N70" s="142">
        <f t="shared" si="206"/>
        <v>0</v>
      </c>
      <c r="O70" s="143"/>
      <c r="P70" s="144">
        <f t="shared" ref="P70:Q70" si="207">SUM(P71:P73)</f>
        <v>0</v>
      </c>
      <c r="Q70" s="142">
        <f t="shared" si="207"/>
        <v>0</v>
      </c>
      <c r="R70" s="143"/>
      <c r="S70" s="144">
        <f t="shared" ref="S70:T70" si="208">SUM(S71:S73)</f>
        <v>0</v>
      </c>
      <c r="T70" s="142">
        <f t="shared" si="208"/>
        <v>0</v>
      </c>
      <c r="U70" s="143"/>
      <c r="V70" s="144">
        <f t="shared" ref="V70:X70" si="209">SUM(V71:V73)</f>
        <v>0</v>
      </c>
      <c r="W70" s="144">
        <f t="shared" si="209"/>
        <v>0</v>
      </c>
      <c r="X70" s="144">
        <f t="shared" si="209"/>
        <v>0</v>
      </c>
      <c r="Y70" s="144">
        <f t="shared" si="180"/>
        <v>0</v>
      </c>
      <c r="Z70" s="144" t="e">
        <f t="shared" si="18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25">
      <c r="A71" s="119" t="s">
        <v>69</v>
      </c>
      <c r="B71" s="120" t="s">
        <v>154</v>
      </c>
      <c r="C71" s="201" t="s">
        <v>155</v>
      </c>
      <c r="D71" s="202" t="s">
        <v>156</v>
      </c>
      <c r="E71" s="123"/>
      <c r="F71" s="124"/>
      <c r="G71" s="125">
        <f t="shared" ref="G71:G73" si="210">E71*F71</f>
        <v>0</v>
      </c>
      <c r="H71" s="123"/>
      <c r="I71" s="124"/>
      <c r="J71" s="125">
        <f t="shared" ref="J71:J73" si="211">H71*I71</f>
        <v>0</v>
      </c>
      <c r="K71" s="123"/>
      <c r="L71" s="124"/>
      <c r="M71" s="125">
        <f t="shared" ref="M71:M73" si="212">K71*L71</f>
        <v>0</v>
      </c>
      <c r="N71" s="123"/>
      <c r="O71" s="124"/>
      <c r="P71" s="125">
        <f t="shared" ref="P71:P73" si="213">N71*O71</f>
        <v>0</v>
      </c>
      <c r="Q71" s="123"/>
      <c r="R71" s="124"/>
      <c r="S71" s="125">
        <f t="shared" ref="S71:S73" si="214">Q71*R71</f>
        <v>0</v>
      </c>
      <c r="T71" s="123"/>
      <c r="U71" s="124"/>
      <c r="V71" s="125">
        <f t="shared" ref="V71:V73" si="215">T71*U71</f>
        <v>0</v>
      </c>
      <c r="W71" s="126">
        <f t="shared" ref="W71:W73" si="216">G71+M71+S71</f>
        <v>0</v>
      </c>
      <c r="X71" s="127">
        <f t="shared" ref="X71:X73" si="217">J71+P71+V71</f>
        <v>0</v>
      </c>
      <c r="Y71" s="127">
        <f t="shared" si="180"/>
        <v>0</v>
      </c>
      <c r="Z71" s="128" t="e">
        <f t="shared" si="18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19" t="s">
        <v>69</v>
      </c>
      <c r="B72" s="120" t="s">
        <v>157</v>
      </c>
      <c r="C72" s="201" t="s">
        <v>158</v>
      </c>
      <c r="D72" s="202" t="s">
        <v>156</v>
      </c>
      <c r="E72" s="123"/>
      <c r="F72" s="124"/>
      <c r="G72" s="125">
        <f t="shared" si="210"/>
        <v>0</v>
      </c>
      <c r="H72" s="123"/>
      <c r="I72" s="124"/>
      <c r="J72" s="125">
        <f t="shared" si="211"/>
        <v>0</v>
      </c>
      <c r="K72" s="123"/>
      <c r="L72" s="124"/>
      <c r="M72" s="125">
        <f t="shared" si="212"/>
        <v>0</v>
      </c>
      <c r="N72" s="123"/>
      <c r="O72" s="124"/>
      <c r="P72" s="125">
        <f t="shared" si="213"/>
        <v>0</v>
      </c>
      <c r="Q72" s="123"/>
      <c r="R72" s="124"/>
      <c r="S72" s="125">
        <f t="shared" si="214"/>
        <v>0</v>
      </c>
      <c r="T72" s="123"/>
      <c r="U72" s="124"/>
      <c r="V72" s="125">
        <f t="shared" si="215"/>
        <v>0</v>
      </c>
      <c r="W72" s="126">
        <f t="shared" si="216"/>
        <v>0</v>
      </c>
      <c r="X72" s="127">
        <f t="shared" si="217"/>
        <v>0</v>
      </c>
      <c r="Y72" s="127">
        <f t="shared" si="180"/>
        <v>0</v>
      </c>
      <c r="Z72" s="128" t="e">
        <f t="shared" si="18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5">
      <c r="A73" s="132" t="s">
        <v>69</v>
      </c>
      <c r="B73" s="154" t="s">
        <v>159</v>
      </c>
      <c r="C73" s="203" t="s">
        <v>160</v>
      </c>
      <c r="D73" s="204" t="s">
        <v>156</v>
      </c>
      <c r="E73" s="135"/>
      <c r="F73" s="136"/>
      <c r="G73" s="137">
        <f t="shared" si="210"/>
        <v>0</v>
      </c>
      <c r="H73" s="135"/>
      <c r="I73" s="136"/>
      <c r="J73" s="137">
        <f t="shared" si="211"/>
        <v>0</v>
      </c>
      <c r="K73" s="135"/>
      <c r="L73" s="136"/>
      <c r="M73" s="137">
        <f t="shared" si="212"/>
        <v>0</v>
      </c>
      <c r="N73" s="135"/>
      <c r="O73" s="136"/>
      <c r="P73" s="137">
        <f t="shared" si="213"/>
        <v>0</v>
      </c>
      <c r="Q73" s="135"/>
      <c r="R73" s="136"/>
      <c r="S73" s="137">
        <f t="shared" si="214"/>
        <v>0</v>
      </c>
      <c r="T73" s="135"/>
      <c r="U73" s="136"/>
      <c r="V73" s="137">
        <f t="shared" si="215"/>
        <v>0</v>
      </c>
      <c r="W73" s="138">
        <f t="shared" si="216"/>
        <v>0</v>
      </c>
      <c r="X73" s="127">
        <f t="shared" si="217"/>
        <v>0</v>
      </c>
      <c r="Y73" s="127">
        <f t="shared" si="180"/>
        <v>0</v>
      </c>
      <c r="Z73" s="128" t="e">
        <f t="shared" si="18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08" t="s">
        <v>66</v>
      </c>
      <c r="B74" s="155" t="s">
        <v>161</v>
      </c>
      <c r="C74" s="375" t="s">
        <v>162</v>
      </c>
      <c r="D74" s="141"/>
      <c r="E74" s="142">
        <f>SUM(E75:E77)</f>
        <v>5</v>
      </c>
      <c r="F74" s="143"/>
      <c r="G74" s="144">
        <f t="shared" ref="G74:H74" si="218">SUM(G75:G77)</f>
        <v>2000</v>
      </c>
      <c r="H74" s="142">
        <f t="shared" si="218"/>
        <v>4</v>
      </c>
      <c r="I74" s="143"/>
      <c r="J74" s="144">
        <f t="shared" ref="J74:K74" si="219">SUM(J75:J77)</f>
        <v>2000</v>
      </c>
      <c r="K74" s="142">
        <f t="shared" si="219"/>
        <v>0</v>
      </c>
      <c r="L74" s="143"/>
      <c r="M74" s="144">
        <f t="shared" ref="M74:N74" si="220">SUM(M75:M77)</f>
        <v>0</v>
      </c>
      <c r="N74" s="142">
        <f t="shared" si="220"/>
        <v>0</v>
      </c>
      <c r="O74" s="143"/>
      <c r="P74" s="144">
        <f t="shared" ref="P74:Q74" si="221">SUM(P75:P77)</f>
        <v>0</v>
      </c>
      <c r="Q74" s="142">
        <f t="shared" si="221"/>
        <v>0</v>
      </c>
      <c r="R74" s="143"/>
      <c r="S74" s="144">
        <f t="shared" ref="S74:T74" si="222">SUM(S75:S77)</f>
        <v>0</v>
      </c>
      <c r="T74" s="142">
        <f t="shared" si="222"/>
        <v>0</v>
      </c>
      <c r="U74" s="143"/>
      <c r="V74" s="144">
        <f t="shared" ref="V74:X74" si="223">SUM(V75:V77)</f>
        <v>0</v>
      </c>
      <c r="W74" s="144">
        <f t="shared" si="223"/>
        <v>2000</v>
      </c>
      <c r="X74" s="144">
        <f t="shared" si="223"/>
        <v>2000</v>
      </c>
      <c r="Y74" s="144">
        <f t="shared" si="180"/>
        <v>0</v>
      </c>
      <c r="Z74" s="144">
        <f t="shared" si="181"/>
        <v>0</v>
      </c>
      <c r="AA74" s="146"/>
      <c r="AB74" s="118"/>
      <c r="AC74" s="118"/>
      <c r="AD74" s="118"/>
      <c r="AE74" s="118"/>
      <c r="AF74" s="118"/>
      <c r="AG74" s="118"/>
    </row>
    <row r="75" spans="1:33" ht="38.25" x14ac:dyDescent="0.25">
      <c r="A75" s="119" t="s">
        <v>69</v>
      </c>
      <c r="B75" s="120" t="s">
        <v>163</v>
      </c>
      <c r="C75" s="187" t="s">
        <v>428</v>
      </c>
      <c r="D75" s="340" t="s">
        <v>104</v>
      </c>
      <c r="E75" s="341">
        <v>5</v>
      </c>
      <c r="F75" s="342">
        <v>400</v>
      </c>
      <c r="G75" s="125">
        <f t="shared" ref="G75:G77" si="224">E75*F75</f>
        <v>2000</v>
      </c>
      <c r="H75" s="123">
        <v>4</v>
      </c>
      <c r="I75" s="124">
        <v>500</v>
      </c>
      <c r="J75" s="125">
        <f t="shared" ref="J75:J77" si="225">H75*I75</f>
        <v>2000</v>
      </c>
      <c r="K75" s="123"/>
      <c r="L75" s="124"/>
      <c r="M75" s="125">
        <f t="shared" ref="M75:M77" si="226">K75*L75</f>
        <v>0</v>
      </c>
      <c r="N75" s="123"/>
      <c r="O75" s="124"/>
      <c r="P75" s="125">
        <f t="shared" ref="P75:P77" si="227">N75*O75</f>
        <v>0</v>
      </c>
      <c r="Q75" s="123"/>
      <c r="R75" s="124"/>
      <c r="S75" s="125">
        <f t="shared" ref="S75:S77" si="228">Q75*R75</f>
        <v>0</v>
      </c>
      <c r="T75" s="123"/>
      <c r="U75" s="124"/>
      <c r="V75" s="125">
        <f t="shared" ref="V75:V77" si="229">T75*U75</f>
        <v>0</v>
      </c>
      <c r="W75" s="126">
        <f t="shared" ref="W75:W77" si="230">G75+M75+S75</f>
        <v>2000</v>
      </c>
      <c r="X75" s="127">
        <f t="shared" ref="X75:X77" si="231">J75+P75+V75</f>
        <v>2000</v>
      </c>
      <c r="Y75" s="127">
        <f t="shared" si="180"/>
        <v>0</v>
      </c>
      <c r="Z75" s="128">
        <f t="shared" si="181"/>
        <v>0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19" t="s">
        <v>69</v>
      </c>
      <c r="B76" s="120" t="s">
        <v>165</v>
      </c>
      <c r="C76" s="187" t="s">
        <v>164</v>
      </c>
      <c r="D76" s="202" t="s">
        <v>104</v>
      </c>
      <c r="E76" s="123"/>
      <c r="F76" s="124"/>
      <c r="G76" s="125">
        <f t="shared" si="224"/>
        <v>0</v>
      </c>
      <c r="H76" s="123"/>
      <c r="I76" s="124"/>
      <c r="J76" s="125">
        <f t="shared" si="225"/>
        <v>0</v>
      </c>
      <c r="K76" s="123"/>
      <c r="L76" s="124"/>
      <c r="M76" s="125">
        <f t="shared" si="226"/>
        <v>0</v>
      </c>
      <c r="N76" s="123"/>
      <c r="O76" s="124"/>
      <c r="P76" s="125">
        <f t="shared" si="227"/>
        <v>0</v>
      </c>
      <c r="Q76" s="123"/>
      <c r="R76" s="124"/>
      <c r="S76" s="125">
        <f t="shared" si="228"/>
        <v>0</v>
      </c>
      <c r="T76" s="123"/>
      <c r="U76" s="124"/>
      <c r="V76" s="125">
        <f t="shared" si="229"/>
        <v>0</v>
      </c>
      <c r="W76" s="126">
        <f t="shared" si="230"/>
        <v>0</v>
      </c>
      <c r="X76" s="127">
        <f t="shared" si="231"/>
        <v>0</v>
      </c>
      <c r="Y76" s="127">
        <f t="shared" si="180"/>
        <v>0</v>
      </c>
      <c r="Z76" s="128" t="e">
        <f t="shared" si="18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32" t="s">
        <v>69</v>
      </c>
      <c r="B77" s="133" t="s">
        <v>166</v>
      </c>
      <c r="C77" s="163" t="s">
        <v>164</v>
      </c>
      <c r="D77" s="204" t="s">
        <v>104</v>
      </c>
      <c r="E77" s="135"/>
      <c r="F77" s="136"/>
      <c r="G77" s="137">
        <f t="shared" si="224"/>
        <v>0</v>
      </c>
      <c r="H77" s="135"/>
      <c r="I77" s="136"/>
      <c r="J77" s="137">
        <f t="shared" si="225"/>
        <v>0</v>
      </c>
      <c r="K77" s="135"/>
      <c r="L77" s="136"/>
      <c r="M77" s="137">
        <f t="shared" si="226"/>
        <v>0</v>
      </c>
      <c r="N77" s="135"/>
      <c r="O77" s="136"/>
      <c r="P77" s="137">
        <f t="shared" si="227"/>
        <v>0</v>
      </c>
      <c r="Q77" s="135"/>
      <c r="R77" s="136"/>
      <c r="S77" s="137">
        <f t="shared" si="228"/>
        <v>0</v>
      </c>
      <c r="T77" s="135"/>
      <c r="U77" s="136"/>
      <c r="V77" s="137">
        <f t="shared" si="229"/>
        <v>0</v>
      </c>
      <c r="W77" s="138">
        <f t="shared" si="230"/>
        <v>0</v>
      </c>
      <c r="X77" s="127">
        <f t="shared" si="231"/>
        <v>0</v>
      </c>
      <c r="Y77" s="127">
        <f t="shared" si="180"/>
        <v>0</v>
      </c>
      <c r="Z77" s="128" t="e">
        <f t="shared" si="18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08" t="s">
        <v>66</v>
      </c>
      <c r="B78" s="155" t="s">
        <v>167</v>
      </c>
      <c r="C78" s="153" t="s">
        <v>168</v>
      </c>
      <c r="D78" s="141"/>
      <c r="E78" s="142">
        <f>SUM(E79:E81)</f>
        <v>0</v>
      </c>
      <c r="F78" s="143"/>
      <c r="G78" s="144">
        <f t="shared" ref="G78:H78" si="232">SUM(G79:G81)</f>
        <v>0</v>
      </c>
      <c r="H78" s="142">
        <f t="shared" si="232"/>
        <v>0</v>
      </c>
      <c r="I78" s="143"/>
      <c r="J78" s="144">
        <f t="shared" ref="J78:K78" si="233">SUM(J79:J81)</f>
        <v>0</v>
      </c>
      <c r="K78" s="142">
        <f t="shared" si="233"/>
        <v>0</v>
      </c>
      <c r="L78" s="143"/>
      <c r="M78" s="144">
        <f t="shared" ref="M78:N78" si="234">SUM(M79:M81)</f>
        <v>0</v>
      </c>
      <c r="N78" s="142">
        <f t="shared" si="234"/>
        <v>0</v>
      </c>
      <c r="O78" s="143"/>
      <c r="P78" s="144">
        <f t="shared" ref="P78:Q78" si="235">SUM(P79:P81)</f>
        <v>0</v>
      </c>
      <c r="Q78" s="142">
        <f t="shared" si="235"/>
        <v>0</v>
      </c>
      <c r="R78" s="143"/>
      <c r="S78" s="144">
        <f t="shared" ref="S78:T78" si="236">SUM(S79:S81)</f>
        <v>0</v>
      </c>
      <c r="T78" s="142">
        <f t="shared" si="236"/>
        <v>0</v>
      </c>
      <c r="U78" s="143"/>
      <c r="V78" s="144">
        <f t="shared" ref="V78:X78" si="237">SUM(V79:V81)</f>
        <v>0</v>
      </c>
      <c r="W78" s="144">
        <f t="shared" si="237"/>
        <v>0</v>
      </c>
      <c r="X78" s="144">
        <f t="shared" si="237"/>
        <v>0</v>
      </c>
      <c r="Y78" s="144">
        <f t="shared" si="180"/>
        <v>0</v>
      </c>
      <c r="Z78" s="144" t="e">
        <f t="shared" si="181"/>
        <v>#DIV/0!</v>
      </c>
      <c r="AA78" s="146"/>
      <c r="AB78" s="118"/>
      <c r="AC78" s="118"/>
      <c r="AD78" s="118"/>
      <c r="AE78" s="118"/>
      <c r="AF78" s="118"/>
      <c r="AG78" s="118"/>
    </row>
    <row r="79" spans="1:33" ht="30" customHeight="1" x14ac:dyDescent="0.25">
      <c r="A79" s="119" t="s">
        <v>69</v>
      </c>
      <c r="B79" s="120" t="s">
        <v>169</v>
      </c>
      <c r="C79" s="187" t="s">
        <v>164</v>
      </c>
      <c r="D79" s="202" t="s">
        <v>104</v>
      </c>
      <c r="E79" s="123"/>
      <c r="F79" s="124"/>
      <c r="G79" s="125">
        <f t="shared" ref="G79:G81" si="238">E79*F79</f>
        <v>0</v>
      </c>
      <c r="H79" s="123"/>
      <c r="I79" s="124"/>
      <c r="J79" s="125">
        <f t="shared" ref="J79:J81" si="239">H79*I79</f>
        <v>0</v>
      </c>
      <c r="K79" s="123"/>
      <c r="L79" s="124"/>
      <c r="M79" s="125">
        <f t="shared" ref="M79:M81" si="240">K79*L79</f>
        <v>0</v>
      </c>
      <c r="N79" s="123"/>
      <c r="O79" s="124"/>
      <c r="P79" s="125">
        <f t="shared" ref="P79:P81" si="241">N79*O79</f>
        <v>0</v>
      </c>
      <c r="Q79" s="123"/>
      <c r="R79" s="124"/>
      <c r="S79" s="125">
        <f t="shared" ref="S79:S81" si="242">Q79*R79</f>
        <v>0</v>
      </c>
      <c r="T79" s="123"/>
      <c r="U79" s="124"/>
      <c r="V79" s="125">
        <f t="shared" ref="V79:V81" si="243">T79*U79</f>
        <v>0</v>
      </c>
      <c r="W79" s="126">
        <f t="shared" ref="W79:W81" si="244">G79+M79+S79</f>
        <v>0</v>
      </c>
      <c r="X79" s="127">
        <f t="shared" ref="X79:X81" si="245">J79+P79+V79</f>
        <v>0</v>
      </c>
      <c r="Y79" s="127">
        <f t="shared" si="180"/>
        <v>0</v>
      </c>
      <c r="Z79" s="128" t="e">
        <f t="shared" si="181"/>
        <v>#DIV/0!</v>
      </c>
      <c r="AA79" s="129"/>
      <c r="AB79" s="131"/>
      <c r="AC79" s="131"/>
      <c r="AD79" s="131"/>
      <c r="AE79" s="131"/>
      <c r="AF79" s="131"/>
      <c r="AG79" s="131"/>
    </row>
    <row r="80" spans="1:33" ht="30" customHeight="1" x14ac:dyDescent="0.25">
      <c r="A80" s="119" t="s">
        <v>69</v>
      </c>
      <c r="B80" s="120" t="s">
        <v>170</v>
      </c>
      <c r="C80" s="187" t="s">
        <v>164</v>
      </c>
      <c r="D80" s="202" t="s">
        <v>104</v>
      </c>
      <c r="E80" s="123"/>
      <c r="F80" s="124"/>
      <c r="G80" s="125">
        <f t="shared" si="238"/>
        <v>0</v>
      </c>
      <c r="H80" s="123"/>
      <c r="I80" s="124"/>
      <c r="J80" s="125">
        <f t="shared" si="239"/>
        <v>0</v>
      </c>
      <c r="K80" s="123"/>
      <c r="L80" s="124"/>
      <c r="M80" s="125">
        <f t="shared" si="240"/>
        <v>0</v>
      </c>
      <c r="N80" s="123"/>
      <c r="O80" s="124"/>
      <c r="P80" s="125">
        <f t="shared" si="241"/>
        <v>0</v>
      </c>
      <c r="Q80" s="123"/>
      <c r="R80" s="124"/>
      <c r="S80" s="125">
        <f t="shared" si="242"/>
        <v>0</v>
      </c>
      <c r="T80" s="123"/>
      <c r="U80" s="124"/>
      <c r="V80" s="125">
        <f t="shared" si="243"/>
        <v>0</v>
      </c>
      <c r="W80" s="126">
        <f t="shared" si="244"/>
        <v>0</v>
      </c>
      <c r="X80" s="127">
        <f t="shared" si="245"/>
        <v>0</v>
      </c>
      <c r="Y80" s="127">
        <f t="shared" si="180"/>
        <v>0</v>
      </c>
      <c r="Z80" s="128" t="e">
        <f t="shared" si="181"/>
        <v>#DIV/0!</v>
      </c>
      <c r="AA80" s="129"/>
      <c r="AB80" s="131"/>
      <c r="AC80" s="131"/>
      <c r="AD80" s="131"/>
      <c r="AE80" s="131"/>
      <c r="AF80" s="131"/>
      <c r="AG80" s="131"/>
    </row>
    <row r="81" spans="1:33" ht="30" customHeight="1" x14ac:dyDescent="0.25">
      <c r="A81" s="132" t="s">
        <v>69</v>
      </c>
      <c r="B81" s="154" t="s">
        <v>171</v>
      </c>
      <c r="C81" s="163" t="s">
        <v>164</v>
      </c>
      <c r="D81" s="204" t="s">
        <v>104</v>
      </c>
      <c r="E81" s="135"/>
      <c r="F81" s="136"/>
      <c r="G81" s="137">
        <f t="shared" si="238"/>
        <v>0</v>
      </c>
      <c r="H81" s="135"/>
      <c r="I81" s="136"/>
      <c r="J81" s="137">
        <f t="shared" si="239"/>
        <v>0</v>
      </c>
      <c r="K81" s="135"/>
      <c r="L81" s="136"/>
      <c r="M81" s="137">
        <f t="shared" si="240"/>
        <v>0</v>
      </c>
      <c r="N81" s="135"/>
      <c r="O81" s="136"/>
      <c r="P81" s="137">
        <f t="shared" si="241"/>
        <v>0</v>
      </c>
      <c r="Q81" s="135"/>
      <c r="R81" s="136"/>
      <c r="S81" s="137">
        <f t="shared" si="242"/>
        <v>0</v>
      </c>
      <c r="T81" s="135"/>
      <c r="U81" s="136"/>
      <c r="V81" s="137">
        <f t="shared" si="243"/>
        <v>0</v>
      </c>
      <c r="W81" s="138">
        <f t="shared" si="244"/>
        <v>0</v>
      </c>
      <c r="X81" s="127">
        <f t="shared" si="245"/>
        <v>0</v>
      </c>
      <c r="Y81" s="165">
        <f t="shared" si="180"/>
        <v>0</v>
      </c>
      <c r="Z81" s="128" t="e">
        <f t="shared" si="181"/>
        <v>#DIV/0!</v>
      </c>
      <c r="AA81" s="139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66" t="s">
        <v>172</v>
      </c>
      <c r="B82" s="167"/>
      <c r="C82" s="168"/>
      <c r="D82" s="169"/>
      <c r="E82" s="173">
        <f>E78+E74+E70+E66+E62</f>
        <v>9</v>
      </c>
      <c r="F82" s="189"/>
      <c r="G82" s="172">
        <f t="shared" ref="G82:H82" si="246">G78+G74+G70+G66+G62</f>
        <v>20490</v>
      </c>
      <c r="H82" s="173">
        <f t="shared" si="246"/>
        <v>8</v>
      </c>
      <c r="I82" s="189"/>
      <c r="J82" s="172">
        <f t="shared" ref="J82:K82" si="247">J78+J74+J70+J66+J62</f>
        <v>20490</v>
      </c>
      <c r="K82" s="190">
        <f t="shared" si="247"/>
        <v>0</v>
      </c>
      <c r="L82" s="189"/>
      <c r="M82" s="172">
        <f t="shared" ref="M82:N82" si="248">M78+M74+M70+M66+M62</f>
        <v>0</v>
      </c>
      <c r="N82" s="190">
        <f t="shared" si="248"/>
        <v>0</v>
      </c>
      <c r="O82" s="189"/>
      <c r="P82" s="172">
        <f t="shared" ref="P82:Q82" si="249">P78+P74+P70+P66+P62</f>
        <v>0</v>
      </c>
      <c r="Q82" s="190">
        <f t="shared" si="249"/>
        <v>0</v>
      </c>
      <c r="R82" s="189"/>
      <c r="S82" s="172">
        <f t="shared" ref="S82:T82" si="250">S78+S74+S70+S66+S62</f>
        <v>0</v>
      </c>
      <c r="T82" s="190">
        <f t="shared" si="250"/>
        <v>0</v>
      </c>
      <c r="U82" s="189"/>
      <c r="V82" s="172">
        <f t="shared" ref="V82:X82" si="251">V78+V74+V70+V66+V62</f>
        <v>0</v>
      </c>
      <c r="W82" s="191">
        <f t="shared" si="251"/>
        <v>20490</v>
      </c>
      <c r="X82" s="205">
        <f t="shared" si="251"/>
        <v>20490</v>
      </c>
      <c r="Y82" s="206">
        <f t="shared" si="180"/>
        <v>0</v>
      </c>
      <c r="Z82" s="206">
        <f t="shared" si="181"/>
        <v>0</v>
      </c>
      <c r="AA82" s="177"/>
      <c r="AB82" s="7"/>
      <c r="AC82" s="7"/>
      <c r="AD82" s="7"/>
      <c r="AE82" s="7"/>
      <c r="AF82" s="7"/>
      <c r="AG82" s="7"/>
    </row>
    <row r="83" spans="1:33" ht="30" customHeight="1" x14ac:dyDescent="0.25">
      <c r="A83" s="207" t="s">
        <v>64</v>
      </c>
      <c r="B83" s="208">
        <v>5</v>
      </c>
      <c r="C83" s="209" t="s">
        <v>173</v>
      </c>
      <c r="D83" s="104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6"/>
      <c r="X83" s="106"/>
      <c r="Y83" s="210"/>
      <c r="Z83" s="106"/>
      <c r="AA83" s="107"/>
      <c r="AB83" s="7"/>
      <c r="AC83" s="7"/>
      <c r="AD83" s="7"/>
      <c r="AE83" s="7"/>
      <c r="AF83" s="7"/>
      <c r="AG83" s="7"/>
    </row>
    <row r="84" spans="1:33" ht="30" customHeight="1" x14ac:dyDescent="0.25">
      <c r="A84" s="108" t="s">
        <v>66</v>
      </c>
      <c r="B84" s="155" t="s">
        <v>174</v>
      </c>
      <c r="C84" s="140" t="s">
        <v>175</v>
      </c>
      <c r="D84" s="141"/>
      <c r="E84" s="142">
        <f>SUM(E85:E87)</f>
        <v>0</v>
      </c>
      <c r="F84" s="143"/>
      <c r="G84" s="144">
        <f t="shared" ref="G84:H84" si="252">SUM(G85:G87)</f>
        <v>0</v>
      </c>
      <c r="H84" s="142">
        <f t="shared" si="252"/>
        <v>0</v>
      </c>
      <c r="I84" s="143"/>
      <c r="J84" s="144">
        <f t="shared" ref="J84:K84" si="253">SUM(J85:J87)</f>
        <v>0</v>
      </c>
      <c r="K84" s="142">
        <f t="shared" si="253"/>
        <v>0</v>
      </c>
      <c r="L84" s="143"/>
      <c r="M84" s="144">
        <f t="shared" ref="M84:N84" si="254">SUM(M85:M87)</f>
        <v>0</v>
      </c>
      <c r="N84" s="142">
        <f t="shared" si="254"/>
        <v>0</v>
      </c>
      <c r="O84" s="143"/>
      <c r="P84" s="144">
        <f t="shared" ref="P84:Q84" si="255">SUM(P85:P87)</f>
        <v>0</v>
      </c>
      <c r="Q84" s="142">
        <f t="shared" si="255"/>
        <v>0</v>
      </c>
      <c r="R84" s="143"/>
      <c r="S84" s="144">
        <f t="shared" ref="S84:T84" si="256">SUM(S85:S87)</f>
        <v>0</v>
      </c>
      <c r="T84" s="142">
        <f t="shared" si="256"/>
        <v>0</v>
      </c>
      <c r="U84" s="143"/>
      <c r="V84" s="144">
        <f t="shared" ref="V84:X84" si="257">SUM(V85:V87)</f>
        <v>0</v>
      </c>
      <c r="W84" s="211">
        <f t="shared" si="257"/>
        <v>0</v>
      </c>
      <c r="X84" s="211">
        <f t="shared" si="257"/>
        <v>0</v>
      </c>
      <c r="Y84" s="211">
        <f t="shared" ref="Y84:Y96" si="258">W84-X84</f>
        <v>0</v>
      </c>
      <c r="Z84" s="116" t="e">
        <f t="shared" ref="Z84:Z96" si="259">Y84/W84</f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19" t="s">
        <v>69</v>
      </c>
      <c r="B85" s="120" t="s">
        <v>176</v>
      </c>
      <c r="C85" s="212" t="s">
        <v>177</v>
      </c>
      <c r="D85" s="202" t="s">
        <v>178</v>
      </c>
      <c r="E85" s="123"/>
      <c r="F85" s="124"/>
      <c r="G85" s="125">
        <f t="shared" ref="G85:G87" si="260">E85*F85</f>
        <v>0</v>
      </c>
      <c r="H85" s="123"/>
      <c r="I85" s="124"/>
      <c r="J85" s="125">
        <f t="shared" ref="J85:J87" si="261">H85*I85</f>
        <v>0</v>
      </c>
      <c r="K85" s="123"/>
      <c r="L85" s="124"/>
      <c r="M85" s="125">
        <f t="shared" ref="M85:M87" si="262">K85*L85</f>
        <v>0</v>
      </c>
      <c r="N85" s="123"/>
      <c r="O85" s="124"/>
      <c r="P85" s="125">
        <f t="shared" ref="P85:P87" si="263">N85*O85</f>
        <v>0</v>
      </c>
      <c r="Q85" s="123"/>
      <c r="R85" s="124"/>
      <c r="S85" s="125">
        <f t="shared" ref="S85:S87" si="264">Q85*R85</f>
        <v>0</v>
      </c>
      <c r="T85" s="123"/>
      <c r="U85" s="124"/>
      <c r="V85" s="125">
        <f t="shared" ref="V85:V87" si="265">T85*U85</f>
        <v>0</v>
      </c>
      <c r="W85" s="126">
        <f t="shared" ref="W85:W87" si="266">G85+M85+S85</f>
        <v>0</v>
      </c>
      <c r="X85" s="127">
        <f t="shared" ref="X85:X87" si="267">J85+P85+V85</f>
        <v>0</v>
      </c>
      <c r="Y85" s="127">
        <f t="shared" si="258"/>
        <v>0</v>
      </c>
      <c r="Z85" s="128" t="e">
        <f t="shared" si="25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19" t="s">
        <v>69</v>
      </c>
      <c r="B86" s="120" t="s">
        <v>179</v>
      </c>
      <c r="C86" s="212" t="s">
        <v>177</v>
      </c>
      <c r="D86" s="202" t="s">
        <v>178</v>
      </c>
      <c r="E86" s="123"/>
      <c r="F86" s="124"/>
      <c r="G86" s="125">
        <f t="shared" si="260"/>
        <v>0</v>
      </c>
      <c r="H86" s="123"/>
      <c r="I86" s="124"/>
      <c r="J86" s="125">
        <f t="shared" si="261"/>
        <v>0</v>
      </c>
      <c r="K86" s="123"/>
      <c r="L86" s="124"/>
      <c r="M86" s="125">
        <f t="shared" si="262"/>
        <v>0</v>
      </c>
      <c r="N86" s="123"/>
      <c r="O86" s="124"/>
      <c r="P86" s="125">
        <f t="shared" si="263"/>
        <v>0</v>
      </c>
      <c r="Q86" s="123"/>
      <c r="R86" s="124"/>
      <c r="S86" s="125">
        <f t="shared" si="264"/>
        <v>0</v>
      </c>
      <c r="T86" s="123"/>
      <c r="U86" s="124"/>
      <c r="V86" s="125">
        <f t="shared" si="265"/>
        <v>0</v>
      </c>
      <c r="W86" s="126">
        <f t="shared" si="266"/>
        <v>0</v>
      </c>
      <c r="X86" s="127">
        <f t="shared" si="267"/>
        <v>0</v>
      </c>
      <c r="Y86" s="127">
        <f t="shared" si="258"/>
        <v>0</v>
      </c>
      <c r="Z86" s="128" t="e">
        <f t="shared" si="25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32" t="s">
        <v>69</v>
      </c>
      <c r="B87" s="133" t="s">
        <v>180</v>
      </c>
      <c r="C87" s="212" t="s">
        <v>177</v>
      </c>
      <c r="D87" s="204" t="s">
        <v>178</v>
      </c>
      <c r="E87" s="135"/>
      <c r="F87" s="136"/>
      <c r="G87" s="137">
        <f t="shared" si="260"/>
        <v>0</v>
      </c>
      <c r="H87" s="135"/>
      <c r="I87" s="136"/>
      <c r="J87" s="137">
        <f t="shared" si="261"/>
        <v>0</v>
      </c>
      <c r="K87" s="135"/>
      <c r="L87" s="136"/>
      <c r="M87" s="137">
        <f t="shared" si="262"/>
        <v>0</v>
      </c>
      <c r="N87" s="135"/>
      <c r="O87" s="136"/>
      <c r="P87" s="137">
        <f t="shared" si="263"/>
        <v>0</v>
      </c>
      <c r="Q87" s="135"/>
      <c r="R87" s="136"/>
      <c r="S87" s="137">
        <f t="shared" si="264"/>
        <v>0</v>
      </c>
      <c r="T87" s="135"/>
      <c r="U87" s="136"/>
      <c r="V87" s="137">
        <f t="shared" si="265"/>
        <v>0</v>
      </c>
      <c r="W87" s="138">
        <f t="shared" si="266"/>
        <v>0</v>
      </c>
      <c r="X87" s="127">
        <f t="shared" si="267"/>
        <v>0</v>
      </c>
      <c r="Y87" s="127">
        <f t="shared" si="258"/>
        <v>0</v>
      </c>
      <c r="Z87" s="128" t="e">
        <f t="shared" si="25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08" t="s">
        <v>66</v>
      </c>
      <c r="B88" s="155" t="s">
        <v>181</v>
      </c>
      <c r="C88" s="140" t="s">
        <v>182</v>
      </c>
      <c r="D88" s="213"/>
      <c r="E88" s="214">
        <f>SUM(E89:E91)</f>
        <v>0</v>
      </c>
      <c r="F88" s="143"/>
      <c r="G88" s="144">
        <f t="shared" ref="G88:H88" si="268">SUM(G89:G91)</f>
        <v>0</v>
      </c>
      <c r="H88" s="214">
        <f t="shared" si="268"/>
        <v>0</v>
      </c>
      <c r="I88" s="143"/>
      <c r="J88" s="144">
        <f t="shared" ref="J88:K88" si="269">SUM(J89:J91)</f>
        <v>0</v>
      </c>
      <c r="K88" s="214">
        <f t="shared" si="269"/>
        <v>0</v>
      </c>
      <c r="L88" s="143"/>
      <c r="M88" s="144">
        <f t="shared" ref="M88:N88" si="270">SUM(M89:M91)</f>
        <v>0</v>
      </c>
      <c r="N88" s="214">
        <f t="shared" si="270"/>
        <v>0</v>
      </c>
      <c r="O88" s="143"/>
      <c r="P88" s="144">
        <f t="shared" ref="P88:Q88" si="271">SUM(P89:P91)</f>
        <v>0</v>
      </c>
      <c r="Q88" s="214">
        <f t="shared" si="271"/>
        <v>0</v>
      </c>
      <c r="R88" s="143"/>
      <c r="S88" s="144">
        <f t="shared" ref="S88:T88" si="272">SUM(S89:S91)</f>
        <v>0</v>
      </c>
      <c r="T88" s="214">
        <f t="shared" si="272"/>
        <v>0</v>
      </c>
      <c r="U88" s="143"/>
      <c r="V88" s="144">
        <f t="shared" ref="V88:X88" si="273">SUM(V89:V91)</f>
        <v>0</v>
      </c>
      <c r="W88" s="211">
        <f t="shared" si="273"/>
        <v>0</v>
      </c>
      <c r="X88" s="211">
        <f t="shared" si="273"/>
        <v>0</v>
      </c>
      <c r="Y88" s="211">
        <f t="shared" si="258"/>
        <v>0</v>
      </c>
      <c r="Z88" s="211" t="e">
        <f t="shared" si="25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19" t="s">
        <v>69</v>
      </c>
      <c r="B89" s="120" t="s">
        <v>183</v>
      </c>
      <c r="C89" s="212" t="s">
        <v>184</v>
      </c>
      <c r="D89" s="215" t="s">
        <v>104</v>
      </c>
      <c r="E89" s="123"/>
      <c r="F89" s="124"/>
      <c r="G89" s="125">
        <f t="shared" ref="G89:G91" si="274">E89*F89</f>
        <v>0</v>
      </c>
      <c r="H89" s="123"/>
      <c r="I89" s="124"/>
      <c r="J89" s="125">
        <f t="shared" ref="J89:J91" si="275">H89*I89</f>
        <v>0</v>
      </c>
      <c r="K89" s="123"/>
      <c r="L89" s="124"/>
      <c r="M89" s="125">
        <f t="shared" ref="M89:M91" si="276">K89*L89</f>
        <v>0</v>
      </c>
      <c r="N89" s="123"/>
      <c r="O89" s="124"/>
      <c r="P89" s="125">
        <f t="shared" ref="P89:P91" si="277">N89*O89</f>
        <v>0</v>
      </c>
      <c r="Q89" s="123"/>
      <c r="R89" s="124"/>
      <c r="S89" s="125">
        <f t="shared" ref="S89:S91" si="278">Q89*R89</f>
        <v>0</v>
      </c>
      <c r="T89" s="123"/>
      <c r="U89" s="124"/>
      <c r="V89" s="125">
        <f t="shared" ref="V89:V91" si="279">T89*U89</f>
        <v>0</v>
      </c>
      <c r="W89" s="126">
        <f t="shared" ref="W89:W91" si="280">G89+M89+S89</f>
        <v>0</v>
      </c>
      <c r="X89" s="127">
        <f t="shared" ref="X89:X91" si="281">J89+P89+V89</f>
        <v>0</v>
      </c>
      <c r="Y89" s="127">
        <f t="shared" si="258"/>
        <v>0</v>
      </c>
      <c r="Z89" s="128" t="e">
        <f t="shared" si="259"/>
        <v>#DIV/0!</v>
      </c>
      <c r="AA89" s="129"/>
      <c r="AB89" s="131"/>
      <c r="AC89" s="131"/>
      <c r="AD89" s="131"/>
      <c r="AE89" s="131"/>
      <c r="AF89" s="131"/>
      <c r="AG89" s="131"/>
    </row>
    <row r="90" spans="1:33" ht="30" customHeight="1" x14ac:dyDescent="0.25">
      <c r="A90" s="119" t="s">
        <v>69</v>
      </c>
      <c r="B90" s="120" t="s">
        <v>185</v>
      </c>
      <c r="C90" s="187" t="s">
        <v>184</v>
      </c>
      <c r="D90" s="202" t="s">
        <v>104</v>
      </c>
      <c r="E90" s="123"/>
      <c r="F90" s="124"/>
      <c r="G90" s="125">
        <f t="shared" si="274"/>
        <v>0</v>
      </c>
      <c r="H90" s="123"/>
      <c r="I90" s="124"/>
      <c r="J90" s="125">
        <f t="shared" si="275"/>
        <v>0</v>
      </c>
      <c r="K90" s="123"/>
      <c r="L90" s="124"/>
      <c r="M90" s="125">
        <f t="shared" si="276"/>
        <v>0</v>
      </c>
      <c r="N90" s="123"/>
      <c r="O90" s="124"/>
      <c r="P90" s="125">
        <f t="shared" si="277"/>
        <v>0</v>
      </c>
      <c r="Q90" s="123"/>
      <c r="R90" s="124"/>
      <c r="S90" s="125">
        <f t="shared" si="278"/>
        <v>0</v>
      </c>
      <c r="T90" s="123"/>
      <c r="U90" s="124"/>
      <c r="V90" s="125">
        <f t="shared" si="279"/>
        <v>0</v>
      </c>
      <c r="W90" s="126">
        <f t="shared" si="280"/>
        <v>0</v>
      </c>
      <c r="X90" s="127">
        <f t="shared" si="281"/>
        <v>0</v>
      </c>
      <c r="Y90" s="127">
        <f t="shared" si="258"/>
        <v>0</v>
      </c>
      <c r="Z90" s="128" t="e">
        <f t="shared" si="25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32" t="s">
        <v>69</v>
      </c>
      <c r="B91" s="133" t="s">
        <v>186</v>
      </c>
      <c r="C91" s="163" t="s">
        <v>184</v>
      </c>
      <c r="D91" s="204" t="s">
        <v>104</v>
      </c>
      <c r="E91" s="135"/>
      <c r="F91" s="136"/>
      <c r="G91" s="137">
        <f t="shared" si="274"/>
        <v>0</v>
      </c>
      <c r="H91" s="135"/>
      <c r="I91" s="136"/>
      <c r="J91" s="137">
        <f t="shared" si="275"/>
        <v>0</v>
      </c>
      <c r="K91" s="135"/>
      <c r="L91" s="136"/>
      <c r="M91" s="137">
        <f t="shared" si="276"/>
        <v>0</v>
      </c>
      <c r="N91" s="135"/>
      <c r="O91" s="136"/>
      <c r="P91" s="137">
        <f t="shared" si="277"/>
        <v>0</v>
      </c>
      <c r="Q91" s="135"/>
      <c r="R91" s="136"/>
      <c r="S91" s="137">
        <f t="shared" si="278"/>
        <v>0</v>
      </c>
      <c r="T91" s="135"/>
      <c r="U91" s="136"/>
      <c r="V91" s="137">
        <f t="shared" si="279"/>
        <v>0</v>
      </c>
      <c r="W91" s="138">
        <f t="shared" si="280"/>
        <v>0</v>
      </c>
      <c r="X91" s="127">
        <f t="shared" si="281"/>
        <v>0</v>
      </c>
      <c r="Y91" s="127">
        <f t="shared" si="258"/>
        <v>0</v>
      </c>
      <c r="Z91" s="128" t="e">
        <f t="shared" si="259"/>
        <v>#DIV/0!</v>
      </c>
      <c r="AA91" s="139"/>
      <c r="AB91" s="131"/>
      <c r="AC91" s="131"/>
      <c r="AD91" s="131"/>
      <c r="AE91" s="131"/>
      <c r="AF91" s="131"/>
      <c r="AG91" s="131"/>
    </row>
    <row r="92" spans="1:33" ht="30" customHeight="1" x14ac:dyDescent="0.25">
      <c r="A92" s="108" t="s">
        <v>66</v>
      </c>
      <c r="B92" s="155" t="s">
        <v>187</v>
      </c>
      <c r="C92" s="216" t="s">
        <v>188</v>
      </c>
      <c r="D92" s="217"/>
      <c r="E92" s="214">
        <f>SUM(E93:E95)</f>
        <v>0</v>
      </c>
      <c r="F92" s="143"/>
      <c r="G92" s="144">
        <f t="shared" ref="G92:H92" si="282">SUM(G93:G95)</f>
        <v>0</v>
      </c>
      <c r="H92" s="214">
        <f t="shared" si="282"/>
        <v>0</v>
      </c>
      <c r="I92" s="143"/>
      <c r="J92" s="144">
        <f t="shared" ref="J92:K92" si="283">SUM(J93:J95)</f>
        <v>0</v>
      </c>
      <c r="K92" s="214">
        <f t="shared" si="283"/>
        <v>0</v>
      </c>
      <c r="L92" s="143"/>
      <c r="M92" s="144">
        <f t="shared" ref="M92:N92" si="284">SUM(M93:M95)</f>
        <v>0</v>
      </c>
      <c r="N92" s="214">
        <f t="shared" si="284"/>
        <v>0</v>
      </c>
      <c r="O92" s="143"/>
      <c r="P92" s="144">
        <f t="shared" ref="P92:Q92" si="285">SUM(P93:P95)</f>
        <v>0</v>
      </c>
      <c r="Q92" s="214">
        <f t="shared" si="285"/>
        <v>0</v>
      </c>
      <c r="R92" s="143"/>
      <c r="S92" s="144">
        <f t="shared" ref="S92:T92" si="286">SUM(S93:S95)</f>
        <v>0</v>
      </c>
      <c r="T92" s="214">
        <f t="shared" si="286"/>
        <v>0</v>
      </c>
      <c r="U92" s="143"/>
      <c r="V92" s="144">
        <f t="shared" ref="V92:X92" si="287">SUM(V93:V95)</f>
        <v>0</v>
      </c>
      <c r="W92" s="211">
        <f t="shared" si="287"/>
        <v>0</v>
      </c>
      <c r="X92" s="211">
        <f t="shared" si="287"/>
        <v>0</v>
      </c>
      <c r="Y92" s="211">
        <f t="shared" si="258"/>
        <v>0</v>
      </c>
      <c r="Z92" s="211" t="e">
        <f t="shared" si="259"/>
        <v>#DIV/0!</v>
      </c>
      <c r="AA92" s="146"/>
      <c r="AB92" s="131"/>
      <c r="AC92" s="131"/>
      <c r="AD92" s="131"/>
      <c r="AE92" s="131"/>
      <c r="AF92" s="131"/>
      <c r="AG92" s="131"/>
    </row>
    <row r="93" spans="1:33" ht="30" customHeight="1" x14ac:dyDescent="0.25">
      <c r="A93" s="119" t="s">
        <v>69</v>
      </c>
      <c r="B93" s="120" t="s">
        <v>189</v>
      </c>
      <c r="C93" s="218" t="s">
        <v>110</v>
      </c>
      <c r="D93" s="219" t="s">
        <v>111</v>
      </c>
      <c r="E93" s="123"/>
      <c r="F93" s="124"/>
      <c r="G93" s="125">
        <f t="shared" ref="G93:G95" si="288">E93*F93</f>
        <v>0</v>
      </c>
      <c r="H93" s="123"/>
      <c r="I93" s="124"/>
      <c r="J93" s="125">
        <f t="shared" ref="J93:J95" si="289">H93*I93</f>
        <v>0</v>
      </c>
      <c r="K93" s="123"/>
      <c r="L93" s="124"/>
      <c r="M93" s="125">
        <f t="shared" ref="M93:M95" si="290">K93*L93</f>
        <v>0</v>
      </c>
      <c r="N93" s="123"/>
      <c r="O93" s="124"/>
      <c r="P93" s="125">
        <f t="shared" ref="P93:P95" si="291">N93*O93</f>
        <v>0</v>
      </c>
      <c r="Q93" s="123"/>
      <c r="R93" s="124"/>
      <c r="S93" s="125">
        <f t="shared" ref="S93:S95" si="292">Q93*R93</f>
        <v>0</v>
      </c>
      <c r="T93" s="123"/>
      <c r="U93" s="124"/>
      <c r="V93" s="125">
        <f t="shared" ref="V93:V95" si="293">T93*U93</f>
        <v>0</v>
      </c>
      <c r="W93" s="126">
        <f t="shared" ref="W93:W95" si="294">G93+M93+S93</f>
        <v>0</v>
      </c>
      <c r="X93" s="127">
        <f t="shared" ref="X93:X95" si="295">J93+P93+V93</f>
        <v>0</v>
      </c>
      <c r="Y93" s="127">
        <f t="shared" si="258"/>
        <v>0</v>
      </c>
      <c r="Z93" s="128" t="e">
        <f t="shared" si="259"/>
        <v>#DIV/0!</v>
      </c>
      <c r="AA93" s="129"/>
      <c r="AB93" s="130"/>
      <c r="AC93" s="131"/>
      <c r="AD93" s="131"/>
      <c r="AE93" s="131"/>
      <c r="AF93" s="131"/>
      <c r="AG93" s="131"/>
    </row>
    <row r="94" spans="1:33" ht="30" customHeight="1" x14ac:dyDescent="0.25">
      <c r="A94" s="119" t="s">
        <v>69</v>
      </c>
      <c r="B94" s="120" t="s">
        <v>190</v>
      </c>
      <c r="C94" s="218" t="s">
        <v>110</v>
      </c>
      <c r="D94" s="219" t="s">
        <v>111</v>
      </c>
      <c r="E94" s="123"/>
      <c r="F94" s="124"/>
      <c r="G94" s="125">
        <f t="shared" si="288"/>
        <v>0</v>
      </c>
      <c r="H94" s="123"/>
      <c r="I94" s="124"/>
      <c r="J94" s="125">
        <f t="shared" si="289"/>
        <v>0</v>
      </c>
      <c r="K94" s="123"/>
      <c r="L94" s="124"/>
      <c r="M94" s="125">
        <f t="shared" si="290"/>
        <v>0</v>
      </c>
      <c r="N94" s="123"/>
      <c r="O94" s="124"/>
      <c r="P94" s="125">
        <f t="shared" si="291"/>
        <v>0</v>
      </c>
      <c r="Q94" s="123"/>
      <c r="R94" s="124"/>
      <c r="S94" s="125">
        <f t="shared" si="292"/>
        <v>0</v>
      </c>
      <c r="T94" s="123"/>
      <c r="U94" s="124"/>
      <c r="V94" s="125">
        <f t="shared" si="293"/>
        <v>0</v>
      </c>
      <c r="W94" s="126">
        <f t="shared" si="294"/>
        <v>0</v>
      </c>
      <c r="X94" s="127">
        <f t="shared" si="295"/>
        <v>0</v>
      </c>
      <c r="Y94" s="127">
        <f t="shared" si="258"/>
        <v>0</v>
      </c>
      <c r="Z94" s="128" t="e">
        <f t="shared" si="259"/>
        <v>#DIV/0!</v>
      </c>
      <c r="AA94" s="129"/>
      <c r="AB94" s="131"/>
      <c r="AC94" s="131"/>
      <c r="AD94" s="131"/>
      <c r="AE94" s="131"/>
      <c r="AF94" s="131"/>
      <c r="AG94" s="131"/>
    </row>
    <row r="95" spans="1:33" ht="30" customHeight="1" x14ac:dyDescent="0.25">
      <c r="A95" s="132" t="s">
        <v>69</v>
      </c>
      <c r="B95" s="133" t="s">
        <v>191</v>
      </c>
      <c r="C95" s="220" t="s">
        <v>110</v>
      </c>
      <c r="D95" s="219" t="s">
        <v>111</v>
      </c>
      <c r="E95" s="149"/>
      <c r="F95" s="150"/>
      <c r="G95" s="151">
        <f t="shared" si="288"/>
        <v>0</v>
      </c>
      <c r="H95" s="149"/>
      <c r="I95" s="150"/>
      <c r="J95" s="151">
        <f t="shared" si="289"/>
        <v>0</v>
      </c>
      <c r="K95" s="149"/>
      <c r="L95" s="150"/>
      <c r="M95" s="151">
        <f t="shared" si="290"/>
        <v>0</v>
      </c>
      <c r="N95" s="149"/>
      <c r="O95" s="150"/>
      <c r="P95" s="151">
        <f t="shared" si="291"/>
        <v>0</v>
      </c>
      <c r="Q95" s="149"/>
      <c r="R95" s="150"/>
      <c r="S95" s="151">
        <f t="shared" si="292"/>
        <v>0</v>
      </c>
      <c r="T95" s="149"/>
      <c r="U95" s="150"/>
      <c r="V95" s="151">
        <f t="shared" si="293"/>
        <v>0</v>
      </c>
      <c r="W95" s="138">
        <f t="shared" si="294"/>
        <v>0</v>
      </c>
      <c r="X95" s="127">
        <f t="shared" si="295"/>
        <v>0</v>
      </c>
      <c r="Y95" s="127">
        <f t="shared" si="258"/>
        <v>0</v>
      </c>
      <c r="Z95" s="128" t="e">
        <f t="shared" si="259"/>
        <v>#DIV/0!</v>
      </c>
      <c r="AA95" s="152"/>
      <c r="AB95" s="131"/>
      <c r="AC95" s="131"/>
      <c r="AD95" s="131"/>
      <c r="AE95" s="131"/>
      <c r="AF95" s="131"/>
      <c r="AG95" s="131"/>
    </row>
    <row r="96" spans="1:33" ht="39.75" customHeight="1" x14ac:dyDescent="0.25">
      <c r="A96" s="430" t="s">
        <v>192</v>
      </c>
      <c r="B96" s="401"/>
      <c r="C96" s="401"/>
      <c r="D96" s="402"/>
      <c r="E96" s="189"/>
      <c r="F96" s="189"/>
      <c r="G96" s="172">
        <f>G84+G88+G92</f>
        <v>0</v>
      </c>
      <c r="H96" s="189"/>
      <c r="I96" s="189"/>
      <c r="J96" s="172">
        <f>J84+J88+J92</f>
        <v>0</v>
      </c>
      <c r="K96" s="189"/>
      <c r="L96" s="189"/>
      <c r="M96" s="172">
        <f>M84+M88+M92</f>
        <v>0</v>
      </c>
      <c r="N96" s="189"/>
      <c r="O96" s="189"/>
      <c r="P96" s="172">
        <f>P84+P88+P92</f>
        <v>0</v>
      </c>
      <c r="Q96" s="189"/>
      <c r="R96" s="189"/>
      <c r="S96" s="172">
        <f>S84+S88+S92</f>
        <v>0</v>
      </c>
      <c r="T96" s="189"/>
      <c r="U96" s="189"/>
      <c r="V96" s="172">
        <f t="shared" ref="V96:X96" si="296">V84+V88+V92</f>
        <v>0</v>
      </c>
      <c r="W96" s="191">
        <f t="shared" si="296"/>
        <v>0</v>
      </c>
      <c r="X96" s="191">
        <f t="shared" si="296"/>
        <v>0</v>
      </c>
      <c r="Y96" s="191">
        <f t="shared" si="258"/>
        <v>0</v>
      </c>
      <c r="Z96" s="191" t="e">
        <f t="shared" si="259"/>
        <v>#DIV/0!</v>
      </c>
      <c r="AA96" s="177"/>
      <c r="AB96" s="5"/>
      <c r="AC96" s="7"/>
      <c r="AD96" s="7"/>
      <c r="AE96" s="7"/>
      <c r="AF96" s="7"/>
      <c r="AG96" s="7"/>
    </row>
    <row r="97" spans="1:33" ht="30" customHeight="1" x14ac:dyDescent="0.25">
      <c r="A97" s="178" t="s">
        <v>64</v>
      </c>
      <c r="B97" s="179">
        <v>6</v>
      </c>
      <c r="C97" s="180" t="s">
        <v>193</v>
      </c>
      <c r="D97" s="181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6"/>
      <c r="X97" s="106"/>
      <c r="Y97" s="210"/>
      <c r="Z97" s="106"/>
      <c r="AA97" s="107"/>
      <c r="AB97" s="7"/>
      <c r="AC97" s="7"/>
      <c r="AD97" s="7"/>
      <c r="AE97" s="7"/>
      <c r="AF97" s="7"/>
      <c r="AG97" s="7"/>
    </row>
    <row r="98" spans="1:33" ht="30" customHeight="1" x14ac:dyDescent="0.25">
      <c r="A98" s="108" t="s">
        <v>66</v>
      </c>
      <c r="B98" s="155" t="s">
        <v>194</v>
      </c>
      <c r="C98" s="221" t="s">
        <v>195</v>
      </c>
      <c r="D98" s="111"/>
      <c r="E98" s="112">
        <f>SUM(E99:E101)</f>
        <v>0</v>
      </c>
      <c r="F98" s="113"/>
      <c r="G98" s="114">
        <f t="shared" ref="G98:H98" si="297">SUM(G99:G101)</f>
        <v>0</v>
      </c>
      <c r="H98" s="112">
        <f t="shared" si="297"/>
        <v>0</v>
      </c>
      <c r="I98" s="113"/>
      <c r="J98" s="114">
        <f t="shared" ref="J98:K98" si="298">SUM(J99:J101)</f>
        <v>0</v>
      </c>
      <c r="K98" s="112">
        <f t="shared" si="298"/>
        <v>0</v>
      </c>
      <c r="L98" s="113"/>
      <c r="M98" s="114">
        <f t="shared" ref="M98:N98" si="299">SUM(M99:M101)</f>
        <v>0</v>
      </c>
      <c r="N98" s="112">
        <f t="shared" si="299"/>
        <v>0</v>
      </c>
      <c r="O98" s="113"/>
      <c r="P98" s="114">
        <f t="shared" ref="P98:Q98" si="300">SUM(P99:P101)</f>
        <v>0</v>
      </c>
      <c r="Q98" s="112">
        <f t="shared" si="300"/>
        <v>0</v>
      </c>
      <c r="R98" s="113"/>
      <c r="S98" s="114">
        <f t="shared" ref="S98:T98" si="301">SUM(S99:S101)</f>
        <v>0</v>
      </c>
      <c r="T98" s="112">
        <f t="shared" si="301"/>
        <v>0</v>
      </c>
      <c r="U98" s="113"/>
      <c r="V98" s="114">
        <f t="shared" ref="V98:X98" si="302">SUM(V99:V101)</f>
        <v>0</v>
      </c>
      <c r="W98" s="114">
        <f t="shared" si="302"/>
        <v>0</v>
      </c>
      <c r="X98" s="114">
        <f t="shared" si="302"/>
        <v>0</v>
      </c>
      <c r="Y98" s="114">
        <f t="shared" ref="Y98:Y110" si="303">W98-X98</f>
        <v>0</v>
      </c>
      <c r="Z98" s="116" t="e">
        <f t="shared" ref="Z98:Z110" si="304">Y98/W98</f>
        <v>#DIV/0!</v>
      </c>
      <c r="AA98" s="117"/>
      <c r="AB98" s="118"/>
      <c r="AC98" s="118"/>
      <c r="AD98" s="118"/>
      <c r="AE98" s="118"/>
      <c r="AF98" s="118"/>
      <c r="AG98" s="118"/>
    </row>
    <row r="99" spans="1:33" ht="30" customHeight="1" x14ac:dyDescent="0.25">
      <c r="A99" s="119" t="s">
        <v>69</v>
      </c>
      <c r="B99" s="120" t="s">
        <v>196</v>
      </c>
      <c r="C99" s="187" t="s">
        <v>197</v>
      </c>
      <c r="D99" s="122" t="s">
        <v>104</v>
      </c>
      <c r="E99" s="123"/>
      <c r="F99" s="124"/>
      <c r="G99" s="125">
        <f t="shared" ref="G99:G101" si="305">E99*F99</f>
        <v>0</v>
      </c>
      <c r="H99" s="123"/>
      <c r="I99" s="124"/>
      <c r="J99" s="125">
        <f t="shared" ref="J99:J101" si="306">H99*I99</f>
        <v>0</v>
      </c>
      <c r="K99" s="123"/>
      <c r="L99" s="124"/>
      <c r="M99" s="125">
        <f t="shared" ref="M99:M101" si="307">K99*L99</f>
        <v>0</v>
      </c>
      <c r="N99" s="123"/>
      <c r="O99" s="124"/>
      <c r="P99" s="125">
        <f t="shared" ref="P99:P101" si="308">N99*O99</f>
        <v>0</v>
      </c>
      <c r="Q99" s="123"/>
      <c r="R99" s="124"/>
      <c r="S99" s="125">
        <f t="shared" ref="S99:S101" si="309">Q99*R99</f>
        <v>0</v>
      </c>
      <c r="T99" s="123"/>
      <c r="U99" s="124"/>
      <c r="V99" s="125">
        <f t="shared" ref="V99:V101" si="310">T99*U99</f>
        <v>0</v>
      </c>
      <c r="W99" s="126">
        <f t="shared" ref="W99:W101" si="311">G99+M99+S99</f>
        <v>0</v>
      </c>
      <c r="X99" s="127">
        <f t="shared" ref="X99:X101" si="312">J99+P99+V99</f>
        <v>0</v>
      </c>
      <c r="Y99" s="127">
        <f t="shared" si="303"/>
        <v>0</v>
      </c>
      <c r="Z99" s="128" t="e">
        <f t="shared" si="304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25">
      <c r="A100" s="119" t="s">
        <v>69</v>
      </c>
      <c r="B100" s="120" t="s">
        <v>198</v>
      </c>
      <c r="C100" s="187" t="s">
        <v>197</v>
      </c>
      <c r="D100" s="122" t="s">
        <v>104</v>
      </c>
      <c r="E100" s="123"/>
      <c r="F100" s="124"/>
      <c r="G100" s="125">
        <f t="shared" si="305"/>
        <v>0</v>
      </c>
      <c r="H100" s="123"/>
      <c r="I100" s="124"/>
      <c r="J100" s="125">
        <f t="shared" si="306"/>
        <v>0</v>
      </c>
      <c r="K100" s="123"/>
      <c r="L100" s="124"/>
      <c r="M100" s="125">
        <f t="shared" si="307"/>
        <v>0</v>
      </c>
      <c r="N100" s="123"/>
      <c r="O100" s="124"/>
      <c r="P100" s="125">
        <f t="shared" si="308"/>
        <v>0</v>
      </c>
      <c r="Q100" s="123"/>
      <c r="R100" s="124"/>
      <c r="S100" s="125">
        <f t="shared" si="309"/>
        <v>0</v>
      </c>
      <c r="T100" s="123"/>
      <c r="U100" s="124"/>
      <c r="V100" s="125">
        <f t="shared" si="310"/>
        <v>0</v>
      </c>
      <c r="W100" s="126">
        <f t="shared" si="311"/>
        <v>0</v>
      </c>
      <c r="X100" s="127">
        <f t="shared" si="312"/>
        <v>0</v>
      </c>
      <c r="Y100" s="127">
        <f t="shared" si="303"/>
        <v>0</v>
      </c>
      <c r="Z100" s="128" t="e">
        <f t="shared" si="30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5">
      <c r="A101" s="132" t="s">
        <v>69</v>
      </c>
      <c r="B101" s="133" t="s">
        <v>199</v>
      </c>
      <c r="C101" s="163" t="s">
        <v>197</v>
      </c>
      <c r="D101" s="134" t="s">
        <v>104</v>
      </c>
      <c r="E101" s="135"/>
      <c r="F101" s="136"/>
      <c r="G101" s="137">
        <f t="shared" si="305"/>
        <v>0</v>
      </c>
      <c r="H101" s="135"/>
      <c r="I101" s="136"/>
      <c r="J101" s="137">
        <f t="shared" si="306"/>
        <v>0</v>
      </c>
      <c r="K101" s="135"/>
      <c r="L101" s="136"/>
      <c r="M101" s="137">
        <f t="shared" si="307"/>
        <v>0</v>
      </c>
      <c r="N101" s="135"/>
      <c r="O101" s="136"/>
      <c r="P101" s="137">
        <f t="shared" si="308"/>
        <v>0</v>
      </c>
      <c r="Q101" s="135"/>
      <c r="R101" s="136"/>
      <c r="S101" s="137">
        <f t="shared" si="309"/>
        <v>0</v>
      </c>
      <c r="T101" s="135"/>
      <c r="U101" s="136"/>
      <c r="V101" s="137">
        <f t="shared" si="310"/>
        <v>0</v>
      </c>
      <c r="W101" s="138">
        <f t="shared" si="311"/>
        <v>0</v>
      </c>
      <c r="X101" s="127">
        <f t="shared" si="312"/>
        <v>0</v>
      </c>
      <c r="Y101" s="127">
        <f t="shared" si="303"/>
        <v>0</v>
      </c>
      <c r="Z101" s="128" t="e">
        <f t="shared" si="30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08" t="s">
        <v>64</v>
      </c>
      <c r="B102" s="155" t="s">
        <v>200</v>
      </c>
      <c r="C102" s="222" t="s">
        <v>201</v>
      </c>
      <c r="D102" s="141"/>
      <c r="E102" s="142">
        <f>SUM(E103:E105)</f>
        <v>0</v>
      </c>
      <c r="F102" s="143"/>
      <c r="G102" s="144">
        <f t="shared" ref="G102:H102" si="313">SUM(G103:G105)</f>
        <v>0</v>
      </c>
      <c r="H102" s="142">
        <f t="shared" si="313"/>
        <v>0</v>
      </c>
      <c r="I102" s="143"/>
      <c r="J102" s="144">
        <f t="shared" ref="J102:K102" si="314">SUM(J103:J105)</f>
        <v>0</v>
      </c>
      <c r="K102" s="142">
        <f t="shared" si="314"/>
        <v>0</v>
      </c>
      <c r="L102" s="143"/>
      <c r="M102" s="144">
        <f t="shared" ref="M102:N102" si="315">SUM(M103:M105)</f>
        <v>0</v>
      </c>
      <c r="N102" s="142">
        <f t="shared" si="315"/>
        <v>0</v>
      </c>
      <c r="O102" s="143"/>
      <c r="P102" s="144">
        <f t="shared" ref="P102:Q102" si="316">SUM(P103:P105)</f>
        <v>0</v>
      </c>
      <c r="Q102" s="142">
        <f t="shared" si="316"/>
        <v>0</v>
      </c>
      <c r="R102" s="143"/>
      <c r="S102" s="144">
        <f t="shared" ref="S102:T102" si="317">SUM(S103:S105)</f>
        <v>0</v>
      </c>
      <c r="T102" s="142">
        <f t="shared" si="317"/>
        <v>0</v>
      </c>
      <c r="U102" s="143"/>
      <c r="V102" s="144">
        <f t="shared" ref="V102:X102" si="318">SUM(V103:V105)</f>
        <v>0</v>
      </c>
      <c r="W102" s="144">
        <f t="shared" si="318"/>
        <v>0</v>
      </c>
      <c r="X102" s="144">
        <f t="shared" si="318"/>
        <v>0</v>
      </c>
      <c r="Y102" s="144">
        <f t="shared" si="303"/>
        <v>0</v>
      </c>
      <c r="Z102" s="144" t="e">
        <f t="shared" si="30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25">
      <c r="A103" s="119" t="s">
        <v>69</v>
      </c>
      <c r="B103" s="120" t="s">
        <v>202</v>
      </c>
      <c r="C103" s="187" t="s">
        <v>197</v>
      </c>
      <c r="D103" s="122" t="s">
        <v>104</v>
      </c>
      <c r="E103" s="123"/>
      <c r="F103" s="124"/>
      <c r="G103" s="125">
        <f t="shared" ref="G103:G105" si="319">E103*F103</f>
        <v>0</v>
      </c>
      <c r="H103" s="123"/>
      <c r="I103" s="124"/>
      <c r="J103" s="125">
        <f t="shared" ref="J103:J105" si="320">H103*I103</f>
        <v>0</v>
      </c>
      <c r="K103" s="123"/>
      <c r="L103" s="124"/>
      <c r="M103" s="125">
        <f t="shared" ref="M103:M105" si="321">K103*L103</f>
        <v>0</v>
      </c>
      <c r="N103" s="123"/>
      <c r="O103" s="124"/>
      <c r="P103" s="125">
        <f t="shared" ref="P103:P105" si="322">N103*O103</f>
        <v>0</v>
      </c>
      <c r="Q103" s="123"/>
      <c r="R103" s="124"/>
      <c r="S103" s="125">
        <f t="shared" ref="S103:S105" si="323">Q103*R103</f>
        <v>0</v>
      </c>
      <c r="T103" s="123"/>
      <c r="U103" s="124"/>
      <c r="V103" s="125">
        <f t="shared" ref="V103:V105" si="324">T103*U103</f>
        <v>0</v>
      </c>
      <c r="W103" s="126">
        <f t="shared" ref="W103:W105" si="325">G103+M103+S103</f>
        <v>0</v>
      </c>
      <c r="X103" s="127">
        <f t="shared" ref="X103:X105" si="326">J103+P103+V103</f>
        <v>0</v>
      </c>
      <c r="Y103" s="127">
        <f t="shared" si="303"/>
        <v>0</v>
      </c>
      <c r="Z103" s="128" t="e">
        <f t="shared" si="30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19" t="s">
        <v>69</v>
      </c>
      <c r="B104" s="120" t="s">
        <v>203</v>
      </c>
      <c r="C104" s="187" t="s">
        <v>197</v>
      </c>
      <c r="D104" s="122" t="s">
        <v>104</v>
      </c>
      <c r="E104" s="123"/>
      <c r="F104" s="124"/>
      <c r="G104" s="125">
        <f t="shared" si="319"/>
        <v>0</v>
      </c>
      <c r="H104" s="123"/>
      <c r="I104" s="124"/>
      <c r="J104" s="125">
        <f t="shared" si="320"/>
        <v>0</v>
      </c>
      <c r="K104" s="123"/>
      <c r="L104" s="124"/>
      <c r="M104" s="125">
        <f t="shared" si="321"/>
        <v>0</v>
      </c>
      <c r="N104" s="123"/>
      <c r="O104" s="124"/>
      <c r="P104" s="125">
        <f t="shared" si="322"/>
        <v>0</v>
      </c>
      <c r="Q104" s="123"/>
      <c r="R104" s="124"/>
      <c r="S104" s="125">
        <f t="shared" si="323"/>
        <v>0</v>
      </c>
      <c r="T104" s="123"/>
      <c r="U104" s="124"/>
      <c r="V104" s="125">
        <f t="shared" si="324"/>
        <v>0</v>
      </c>
      <c r="W104" s="126">
        <f t="shared" si="325"/>
        <v>0</v>
      </c>
      <c r="X104" s="127">
        <f t="shared" si="326"/>
        <v>0</v>
      </c>
      <c r="Y104" s="127">
        <f t="shared" si="303"/>
        <v>0</v>
      </c>
      <c r="Z104" s="128" t="e">
        <f t="shared" si="30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5">
      <c r="A105" s="132" t="s">
        <v>69</v>
      </c>
      <c r="B105" s="133" t="s">
        <v>204</v>
      </c>
      <c r="C105" s="163" t="s">
        <v>197</v>
      </c>
      <c r="D105" s="134" t="s">
        <v>104</v>
      </c>
      <c r="E105" s="135"/>
      <c r="F105" s="136"/>
      <c r="G105" s="137">
        <f t="shared" si="319"/>
        <v>0</v>
      </c>
      <c r="H105" s="135"/>
      <c r="I105" s="136"/>
      <c r="J105" s="137">
        <f t="shared" si="320"/>
        <v>0</v>
      </c>
      <c r="K105" s="135"/>
      <c r="L105" s="136"/>
      <c r="M105" s="137">
        <f t="shared" si="321"/>
        <v>0</v>
      </c>
      <c r="N105" s="135"/>
      <c r="O105" s="136"/>
      <c r="P105" s="137">
        <f t="shared" si="322"/>
        <v>0</v>
      </c>
      <c r="Q105" s="135"/>
      <c r="R105" s="136"/>
      <c r="S105" s="137">
        <f t="shared" si="323"/>
        <v>0</v>
      </c>
      <c r="T105" s="135"/>
      <c r="U105" s="136"/>
      <c r="V105" s="137">
        <f t="shared" si="324"/>
        <v>0</v>
      </c>
      <c r="W105" s="138">
        <f t="shared" si="325"/>
        <v>0</v>
      </c>
      <c r="X105" s="127">
        <f t="shared" si="326"/>
        <v>0</v>
      </c>
      <c r="Y105" s="127">
        <f t="shared" si="303"/>
        <v>0</v>
      </c>
      <c r="Z105" s="128" t="e">
        <f t="shared" si="30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08" t="s">
        <v>64</v>
      </c>
      <c r="B106" s="155" t="s">
        <v>205</v>
      </c>
      <c r="C106" s="376" t="s">
        <v>206</v>
      </c>
      <c r="D106" s="141"/>
      <c r="E106" s="142">
        <f>SUM(E107:E109)</f>
        <v>0</v>
      </c>
      <c r="F106" s="143"/>
      <c r="G106" s="144">
        <f t="shared" ref="G106:H106" si="327">SUM(G107:G109)</f>
        <v>0</v>
      </c>
      <c r="H106" s="142">
        <f t="shared" si="327"/>
        <v>0</v>
      </c>
      <c r="I106" s="143"/>
      <c r="J106" s="144">
        <f t="shared" ref="J106:K106" si="328">SUM(J107:J109)</f>
        <v>0</v>
      </c>
      <c r="K106" s="142">
        <f t="shared" si="328"/>
        <v>54</v>
      </c>
      <c r="L106" s="143"/>
      <c r="M106" s="144">
        <f t="shared" ref="M106:N106" si="329">SUM(M107:M109)</f>
        <v>2004</v>
      </c>
      <c r="N106" s="142">
        <f t="shared" si="329"/>
        <v>101</v>
      </c>
      <c r="O106" s="143"/>
      <c r="P106" s="144">
        <f t="shared" ref="P106:Q106" si="330">SUM(P107:P109)</f>
        <v>1764</v>
      </c>
      <c r="Q106" s="142">
        <f t="shared" si="330"/>
        <v>0</v>
      </c>
      <c r="R106" s="143"/>
      <c r="S106" s="144">
        <f t="shared" ref="S106:T106" si="331">SUM(S107:S109)</f>
        <v>0</v>
      </c>
      <c r="T106" s="142">
        <f t="shared" si="331"/>
        <v>0</v>
      </c>
      <c r="U106" s="143"/>
      <c r="V106" s="144">
        <f t="shared" ref="V106:X106" si="332">SUM(V107:V109)</f>
        <v>0</v>
      </c>
      <c r="W106" s="144">
        <f t="shared" si="332"/>
        <v>2004</v>
      </c>
      <c r="X106" s="144">
        <f t="shared" si="332"/>
        <v>1764</v>
      </c>
      <c r="Y106" s="144">
        <f t="shared" si="303"/>
        <v>240</v>
      </c>
      <c r="Z106" s="144">
        <f t="shared" si="304"/>
        <v>0.11976047904191617</v>
      </c>
      <c r="AA106" s="146"/>
      <c r="AB106" s="118"/>
      <c r="AC106" s="118"/>
      <c r="AD106" s="118"/>
      <c r="AE106" s="118"/>
      <c r="AF106" s="118"/>
      <c r="AG106" s="118"/>
    </row>
    <row r="107" spans="1:33" ht="62.25" customHeight="1" x14ac:dyDescent="0.25">
      <c r="A107" s="119" t="s">
        <v>69</v>
      </c>
      <c r="B107" s="120" t="s">
        <v>207</v>
      </c>
      <c r="C107" s="187" t="s">
        <v>344</v>
      </c>
      <c r="D107" s="343" t="s">
        <v>104</v>
      </c>
      <c r="E107" s="123"/>
      <c r="F107" s="124"/>
      <c r="G107" s="125">
        <f t="shared" ref="G107:G109" si="333">E107*F107</f>
        <v>0</v>
      </c>
      <c r="H107" s="123"/>
      <c r="I107" s="124"/>
      <c r="J107" s="125">
        <f t="shared" ref="J107:J109" si="334">H107*I107</f>
        <v>0</v>
      </c>
      <c r="K107" s="341">
        <v>2</v>
      </c>
      <c r="L107" s="342">
        <v>247</v>
      </c>
      <c r="M107" s="125">
        <f t="shared" ref="M107:M109" si="335">K107*L107</f>
        <v>494</v>
      </c>
      <c r="N107" s="123">
        <v>100</v>
      </c>
      <c r="O107" s="124">
        <v>3.96</v>
      </c>
      <c r="P107" s="125">
        <f t="shared" ref="P107:P109" si="336">N107*O107</f>
        <v>396</v>
      </c>
      <c r="Q107" s="123"/>
      <c r="R107" s="124"/>
      <c r="S107" s="125">
        <f t="shared" ref="S107:S109" si="337">Q107*R107</f>
        <v>0</v>
      </c>
      <c r="T107" s="123"/>
      <c r="U107" s="124"/>
      <c r="V107" s="125">
        <f t="shared" ref="V107:V109" si="338">T107*U107</f>
        <v>0</v>
      </c>
      <c r="W107" s="126">
        <f t="shared" ref="W107:W109" si="339">G107+M107+S107</f>
        <v>494</v>
      </c>
      <c r="X107" s="127">
        <f t="shared" ref="X107:X109" si="340">J107+P107+V107</f>
        <v>396</v>
      </c>
      <c r="Y107" s="127">
        <f t="shared" si="303"/>
        <v>98</v>
      </c>
      <c r="Z107" s="128">
        <f t="shared" si="304"/>
        <v>0.19838056680161945</v>
      </c>
      <c r="AA107" s="129" t="s">
        <v>430</v>
      </c>
      <c r="AB107" s="131"/>
      <c r="AC107" s="131"/>
      <c r="AD107" s="131"/>
      <c r="AE107" s="131"/>
      <c r="AF107" s="131"/>
      <c r="AG107" s="131"/>
    </row>
    <row r="108" spans="1:33" ht="30" customHeight="1" x14ac:dyDescent="0.25">
      <c r="A108" s="119" t="s">
        <v>69</v>
      </c>
      <c r="B108" s="120" t="s">
        <v>208</v>
      </c>
      <c r="C108" s="187" t="s">
        <v>345</v>
      </c>
      <c r="D108" s="343" t="s">
        <v>104</v>
      </c>
      <c r="E108" s="123"/>
      <c r="F108" s="124"/>
      <c r="G108" s="125">
        <f t="shared" si="333"/>
        <v>0</v>
      </c>
      <c r="H108" s="123"/>
      <c r="I108" s="124"/>
      <c r="J108" s="125">
        <f t="shared" si="334"/>
        <v>0</v>
      </c>
      <c r="K108" s="341">
        <v>2</v>
      </c>
      <c r="L108" s="342">
        <v>630</v>
      </c>
      <c r="M108" s="125">
        <f t="shared" si="335"/>
        <v>1260</v>
      </c>
      <c r="N108" s="123">
        <v>1</v>
      </c>
      <c r="O108" s="124">
        <v>1368</v>
      </c>
      <c r="P108" s="125">
        <f t="shared" si="336"/>
        <v>1368</v>
      </c>
      <c r="Q108" s="123"/>
      <c r="R108" s="124"/>
      <c r="S108" s="125">
        <f t="shared" si="337"/>
        <v>0</v>
      </c>
      <c r="T108" s="123"/>
      <c r="U108" s="124"/>
      <c r="V108" s="125">
        <f t="shared" si="338"/>
        <v>0</v>
      </c>
      <c r="W108" s="126">
        <f t="shared" si="339"/>
        <v>1260</v>
      </c>
      <c r="X108" s="127">
        <f t="shared" si="340"/>
        <v>1368</v>
      </c>
      <c r="Y108" s="127">
        <f t="shared" si="303"/>
        <v>-108</v>
      </c>
      <c r="Z108" s="128">
        <f t="shared" si="304"/>
        <v>-8.5714285714285715E-2</v>
      </c>
      <c r="AA108" s="129"/>
      <c r="AB108" s="131"/>
      <c r="AC108" s="131"/>
      <c r="AD108" s="131"/>
      <c r="AE108" s="131"/>
      <c r="AF108" s="131"/>
      <c r="AG108" s="131"/>
    </row>
    <row r="109" spans="1:33" ht="30" customHeight="1" x14ac:dyDescent="0.25">
      <c r="A109" s="132" t="s">
        <v>69</v>
      </c>
      <c r="B109" s="133" t="s">
        <v>209</v>
      </c>
      <c r="C109" s="338" t="s">
        <v>346</v>
      </c>
      <c r="D109" s="344" t="s">
        <v>104</v>
      </c>
      <c r="E109" s="149"/>
      <c r="F109" s="150"/>
      <c r="G109" s="151">
        <f t="shared" si="333"/>
        <v>0</v>
      </c>
      <c r="H109" s="149"/>
      <c r="I109" s="150"/>
      <c r="J109" s="151">
        <f t="shared" si="334"/>
        <v>0</v>
      </c>
      <c r="K109" s="345">
        <v>50</v>
      </c>
      <c r="L109" s="346">
        <v>5</v>
      </c>
      <c r="M109" s="151">
        <f t="shared" si="335"/>
        <v>250</v>
      </c>
      <c r="N109" s="149"/>
      <c r="O109" s="150"/>
      <c r="P109" s="151">
        <f t="shared" si="336"/>
        <v>0</v>
      </c>
      <c r="Q109" s="149"/>
      <c r="R109" s="150"/>
      <c r="S109" s="151">
        <f t="shared" si="337"/>
        <v>0</v>
      </c>
      <c r="T109" s="149"/>
      <c r="U109" s="150"/>
      <c r="V109" s="151">
        <f t="shared" si="338"/>
        <v>0</v>
      </c>
      <c r="W109" s="138">
        <f t="shared" si="339"/>
        <v>250</v>
      </c>
      <c r="X109" s="165">
        <f t="shared" si="340"/>
        <v>0</v>
      </c>
      <c r="Y109" s="165">
        <f t="shared" si="303"/>
        <v>250</v>
      </c>
      <c r="Z109" s="223">
        <f t="shared" si="304"/>
        <v>1</v>
      </c>
      <c r="AA109" s="139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66" t="s">
        <v>210</v>
      </c>
      <c r="B110" s="167"/>
      <c r="C110" s="168"/>
      <c r="D110" s="169"/>
      <c r="E110" s="173">
        <f>E106+E102+E98</f>
        <v>0</v>
      </c>
      <c r="F110" s="189"/>
      <c r="G110" s="172">
        <f t="shared" ref="G110:H110" si="341">G106+G102+G98</f>
        <v>0</v>
      </c>
      <c r="H110" s="173">
        <f t="shared" si="341"/>
        <v>0</v>
      </c>
      <c r="I110" s="189"/>
      <c r="J110" s="172">
        <f t="shared" ref="J110:K110" si="342">J106+J102+J98</f>
        <v>0</v>
      </c>
      <c r="K110" s="190">
        <f t="shared" si="342"/>
        <v>54</v>
      </c>
      <c r="L110" s="189"/>
      <c r="M110" s="172">
        <f t="shared" ref="M110:N110" si="343">M106+M102+M98</f>
        <v>2004</v>
      </c>
      <c r="N110" s="190">
        <f t="shared" si="343"/>
        <v>101</v>
      </c>
      <c r="O110" s="189"/>
      <c r="P110" s="172">
        <f t="shared" ref="P110:Q110" si="344">P106+P102+P98</f>
        <v>1764</v>
      </c>
      <c r="Q110" s="190">
        <f t="shared" si="344"/>
        <v>0</v>
      </c>
      <c r="R110" s="189"/>
      <c r="S110" s="172">
        <f t="shared" ref="S110:T110" si="345">S106+S102+S98</f>
        <v>0</v>
      </c>
      <c r="T110" s="190">
        <f t="shared" si="345"/>
        <v>0</v>
      </c>
      <c r="U110" s="189"/>
      <c r="V110" s="174">
        <f t="shared" ref="V110:X110" si="346">V106+V102+V98</f>
        <v>0</v>
      </c>
      <c r="W110" s="224">
        <f t="shared" si="346"/>
        <v>2004</v>
      </c>
      <c r="X110" s="225">
        <f t="shared" si="346"/>
        <v>1764</v>
      </c>
      <c r="Y110" s="225">
        <f t="shared" si="303"/>
        <v>240</v>
      </c>
      <c r="Z110" s="225">
        <f t="shared" si="304"/>
        <v>0.11976047904191617</v>
      </c>
      <c r="AA110" s="226"/>
      <c r="AB110" s="7"/>
      <c r="AC110" s="7"/>
      <c r="AD110" s="7"/>
      <c r="AE110" s="7"/>
      <c r="AF110" s="7"/>
      <c r="AG110" s="7"/>
    </row>
    <row r="111" spans="1:33" ht="30" customHeight="1" x14ac:dyDescent="0.25">
      <c r="A111" s="178" t="s">
        <v>64</v>
      </c>
      <c r="B111" s="208">
        <v>7</v>
      </c>
      <c r="C111" s="377" t="s">
        <v>211</v>
      </c>
      <c r="D111" s="181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227"/>
      <c r="X111" s="227"/>
      <c r="Y111" s="182"/>
      <c r="Z111" s="227"/>
      <c r="AA111" s="228"/>
      <c r="AB111" s="7"/>
      <c r="AC111" s="7"/>
      <c r="AD111" s="7"/>
      <c r="AE111" s="7"/>
      <c r="AF111" s="7"/>
      <c r="AG111" s="7"/>
    </row>
    <row r="112" spans="1:33" ht="30" customHeight="1" x14ac:dyDescent="0.25">
      <c r="A112" s="119" t="s">
        <v>69</v>
      </c>
      <c r="B112" s="120" t="s">
        <v>212</v>
      </c>
      <c r="C112" s="187" t="s">
        <v>213</v>
      </c>
      <c r="D112" s="122" t="s">
        <v>104</v>
      </c>
      <c r="E112" s="123"/>
      <c r="F112" s="124"/>
      <c r="G112" s="125">
        <f t="shared" ref="G112:G122" si="347">E112*F112</f>
        <v>0</v>
      </c>
      <c r="H112" s="123"/>
      <c r="I112" s="124"/>
      <c r="J112" s="125">
        <f t="shared" ref="J112:J122" si="348">H112*I112</f>
        <v>0</v>
      </c>
      <c r="K112" s="123"/>
      <c r="L112" s="124"/>
      <c r="M112" s="125">
        <f t="shared" ref="M112:M122" si="349">K112*L112</f>
        <v>0</v>
      </c>
      <c r="N112" s="123"/>
      <c r="O112" s="124"/>
      <c r="P112" s="125">
        <f t="shared" ref="P112:P122" si="350">N112*O112</f>
        <v>0</v>
      </c>
      <c r="Q112" s="123"/>
      <c r="R112" s="124"/>
      <c r="S112" s="125">
        <f t="shared" ref="S112:S122" si="351">Q112*R112</f>
        <v>0</v>
      </c>
      <c r="T112" s="123"/>
      <c r="U112" s="124"/>
      <c r="V112" s="229">
        <f t="shared" ref="V112:V122" si="352">T112*U112</f>
        <v>0</v>
      </c>
      <c r="W112" s="230">
        <f t="shared" ref="W112:W122" si="353">G112+M112+S112</f>
        <v>0</v>
      </c>
      <c r="X112" s="231">
        <f t="shared" ref="X112:X122" si="354">J112+P112+V112</f>
        <v>0</v>
      </c>
      <c r="Y112" s="231">
        <f t="shared" ref="Y112:Y123" si="355">W112-X112</f>
        <v>0</v>
      </c>
      <c r="Z112" s="232" t="e">
        <f t="shared" ref="Z112:Z123" si="356">Y112/W112</f>
        <v>#DIV/0!</v>
      </c>
      <c r="AA112" s="233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69</v>
      </c>
      <c r="B113" s="120" t="s">
        <v>214</v>
      </c>
      <c r="C113" s="187" t="s">
        <v>215</v>
      </c>
      <c r="D113" s="122" t="s">
        <v>104</v>
      </c>
      <c r="E113" s="123"/>
      <c r="F113" s="124"/>
      <c r="G113" s="125">
        <f t="shared" si="347"/>
        <v>0</v>
      </c>
      <c r="H113" s="123"/>
      <c r="I113" s="124"/>
      <c r="J113" s="125">
        <f t="shared" si="348"/>
        <v>0</v>
      </c>
      <c r="K113" s="123"/>
      <c r="L113" s="124"/>
      <c r="M113" s="125">
        <f t="shared" si="349"/>
        <v>0</v>
      </c>
      <c r="N113" s="123"/>
      <c r="O113" s="124"/>
      <c r="P113" s="125">
        <f t="shared" si="350"/>
        <v>0</v>
      </c>
      <c r="Q113" s="123"/>
      <c r="R113" s="124"/>
      <c r="S113" s="125">
        <f t="shared" si="351"/>
        <v>0</v>
      </c>
      <c r="T113" s="123"/>
      <c r="U113" s="124"/>
      <c r="V113" s="229">
        <f t="shared" si="352"/>
        <v>0</v>
      </c>
      <c r="W113" s="234">
        <f t="shared" si="353"/>
        <v>0</v>
      </c>
      <c r="X113" s="127">
        <f t="shared" si="354"/>
        <v>0</v>
      </c>
      <c r="Y113" s="127">
        <f t="shared" si="355"/>
        <v>0</v>
      </c>
      <c r="Z113" s="128" t="e">
        <f t="shared" si="35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69</v>
      </c>
      <c r="B114" s="120" t="s">
        <v>216</v>
      </c>
      <c r="C114" s="337" t="s">
        <v>217</v>
      </c>
      <c r="D114" s="343" t="s">
        <v>104</v>
      </c>
      <c r="E114" s="341">
        <v>100</v>
      </c>
      <c r="F114" s="342">
        <v>60</v>
      </c>
      <c r="G114" s="125">
        <f t="shared" si="347"/>
        <v>6000</v>
      </c>
      <c r="H114" s="123">
        <v>100</v>
      </c>
      <c r="I114" s="124">
        <v>60</v>
      </c>
      <c r="J114" s="125">
        <f t="shared" si="348"/>
        <v>6000</v>
      </c>
      <c r="K114" s="123"/>
      <c r="L114" s="124"/>
      <c r="M114" s="125">
        <f t="shared" si="349"/>
        <v>0</v>
      </c>
      <c r="N114" s="123"/>
      <c r="O114" s="124"/>
      <c r="P114" s="125">
        <f t="shared" si="350"/>
        <v>0</v>
      </c>
      <c r="Q114" s="123"/>
      <c r="R114" s="124"/>
      <c r="S114" s="125">
        <f t="shared" si="351"/>
        <v>0</v>
      </c>
      <c r="T114" s="123"/>
      <c r="U114" s="124"/>
      <c r="V114" s="229">
        <f t="shared" si="352"/>
        <v>0</v>
      </c>
      <c r="W114" s="234">
        <f t="shared" si="353"/>
        <v>6000</v>
      </c>
      <c r="X114" s="127">
        <f t="shared" si="354"/>
        <v>6000</v>
      </c>
      <c r="Y114" s="127">
        <f t="shared" si="355"/>
        <v>0</v>
      </c>
      <c r="Z114" s="128">
        <f t="shared" si="356"/>
        <v>0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69</v>
      </c>
      <c r="B115" s="120" t="s">
        <v>218</v>
      </c>
      <c r="C115" s="337" t="s">
        <v>219</v>
      </c>
      <c r="D115" s="343" t="s">
        <v>104</v>
      </c>
      <c r="E115" s="341">
        <v>850</v>
      </c>
      <c r="F115" s="342">
        <v>5</v>
      </c>
      <c r="G115" s="125">
        <f t="shared" si="347"/>
        <v>4250</v>
      </c>
      <c r="H115" s="123">
        <v>850</v>
      </c>
      <c r="I115" s="124">
        <v>5</v>
      </c>
      <c r="J115" s="125">
        <f t="shared" si="348"/>
        <v>4250</v>
      </c>
      <c r="K115" s="123"/>
      <c r="L115" s="124"/>
      <c r="M115" s="125">
        <f t="shared" si="349"/>
        <v>0</v>
      </c>
      <c r="N115" s="123"/>
      <c r="O115" s="124"/>
      <c r="P115" s="125">
        <f t="shared" si="350"/>
        <v>0</v>
      </c>
      <c r="Q115" s="123"/>
      <c r="R115" s="124"/>
      <c r="S115" s="125">
        <f t="shared" si="351"/>
        <v>0</v>
      </c>
      <c r="T115" s="123"/>
      <c r="U115" s="124"/>
      <c r="V115" s="229">
        <f t="shared" si="352"/>
        <v>0</v>
      </c>
      <c r="W115" s="234">
        <f t="shared" si="353"/>
        <v>4250</v>
      </c>
      <c r="X115" s="127">
        <f t="shared" si="354"/>
        <v>4250</v>
      </c>
      <c r="Y115" s="127">
        <f t="shared" si="355"/>
        <v>0</v>
      </c>
      <c r="Z115" s="128">
        <f t="shared" si="356"/>
        <v>0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19" t="s">
        <v>69</v>
      </c>
      <c r="B116" s="120" t="s">
        <v>220</v>
      </c>
      <c r="C116" s="337" t="s">
        <v>347</v>
      </c>
      <c r="D116" s="343" t="s">
        <v>104</v>
      </c>
      <c r="E116" s="341">
        <v>20</v>
      </c>
      <c r="F116" s="342">
        <v>30</v>
      </c>
      <c r="G116" s="125">
        <f t="shared" si="347"/>
        <v>600</v>
      </c>
      <c r="H116" s="123">
        <v>30</v>
      </c>
      <c r="I116" s="124">
        <v>20</v>
      </c>
      <c r="J116" s="125">
        <f t="shared" si="348"/>
        <v>600</v>
      </c>
      <c r="K116" s="123"/>
      <c r="L116" s="124"/>
      <c r="M116" s="125">
        <f t="shared" si="349"/>
        <v>0</v>
      </c>
      <c r="N116" s="123"/>
      <c r="O116" s="124"/>
      <c r="P116" s="125">
        <f t="shared" si="350"/>
        <v>0</v>
      </c>
      <c r="Q116" s="123"/>
      <c r="R116" s="124"/>
      <c r="S116" s="125">
        <f t="shared" si="351"/>
        <v>0</v>
      </c>
      <c r="T116" s="123"/>
      <c r="U116" s="124"/>
      <c r="V116" s="229">
        <f t="shared" si="352"/>
        <v>0</v>
      </c>
      <c r="W116" s="234">
        <f t="shared" si="353"/>
        <v>600</v>
      </c>
      <c r="X116" s="127">
        <f t="shared" si="354"/>
        <v>600</v>
      </c>
      <c r="Y116" s="127">
        <f t="shared" si="355"/>
        <v>0</v>
      </c>
      <c r="Z116" s="128">
        <f t="shared" si="356"/>
        <v>0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19" t="s">
        <v>69</v>
      </c>
      <c r="B117" s="120" t="s">
        <v>221</v>
      </c>
      <c r="C117" s="337" t="s">
        <v>348</v>
      </c>
      <c r="D117" s="343" t="s">
        <v>104</v>
      </c>
      <c r="E117" s="341">
        <v>1</v>
      </c>
      <c r="F117" s="342">
        <v>4000</v>
      </c>
      <c r="G117" s="125">
        <f t="shared" si="347"/>
        <v>4000</v>
      </c>
      <c r="H117" s="123">
        <v>1</v>
      </c>
      <c r="I117" s="124">
        <v>4000</v>
      </c>
      <c r="J117" s="125">
        <f t="shared" si="348"/>
        <v>4000</v>
      </c>
      <c r="K117" s="123"/>
      <c r="L117" s="124"/>
      <c r="M117" s="125">
        <f t="shared" si="349"/>
        <v>0</v>
      </c>
      <c r="N117" s="123"/>
      <c r="O117" s="124"/>
      <c r="P117" s="125">
        <f t="shared" si="350"/>
        <v>0</v>
      </c>
      <c r="Q117" s="123"/>
      <c r="R117" s="124"/>
      <c r="S117" s="125">
        <f t="shared" si="351"/>
        <v>0</v>
      </c>
      <c r="T117" s="123"/>
      <c r="U117" s="124"/>
      <c r="V117" s="229">
        <f t="shared" si="352"/>
        <v>0</v>
      </c>
      <c r="W117" s="234">
        <f t="shared" si="353"/>
        <v>4000</v>
      </c>
      <c r="X117" s="127">
        <f t="shared" si="354"/>
        <v>4000</v>
      </c>
      <c r="Y117" s="127">
        <f t="shared" si="355"/>
        <v>0</v>
      </c>
      <c r="Z117" s="128">
        <f t="shared" si="356"/>
        <v>0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19" t="s">
        <v>69</v>
      </c>
      <c r="B118" s="120" t="s">
        <v>222</v>
      </c>
      <c r="C118" s="337" t="s">
        <v>349</v>
      </c>
      <c r="D118" s="343" t="s">
        <v>104</v>
      </c>
      <c r="E118" s="341">
        <v>1</v>
      </c>
      <c r="F118" s="342">
        <v>2500</v>
      </c>
      <c r="G118" s="125">
        <f t="shared" si="347"/>
        <v>2500</v>
      </c>
      <c r="H118" s="123">
        <v>1</v>
      </c>
      <c r="I118" s="124">
        <v>2500</v>
      </c>
      <c r="J118" s="125">
        <f t="shared" si="348"/>
        <v>2500</v>
      </c>
      <c r="K118" s="123"/>
      <c r="L118" s="124"/>
      <c r="M118" s="125">
        <f t="shared" si="349"/>
        <v>0</v>
      </c>
      <c r="N118" s="123"/>
      <c r="O118" s="124"/>
      <c r="P118" s="125">
        <f t="shared" si="350"/>
        <v>0</v>
      </c>
      <c r="Q118" s="123"/>
      <c r="R118" s="124"/>
      <c r="S118" s="125">
        <f t="shared" si="351"/>
        <v>0</v>
      </c>
      <c r="T118" s="123"/>
      <c r="U118" s="124"/>
      <c r="V118" s="229">
        <f t="shared" si="352"/>
        <v>0</v>
      </c>
      <c r="W118" s="234">
        <f t="shared" si="353"/>
        <v>2500</v>
      </c>
      <c r="X118" s="127">
        <f t="shared" si="354"/>
        <v>2500</v>
      </c>
      <c r="Y118" s="127">
        <f t="shared" si="355"/>
        <v>0</v>
      </c>
      <c r="Z118" s="128">
        <f t="shared" si="356"/>
        <v>0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5">
      <c r="A119" s="119" t="s">
        <v>69</v>
      </c>
      <c r="B119" s="120" t="s">
        <v>223</v>
      </c>
      <c r="C119" s="337" t="s">
        <v>350</v>
      </c>
      <c r="D119" s="343" t="s">
        <v>104</v>
      </c>
      <c r="E119" s="341">
        <v>200</v>
      </c>
      <c r="F119" s="342">
        <v>18</v>
      </c>
      <c r="G119" s="125">
        <f t="shared" si="347"/>
        <v>3600</v>
      </c>
      <c r="H119" s="123">
        <v>200</v>
      </c>
      <c r="I119" s="124">
        <v>18</v>
      </c>
      <c r="J119" s="125">
        <f t="shared" si="348"/>
        <v>3600</v>
      </c>
      <c r="K119" s="123"/>
      <c r="L119" s="124"/>
      <c r="M119" s="125">
        <f t="shared" si="349"/>
        <v>0</v>
      </c>
      <c r="N119" s="123"/>
      <c r="O119" s="124"/>
      <c r="P119" s="125">
        <f t="shared" si="350"/>
        <v>0</v>
      </c>
      <c r="Q119" s="123"/>
      <c r="R119" s="124"/>
      <c r="S119" s="125">
        <f t="shared" si="351"/>
        <v>0</v>
      </c>
      <c r="T119" s="123"/>
      <c r="U119" s="124"/>
      <c r="V119" s="229">
        <f t="shared" si="352"/>
        <v>0</v>
      </c>
      <c r="W119" s="234">
        <f t="shared" si="353"/>
        <v>3600</v>
      </c>
      <c r="X119" s="127">
        <f t="shared" si="354"/>
        <v>3600</v>
      </c>
      <c r="Y119" s="127">
        <f t="shared" si="355"/>
        <v>0</v>
      </c>
      <c r="Z119" s="128">
        <f t="shared" si="356"/>
        <v>0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25">
      <c r="A120" s="132" t="s">
        <v>69</v>
      </c>
      <c r="B120" s="120" t="s">
        <v>224</v>
      </c>
      <c r="C120" s="338" t="s">
        <v>225</v>
      </c>
      <c r="D120" s="343" t="s">
        <v>104</v>
      </c>
      <c r="E120" s="347"/>
      <c r="F120" s="348"/>
      <c r="G120" s="125">
        <f t="shared" si="347"/>
        <v>0</v>
      </c>
      <c r="H120" s="135"/>
      <c r="I120" s="136"/>
      <c r="J120" s="125">
        <f t="shared" si="348"/>
        <v>0</v>
      </c>
      <c r="K120" s="123"/>
      <c r="L120" s="124"/>
      <c r="M120" s="125">
        <f t="shared" si="349"/>
        <v>0</v>
      </c>
      <c r="N120" s="123"/>
      <c r="O120" s="124"/>
      <c r="P120" s="125">
        <f t="shared" si="350"/>
        <v>0</v>
      </c>
      <c r="Q120" s="123"/>
      <c r="R120" s="124"/>
      <c r="S120" s="125">
        <f t="shared" si="351"/>
        <v>0</v>
      </c>
      <c r="T120" s="123"/>
      <c r="U120" s="124"/>
      <c r="V120" s="229">
        <f t="shared" si="352"/>
        <v>0</v>
      </c>
      <c r="W120" s="234">
        <f t="shared" si="353"/>
        <v>0</v>
      </c>
      <c r="X120" s="127">
        <f t="shared" si="354"/>
        <v>0</v>
      </c>
      <c r="Y120" s="127">
        <f t="shared" si="355"/>
        <v>0</v>
      </c>
      <c r="Z120" s="128" t="e">
        <f t="shared" si="356"/>
        <v>#DIV/0!</v>
      </c>
      <c r="AA120" s="139"/>
      <c r="AB120" s="131"/>
      <c r="AC120" s="131"/>
      <c r="AD120" s="131"/>
      <c r="AE120" s="131"/>
      <c r="AF120" s="131"/>
      <c r="AG120" s="131"/>
    </row>
    <row r="121" spans="1:33" ht="30" customHeight="1" x14ac:dyDescent="0.25">
      <c r="A121" s="132" t="s">
        <v>69</v>
      </c>
      <c r="B121" s="120" t="s">
        <v>226</v>
      </c>
      <c r="C121" s="338" t="s">
        <v>351</v>
      </c>
      <c r="D121" s="344" t="s">
        <v>104</v>
      </c>
      <c r="E121" s="341">
        <v>30</v>
      </c>
      <c r="F121" s="342">
        <v>130</v>
      </c>
      <c r="G121" s="125">
        <f t="shared" si="347"/>
        <v>3900</v>
      </c>
      <c r="H121" s="123">
        <v>30</v>
      </c>
      <c r="I121" s="124">
        <v>130</v>
      </c>
      <c r="J121" s="125">
        <f t="shared" si="348"/>
        <v>3900</v>
      </c>
      <c r="K121" s="123"/>
      <c r="L121" s="124"/>
      <c r="M121" s="125">
        <f t="shared" si="349"/>
        <v>0</v>
      </c>
      <c r="N121" s="123"/>
      <c r="O121" s="124"/>
      <c r="P121" s="125">
        <f t="shared" si="350"/>
        <v>0</v>
      </c>
      <c r="Q121" s="123"/>
      <c r="R121" s="124"/>
      <c r="S121" s="125">
        <f t="shared" si="351"/>
        <v>0</v>
      </c>
      <c r="T121" s="123"/>
      <c r="U121" s="124"/>
      <c r="V121" s="229">
        <f t="shared" si="352"/>
        <v>0</v>
      </c>
      <c r="W121" s="234">
        <f t="shared" si="353"/>
        <v>3900</v>
      </c>
      <c r="X121" s="127">
        <f t="shared" si="354"/>
        <v>3900</v>
      </c>
      <c r="Y121" s="127">
        <f t="shared" si="355"/>
        <v>0</v>
      </c>
      <c r="Z121" s="128">
        <f t="shared" si="356"/>
        <v>0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 x14ac:dyDescent="0.25">
      <c r="A122" s="132" t="s">
        <v>69</v>
      </c>
      <c r="B122" s="120" t="s">
        <v>227</v>
      </c>
      <c r="C122" s="235" t="s">
        <v>228</v>
      </c>
      <c r="D122" s="134"/>
      <c r="E122" s="135"/>
      <c r="F122" s="136">
        <v>0.22</v>
      </c>
      <c r="G122" s="137">
        <f t="shared" si="347"/>
        <v>0</v>
      </c>
      <c r="H122" s="135"/>
      <c r="I122" s="136">
        <v>0.22</v>
      </c>
      <c r="J122" s="137">
        <f t="shared" si="348"/>
        <v>0</v>
      </c>
      <c r="K122" s="135"/>
      <c r="L122" s="136">
        <v>0.22</v>
      </c>
      <c r="M122" s="137">
        <f t="shared" si="349"/>
        <v>0</v>
      </c>
      <c r="N122" s="135"/>
      <c r="O122" s="136">
        <v>0.22</v>
      </c>
      <c r="P122" s="137">
        <f t="shared" si="350"/>
        <v>0</v>
      </c>
      <c r="Q122" s="135"/>
      <c r="R122" s="136">
        <v>0.22</v>
      </c>
      <c r="S122" s="137">
        <f t="shared" si="351"/>
        <v>0</v>
      </c>
      <c r="T122" s="135"/>
      <c r="U122" s="136">
        <v>0.22</v>
      </c>
      <c r="V122" s="236">
        <f t="shared" si="352"/>
        <v>0</v>
      </c>
      <c r="W122" s="237">
        <f t="shared" si="353"/>
        <v>0</v>
      </c>
      <c r="X122" s="238">
        <f t="shared" si="354"/>
        <v>0</v>
      </c>
      <c r="Y122" s="238">
        <f t="shared" si="355"/>
        <v>0</v>
      </c>
      <c r="Z122" s="239" t="e">
        <f t="shared" si="356"/>
        <v>#DIV/0!</v>
      </c>
      <c r="AA122" s="152"/>
      <c r="AB122" s="7"/>
      <c r="AC122" s="7"/>
      <c r="AD122" s="7"/>
      <c r="AE122" s="7"/>
      <c r="AF122" s="7"/>
      <c r="AG122" s="7"/>
    </row>
    <row r="123" spans="1:33" ht="30" customHeight="1" x14ac:dyDescent="0.25">
      <c r="A123" s="166" t="s">
        <v>229</v>
      </c>
      <c r="B123" s="240"/>
      <c r="C123" s="168"/>
      <c r="D123" s="169"/>
      <c r="E123" s="173">
        <f>SUM(E112:E121)</f>
        <v>1202</v>
      </c>
      <c r="F123" s="189"/>
      <c r="G123" s="172">
        <f>SUM(G112:G122)</f>
        <v>24850</v>
      </c>
      <c r="H123" s="173">
        <f>SUM(H112:H121)</f>
        <v>1212</v>
      </c>
      <c r="I123" s="189"/>
      <c r="J123" s="172">
        <f>SUM(J112:J122)</f>
        <v>24850</v>
      </c>
      <c r="K123" s="190">
        <f>SUM(K112:K121)</f>
        <v>0</v>
      </c>
      <c r="L123" s="189"/>
      <c r="M123" s="172">
        <f>SUM(M112:M122)</f>
        <v>0</v>
      </c>
      <c r="N123" s="190">
        <f>SUM(N112:N121)</f>
        <v>0</v>
      </c>
      <c r="O123" s="189"/>
      <c r="P123" s="172">
        <f>SUM(P112:P122)</f>
        <v>0</v>
      </c>
      <c r="Q123" s="190">
        <f>SUM(Q112:Q121)</f>
        <v>0</v>
      </c>
      <c r="R123" s="189"/>
      <c r="S123" s="172">
        <f>SUM(S112:S122)</f>
        <v>0</v>
      </c>
      <c r="T123" s="190">
        <f>SUM(T112:T121)</f>
        <v>0</v>
      </c>
      <c r="U123" s="189"/>
      <c r="V123" s="174">
        <f t="shared" ref="V123:X123" si="357">SUM(V112:V122)</f>
        <v>0</v>
      </c>
      <c r="W123" s="224">
        <f t="shared" si="357"/>
        <v>24850</v>
      </c>
      <c r="X123" s="225">
        <f t="shared" si="357"/>
        <v>24850</v>
      </c>
      <c r="Y123" s="225">
        <f t="shared" si="355"/>
        <v>0</v>
      </c>
      <c r="Z123" s="225">
        <f t="shared" si="356"/>
        <v>0</v>
      </c>
      <c r="AA123" s="226"/>
      <c r="AB123" s="7"/>
      <c r="AC123" s="7"/>
      <c r="AD123" s="7"/>
      <c r="AE123" s="7"/>
      <c r="AF123" s="7"/>
      <c r="AG123" s="7"/>
    </row>
    <row r="124" spans="1:33" ht="30" customHeight="1" x14ac:dyDescent="0.25">
      <c r="A124" s="241" t="s">
        <v>64</v>
      </c>
      <c r="B124" s="208">
        <v>8</v>
      </c>
      <c r="C124" s="242" t="s">
        <v>230</v>
      </c>
      <c r="D124" s="181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227"/>
      <c r="X124" s="227"/>
      <c r="Y124" s="182"/>
      <c r="Z124" s="227"/>
      <c r="AA124" s="228"/>
      <c r="AB124" s="118"/>
      <c r="AC124" s="118"/>
      <c r="AD124" s="118"/>
      <c r="AE124" s="118"/>
      <c r="AF124" s="118"/>
      <c r="AG124" s="118"/>
    </row>
    <row r="125" spans="1:33" ht="30" customHeight="1" x14ac:dyDescent="0.25">
      <c r="A125" s="119" t="s">
        <v>69</v>
      </c>
      <c r="B125" s="120" t="s">
        <v>231</v>
      </c>
      <c r="C125" s="187" t="s">
        <v>232</v>
      </c>
      <c r="D125" s="122" t="s">
        <v>233</v>
      </c>
      <c r="E125" s="123"/>
      <c r="F125" s="124"/>
      <c r="G125" s="125">
        <f t="shared" ref="G125:G130" si="358">E125*F125</f>
        <v>0</v>
      </c>
      <c r="H125" s="123"/>
      <c r="I125" s="124"/>
      <c r="J125" s="125">
        <f t="shared" ref="J125:J130" si="359">H125*I125</f>
        <v>0</v>
      </c>
      <c r="K125" s="123"/>
      <c r="L125" s="124"/>
      <c r="M125" s="125">
        <f t="shared" ref="M125:M130" si="360">K125*L125</f>
        <v>0</v>
      </c>
      <c r="N125" s="123"/>
      <c r="O125" s="124"/>
      <c r="P125" s="125">
        <f t="shared" ref="P125:P130" si="361">N125*O125</f>
        <v>0</v>
      </c>
      <c r="Q125" s="123"/>
      <c r="R125" s="124"/>
      <c r="S125" s="125">
        <f t="shared" ref="S125:S130" si="362">Q125*R125</f>
        <v>0</v>
      </c>
      <c r="T125" s="123"/>
      <c r="U125" s="124"/>
      <c r="V125" s="229">
        <f t="shared" ref="V125:V130" si="363">T125*U125</f>
        <v>0</v>
      </c>
      <c r="W125" s="230">
        <f t="shared" ref="W125:W130" si="364">G125+M125+S125</f>
        <v>0</v>
      </c>
      <c r="X125" s="231">
        <f t="shared" ref="X125:X130" si="365">J125+P125+V125</f>
        <v>0</v>
      </c>
      <c r="Y125" s="231">
        <f t="shared" ref="Y125:Y131" si="366">W125-X125</f>
        <v>0</v>
      </c>
      <c r="Z125" s="232" t="e">
        <f t="shared" ref="Z125:Z131" si="367">Y125/W125</f>
        <v>#DIV/0!</v>
      </c>
      <c r="AA125" s="233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19" t="s">
        <v>69</v>
      </c>
      <c r="B126" s="120" t="s">
        <v>234</v>
      </c>
      <c r="C126" s="187" t="s">
        <v>235</v>
      </c>
      <c r="D126" s="122" t="s">
        <v>233</v>
      </c>
      <c r="E126" s="123"/>
      <c r="F126" s="124"/>
      <c r="G126" s="125">
        <f t="shared" si="358"/>
        <v>0</v>
      </c>
      <c r="H126" s="123"/>
      <c r="I126" s="124"/>
      <c r="J126" s="125">
        <f t="shared" si="359"/>
        <v>0</v>
      </c>
      <c r="K126" s="123"/>
      <c r="L126" s="124"/>
      <c r="M126" s="125">
        <f t="shared" si="360"/>
        <v>0</v>
      </c>
      <c r="N126" s="123"/>
      <c r="O126" s="124"/>
      <c r="P126" s="125">
        <f t="shared" si="361"/>
        <v>0</v>
      </c>
      <c r="Q126" s="123"/>
      <c r="R126" s="124"/>
      <c r="S126" s="125">
        <f t="shared" si="362"/>
        <v>0</v>
      </c>
      <c r="T126" s="123"/>
      <c r="U126" s="124"/>
      <c r="V126" s="229">
        <f t="shared" si="363"/>
        <v>0</v>
      </c>
      <c r="W126" s="234">
        <f t="shared" si="364"/>
        <v>0</v>
      </c>
      <c r="X126" s="127">
        <f t="shared" si="365"/>
        <v>0</v>
      </c>
      <c r="Y126" s="127">
        <f t="shared" si="366"/>
        <v>0</v>
      </c>
      <c r="Z126" s="128" t="e">
        <f t="shared" si="367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5">
      <c r="A127" s="119" t="s">
        <v>69</v>
      </c>
      <c r="B127" s="120" t="s">
        <v>236</v>
      </c>
      <c r="C127" s="187" t="s">
        <v>237</v>
      </c>
      <c r="D127" s="122" t="s">
        <v>238</v>
      </c>
      <c r="E127" s="243"/>
      <c r="F127" s="244"/>
      <c r="G127" s="125">
        <f t="shared" si="358"/>
        <v>0</v>
      </c>
      <c r="H127" s="243"/>
      <c r="I127" s="244"/>
      <c r="J127" s="125">
        <f t="shared" si="359"/>
        <v>0</v>
      </c>
      <c r="K127" s="123"/>
      <c r="L127" s="124"/>
      <c r="M127" s="125">
        <f t="shared" si="360"/>
        <v>0</v>
      </c>
      <c r="N127" s="123"/>
      <c r="O127" s="124"/>
      <c r="P127" s="125">
        <f t="shared" si="361"/>
        <v>0</v>
      </c>
      <c r="Q127" s="123"/>
      <c r="R127" s="124"/>
      <c r="S127" s="125">
        <f t="shared" si="362"/>
        <v>0</v>
      </c>
      <c r="T127" s="123"/>
      <c r="U127" s="124"/>
      <c r="V127" s="229">
        <f t="shared" si="363"/>
        <v>0</v>
      </c>
      <c r="W127" s="245">
        <f t="shared" si="364"/>
        <v>0</v>
      </c>
      <c r="X127" s="127">
        <f t="shared" si="365"/>
        <v>0</v>
      </c>
      <c r="Y127" s="127">
        <f t="shared" si="366"/>
        <v>0</v>
      </c>
      <c r="Z127" s="128" t="e">
        <f t="shared" si="367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25">
      <c r="A128" s="119" t="s">
        <v>69</v>
      </c>
      <c r="B128" s="120" t="s">
        <v>239</v>
      </c>
      <c r="C128" s="187" t="s">
        <v>240</v>
      </c>
      <c r="D128" s="122" t="s">
        <v>238</v>
      </c>
      <c r="E128" s="123"/>
      <c r="F128" s="124"/>
      <c r="G128" s="125">
        <f t="shared" si="358"/>
        <v>0</v>
      </c>
      <c r="H128" s="123"/>
      <c r="I128" s="124"/>
      <c r="J128" s="125">
        <f t="shared" si="359"/>
        <v>0</v>
      </c>
      <c r="K128" s="243"/>
      <c r="L128" s="244"/>
      <c r="M128" s="125">
        <f t="shared" si="360"/>
        <v>0</v>
      </c>
      <c r="N128" s="243"/>
      <c r="O128" s="244"/>
      <c r="P128" s="125">
        <f t="shared" si="361"/>
        <v>0</v>
      </c>
      <c r="Q128" s="243"/>
      <c r="R128" s="244"/>
      <c r="S128" s="125">
        <f t="shared" si="362"/>
        <v>0</v>
      </c>
      <c r="T128" s="243"/>
      <c r="U128" s="244"/>
      <c r="V128" s="229">
        <f t="shared" si="363"/>
        <v>0</v>
      </c>
      <c r="W128" s="245">
        <f t="shared" si="364"/>
        <v>0</v>
      </c>
      <c r="X128" s="127">
        <f t="shared" si="365"/>
        <v>0</v>
      </c>
      <c r="Y128" s="127">
        <f t="shared" si="366"/>
        <v>0</v>
      </c>
      <c r="Z128" s="128" t="e">
        <f t="shared" si="367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25">
      <c r="A129" s="119" t="s">
        <v>69</v>
      </c>
      <c r="B129" s="120" t="s">
        <v>241</v>
      </c>
      <c r="C129" s="187" t="s">
        <v>242</v>
      </c>
      <c r="D129" s="122" t="s">
        <v>238</v>
      </c>
      <c r="E129" s="123"/>
      <c r="F129" s="124"/>
      <c r="G129" s="125">
        <f t="shared" si="358"/>
        <v>0</v>
      </c>
      <c r="H129" s="123"/>
      <c r="I129" s="124"/>
      <c r="J129" s="125">
        <f t="shared" si="359"/>
        <v>0</v>
      </c>
      <c r="K129" s="123"/>
      <c r="L129" s="124"/>
      <c r="M129" s="125">
        <f t="shared" si="360"/>
        <v>0</v>
      </c>
      <c r="N129" s="123"/>
      <c r="O129" s="124"/>
      <c r="P129" s="125">
        <f t="shared" si="361"/>
        <v>0</v>
      </c>
      <c r="Q129" s="123"/>
      <c r="R129" s="124"/>
      <c r="S129" s="125">
        <f t="shared" si="362"/>
        <v>0</v>
      </c>
      <c r="T129" s="123"/>
      <c r="U129" s="124"/>
      <c r="V129" s="229">
        <f t="shared" si="363"/>
        <v>0</v>
      </c>
      <c r="W129" s="234">
        <f t="shared" si="364"/>
        <v>0</v>
      </c>
      <c r="X129" s="127">
        <f t="shared" si="365"/>
        <v>0</v>
      </c>
      <c r="Y129" s="127">
        <f t="shared" si="366"/>
        <v>0</v>
      </c>
      <c r="Z129" s="128" t="e">
        <f t="shared" si="367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 x14ac:dyDescent="0.25">
      <c r="A130" s="132" t="s">
        <v>69</v>
      </c>
      <c r="B130" s="154" t="s">
        <v>243</v>
      </c>
      <c r="C130" s="164" t="s">
        <v>244</v>
      </c>
      <c r="D130" s="134"/>
      <c r="E130" s="135"/>
      <c r="F130" s="136">
        <v>0.22</v>
      </c>
      <c r="G130" s="137">
        <f t="shared" si="358"/>
        <v>0</v>
      </c>
      <c r="H130" s="135"/>
      <c r="I130" s="136">
        <v>0.22</v>
      </c>
      <c r="J130" s="137">
        <f t="shared" si="359"/>
        <v>0</v>
      </c>
      <c r="K130" s="135"/>
      <c r="L130" s="136">
        <v>0.22</v>
      </c>
      <c r="M130" s="137">
        <f t="shared" si="360"/>
        <v>0</v>
      </c>
      <c r="N130" s="135"/>
      <c r="O130" s="136">
        <v>0.22</v>
      </c>
      <c r="P130" s="137">
        <f t="shared" si="361"/>
        <v>0</v>
      </c>
      <c r="Q130" s="135"/>
      <c r="R130" s="136">
        <v>0.22</v>
      </c>
      <c r="S130" s="137">
        <f t="shared" si="362"/>
        <v>0</v>
      </c>
      <c r="T130" s="135"/>
      <c r="U130" s="136">
        <v>0.22</v>
      </c>
      <c r="V130" s="236">
        <f t="shared" si="363"/>
        <v>0</v>
      </c>
      <c r="W130" s="237">
        <f t="shared" si="364"/>
        <v>0</v>
      </c>
      <c r="X130" s="238">
        <f t="shared" si="365"/>
        <v>0</v>
      </c>
      <c r="Y130" s="238">
        <f t="shared" si="366"/>
        <v>0</v>
      </c>
      <c r="Z130" s="239" t="e">
        <f t="shared" si="367"/>
        <v>#DIV/0!</v>
      </c>
      <c r="AA130" s="152"/>
      <c r="AB130" s="7"/>
      <c r="AC130" s="7"/>
      <c r="AD130" s="7"/>
      <c r="AE130" s="7"/>
      <c r="AF130" s="7"/>
      <c r="AG130" s="7"/>
    </row>
    <row r="131" spans="1:33" ht="30" customHeight="1" x14ac:dyDescent="0.25">
      <c r="A131" s="166" t="s">
        <v>245</v>
      </c>
      <c r="B131" s="246"/>
      <c r="C131" s="168"/>
      <c r="D131" s="169"/>
      <c r="E131" s="173">
        <f>SUM(E125:E129)</f>
        <v>0</v>
      </c>
      <c r="F131" s="189"/>
      <c r="G131" s="173">
        <f>SUM(G125:G130)</f>
        <v>0</v>
      </c>
      <c r="H131" s="173">
        <f>SUM(H125:H129)</f>
        <v>0</v>
      </c>
      <c r="I131" s="189"/>
      <c r="J131" s="173">
        <f>SUM(J125:J130)</f>
        <v>0</v>
      </c>
      <c r="K131" s="173">
        <f>SUM(K125:K129)</f>
        <v>0</v>
      </c>
      <c r="L131" s="189"/>
      <c r="M131" s="173">
        <f>SUM(M125:M130)</f>
        <v>0</v>
      </c>
      <c r="N131" s="173">
        <f>SUM(N125:N129)</f>
        <v>0</v>
      </c>
      <c r="O131" s="189"/>
      <c r="P131" s="173">
        <f>SUM(P125:P130)</f>
        <v>0</v>
      </c>
      <c r="Q131" s="173">
        <f>SUM(Q125:Q129)</f>
        <v>0</v>
      </c>
      <c r="R131" s="189"/>
      <c r="S131" s="173">
        <f>SUM(S125:S130)</f>
        <v>0</v>
      </c>
      <c r="T131" s="173">
        <f>SUM(T125:T129)</f>
        <v>0</v>
      </c>
      <c r="U131" s="189"/>
      <c r="V131" s="247">
        <f t="shared" ref="V131:X131" si="368">SUM(V125:V130)</f>
        <v>0</v>
      </c>
      <c r="W131" s="224">
        <f t="shared" si="368"/>
        <v>0</v>
      </c>
      <c r="X131" s="225">
        <f t="shared" si="368"/>
        <v>0</v>
      </c>
      <c r="Y131" s="225">
        <f t="shared" si="366"/>
        <v>0</v>
      </c>
      <c r="Z131" s="225" t="e">
        <f t="shared" si="367"/>
        <v>#DIV/0!</v>
      </c>
      <c r="AA131" s="226"/>
      <c r="AB131" s="7"/>
      <c r="AC131" s="7"/>
      <c r="AD131" s="7"/>
      <c r="AE131" s="7"/>
      <c r="AF131" s="7"/>
      <c r="AG131" s="7"/>
    </row>
    <row r="132" spans="1:33" ht="30" customHeight="1" x14ac:dyDescent="0.25">
      <c r="A132" s="178" t="s">
        <v>64</v>
      </c>
      <c r="B132" s="179">
        <v>9</v>
      </c>
      <c r="C132" s="180" t="s">
        <v>246</v>
      </c>
      <c r="D132" s="181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248"/>
      <c r="X132" s="248"/>
      <c r="Y132" s="210"/>
      <c r="Z132" s="248"/>
      <c r="AA132" s="249"/>
      <c r="AB132" s="7"/>
      <c r="AC132" s="7"/>
      <c r="AD132" s="7"/>
      <c r="AE132" s="7"/>
      <c r="AF132" s="7"/>
      <c r="AG132" s="7"/>
    </row>
    <row r="133" spans="1:33" ht="30" customHeight="1" x14ac:dyDescent="0.25">
      <c r="A133" s="250" t="s">
        <v>69</v>
      </c>
      <c r="B133" s="251">
        <v>43839</v>
      </c>
      <c r="C133" s="349" t="s">
        <v>352</v>
      </c>
      <c r="D133" s="350" t="s">
        <v>259</v>
      </c>
      <c r="E133" s="351">
        <v>2</v>
      </c>
      <c r="F133" s="352">
        <v>800</v>
      </c>
      <c r="G133" s="254">
        <f t="shared" ref="G133:G138" si="369">E133*F133</f>
        <v>1600</v>
      </c>
      <c r="H133" s="381">
        <v>2</v>
      </c>
      <c r="I133" s="382">
        <v>800</v>
      </c>
      <c r="J133" s="383">
        <f t="shared" ref="J133:J138" si="370">H133*I133</f>
        <v>1600</v>
      </c>
      <c r="K133" s="255"/>
      <c r="L133" s="253"/>
      <c r="M133" s="254">
        <f t="shared" ref="M133:M138" si="371">K133*L133</f>
        <v>0</v>
      </c>
      <c r="N133" s="255"/>
      <c r="O133" s="253"/>
      <c r="P133" s="254">
        <f t="shared" ref="P133:P138" si="372">N133*O133</f>
        <v>0</v>
      </c>
      <c r="Q133" s="255"/>
      <c r="R133" s="253"/>
      <c r="S133" s="254">
        <f t="shared" ref="S133:S138" si="373">Q133*R133</f>
        <v>0</v>
      </c>
      <c r="T133" s="255"/>
      <c r="U133" s="253"/>
      <c r="V133" s="254">
        <f t="shared" ref="V133:V138" si="374">T133*U133</f>
        <v>0</v>
      </c>
      <c r="W133" s="231">
        <f t="shared" ref="W133:W138" si="375">G133+M133+S133</f>
        <v>1600</v>
      </c>
      <c r="X133" s="127">
        <f t="shared" ref="X133:X138" si="376">J133+P133+V133</f>
        <v>1600</v>
      </c>
      <c r="Y133" s="127">
        <f t="shared" ref="Y133:Y139" si="377">W133-X133</f>
        <v>0</v>
      </c>
      <c r="Z133" s="128">
        <f t="shared" ref="Z133:Z139" si="378">Y133/W133</f>
        <v>0</v>
      </c>
      <c r="AA133" s="233"/>
      <c r="AB133" s="130"/>
      <c r="AC133" s="131"/>
      <c r="AD133" s="131"/>
      <c r="AE133" s="131"/>
      <c r="AF133" s="131"/>
      <c r="AG133" s="131"/>
    </row>
    <row r="134" spans="1:33" ht="30" customHeight="1" x14ac:dyDescent="0.25">
      <c r="A134" s="119" t="s">
        <v>69</v>
      </c>
      <c r="B134" s="256">
        <v>43870</v>
      </c>
      <c r="C134" s="337" t="s">
        <v>353</v>
      </c>
      <c r="D134" s="353" t="s">
        <v>134</v>
      </c>
      <c r="E134" s="354">
        <v>1</v>
      </c>
      <c r="F134" s="342">
        <v>13200</v>
      </c>
      <c r="G134" s="125">
        <f t="shared" si="369"/>
        <v>13200</v>
      </c>
      <c r="H134" s="380">
        <v>1</v>
      </c>
      <c r="I134" s="379">
        <v>13200</v>
      </c>
      <c r="J134" s="125">
        <f t="shared" si="370"/>
        <v>13200</v>
      </c>
      <c r="K134" s="123"/>
      <c r="L134" s="124"/>
      <c r="M134" s="125">
        <f t="shared" si="371"/>
        <v>0</v>
      </c>
      <c r="N134" s="123"/>
      <c r="O134" s="124"/>
      <c r="P134" s="125">
        <f t="shared" si="372"/>
        <v>0</v>
      </c>
      <c r="Q134" s="123"/>
      <c r="R134" s="124"/>
      <c r="S134" s="125">
        <f t="shared" si="373"/>
        <v>0</v>
      </c>
      <c r="T134" s="123"/>
      <c r="U134" s="124"/>
      <c r="V134" s="125">
        <f t="shared" si="374"/>
        <v>0</v>
      </c>
      <c r="W134" s="126">
        <f t="shared" si="375"/>
        <v>13200</v>
      </c>
      <c r="X134" s="127">
        <f t="shared" si="376"/>
        <v>13200</v>
      </c>
      <c r="Y134" s="127">
        <f t="shared" si="377"/>
        <v>0</v>
      </c>
      <c r="Z134" s="128">
        <f t="shared" si="378"/>
        <v>0</v>
      </c>
      <c r="AA134" s="129"/>
      <c r="AB134" s="131"/>
      <c r="AC134" s="131"/>
      <c r="AD134" s="131"/>
      <c r="AE134" s="131"/>
      <c r="AF134" s="131"/>
      <c r="AG134" s="131"/>
    </row>
    <row r="135" spans="1:33" ht="66" customHeight="1" x14ac:dyDescent="0.25">
      <c r="A135" s="119" t="s">
        <v>69</v>
      </c>
      <c r="B135" s="256">
        <v>43899</v>
      </c>
      <c r="C135" s="187" t="s">
        <v>354</v>
      </c>
      <c r="D135" s="353" t="s">
        <v>72</v>
      </c>
      <c r="E135" s="354">
        <v>4</v>
      </c>
      <c r="F135" s="342">
        <v>14228</v>
      </c>
      <c r="G135" s="125">
        <f t="shared" si="369"/>
        <v>56912</v>
      </c>
      <c r="H135" s="258">
        <v>1</v>
      </c>
      <c r="I135" s="124">
        <v>56612</v>
      </c>
      <c r="J135" s="125">
        <f t="shared" si="370"/>
        <v>56612</v>
      </c>
      <c r="K135" s="123"/>
      <c r="L135" s="124"/>
      <c r="M135" s="125">
        <f t="shared" si="371"/>
        <v>0</v>
      </c>
      <c r="N135" s="123"/>
      <c r="O135" s="124"/>
      <c r="P135" s="125">
        <f t="shared" si="372"/>
        <v>0</v>
      </c>
      <c r="Q135" s="123"/>
      <c r="R135" s="124"/>
      <c r="S135" s="125">
        <f t="shared" si="373"/>
        <v>0</v>
      </c>
      <c r="T135" s="123"/>
      <c r="U135" s="124"/>
      <c r="V135" s="125">
        <f t="shared" si="374"/>
        <v>0</v>
      </c>
      <c r="W135" s="126">
        <f t="shared" si="375"/>
        <v>56912</v>
      </c>
      <c r="X135" s="127">
        <f t="shared" si="376"/>
        <v>56612</v>
      </c>
      <c r="Y135" s="127">
        <f t="shared" si="377"/>
        <v>300</v>
      </c>
      <c r="Z135" s="128">
        <f t="shared" si="378"/>
        <v>5.2712960359853813E-3</v>
      </c>
      <c r="AA135" s="129" t="s">
        <v>429</v>
      </c>
      <c r="AB135" s="131"/>
      <c r="AC135" s="131"/>
      <c r="AD135" s="131"/>
      <c r="AE135" s="131"/>
      <c r="AF135" s="131"/>
      <c r="AG135" s="131"/>
    </row>
    <row r="136" spans="1:33" ht="30" customHeight="1" x14ac:dyDescent="0.25">
      <c r="A136" s="119" t="s">
        <v>69</v>
      </c>
      <c r="B136" s="256">
        <v>43930</v>
      </c>
      <c r="C136" s="187" t="s">
        <v>247</v>
      </c>
      <c r="D136" s="257"/>
      <c r="E136" s="258"/>
      <c r="F136" s="124"/>
      <c r="G136" s="125">
        <f t="shared" si="369"/>
        <v>0</v>
      </c>
      <c r="H136" s="258"/>
      <c r="I136" s="124"/>
      <c r="J136" s="125">
        <f t="shared" si="370"/>
        <v>0</v>
      </c>
      <c r="K136" s="123"/>
      <c r="L136" s="124"/>
      <c r="M136" s="125">
        <f t="shared" si="371"/>
        <v>0</v>
      </c>
      <c r="N136" s="123"/>
      <c r="O136" s="124"/>
      <c r="P136" s="125">
        <f t="shared" si="372"/>
        <v>0</v>
      </c>
      <c r="Q136" s="123"/>
      <c r="R136" s="124"/>
      <c r="S136" s="125">
        <f t="shared" si="373"/>
        <v>0</v>
      </c>
      <c r="T136" s="123"/>
      <c r="U136" s="124"/>
      <c r="V136" s="125">
        <f t="shared" si="374"/>
        <v>0</v>
      </c>
      <c r="W136" s="126">
        <f t="shared" si="375"/>
        <v>0</v>
      </c>
      <c r="X136" s="127">
        <f t="shared" si="376"/>
        <v>0</v>
      </c>
      <c r="Y136" s="127">
        <f t="shared" si="377"/>
        <v>0</v>
      </c>
      <c r="Z136" s="128" t="e">
        <f t="shared" si="378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25">
      <c r="A137" s="132" t="s">
        <v>69</v>
      </c>
      <c r="B137" s="256">
        <v>43960</v>
      </c>
      <c r="C137" s="163" t="s">
        <v>248</v>
      </c>
      <c r="D137" s="259"/>
      <c r="E137" s="260"/>
      <c r="F137" s="136"/>
      <c r="G137" s="137">
        <f t="shared" si="369"/>
        <v>0</v>
      </c>
      <c r="H137" s="260"/>
      <c r="I137" s="136"/>
      <c r="J137" s="137">
        <f t="shared" si="370"/>
        <v>0</v>
      </c>
      <c r="K137" s="135"/>
      <c r="L137" s="136"/>
      <c r="M137" s="137">
        <f t="shared" si="371"/>
        <v>0</v>
      </c>
      <c r="N137" s="135"/>
      <c r="O137" s="136"/>
      <c r="P137" s="137">
        <f t="shared" si="372"/>
        <v>0</v>
      </c>
      <c r="Q137" s="135"/>
      <c r="R137" s="136"/>
      <c r="S137" s="137">
        <f t="shared" si="373"/>
        <v>0</v>
      </c>
      <c r="T137" s="135"/>
      <c r="U137" s="136"/>
      <c r="V137" s="137">
        <f t="shared" si="374"/>
        <v>0</v>
      </c>
      <c r="W137" s="138">
        <f t="shared" si="375"/>
        <v>0</v>
      </c>
      <c r="X137" s="127">
        <f t="shared" si="376"/>
        <v>0</v>
      </c>
      <c r="Y137" s="127">
        <f t="shared" si="377"/>
        <v>0</v>
      </c>
      <c r="Z137" s="128" t="e">
        <f t="shared" si="378"/>
        <v>#DIV/0!</v>
      </c>
      <c r="AA137" s="139"/>
      <c r="AB137" s="131"/>
      <c r="AC137" s="131"/>
      <c r="AD137" s="131"/>
      <c r="AE137" s="131"/>
      <c r="AF137" s="131"/>
      <c r="AG137" s="131"/>
    </row>
    <row r="138" spans="1:33" ht="30" customHeight="1" x14ac:dyDescent="0.25">
      <c r="A138" s="132" t="s">
        <v>69</v>
      </c>
      <c r="B138" s="256">
        <v>43991</v>
      </c>
      <c r="C138" s="235" t="s">
        <v>249</v>
      </c>
      <c r="D138" s="148"/>
      <c r="E138" s="135"/>
      <c r="F138" s="136">
        <v>0.22</v>
      </c>
      <c r="G138" s="137">
        <f t="shared" si="369"/>
        <v>0</v>
      </c>
      <c r="H138" s="135"/>
      <c r="I138" s="136">
        <v>0.22</v>
      </c>
      <c r="J138" s="137">
        <f t="shared" si="370"/>
        <v>0</v>
      </c>
      <c r="K138" s="135"/>
      <c r="L138" s="136">
        <v>0.22</v>
      </c>
      <c r="M138" s="137">
        <f t="shared" si="371"/>
        <v>0</v>
      </c>
      <c r="N138" s="135"/>
      <c r="O138" s="136">
        <v>0.22</v>
      </c>
      <c r="P138" s="137">
        <f t="shared" si="372"/>
        <v>0</v>
      </c>
      <c r="Q138" s="135"/>
      <c r="R138" s="136">
        <v>0.22</v>
      </c>
      <c r="S138" s="137">
        <f t="shared" si="373"/>
        <v>0</v>
      </c>
      <c r="T138" s="135"/>
      <c r="U138" s="136">
        <v>0.22</v>
      </c>
      <c r="V138" s="137">
        <f t="shared" si="374"/>
        <v>0</v>
      </c>
      <c r="W138" s="138">
        <f t="shared" si="375"/>
        <v>0</v>
      </c>
      <c r="X138" s="165">
        <f t="shared" si="376"/>
        <v>0</v>
      </c>
      <c r="Y138" s="165">
        <f t="shared" si="377"/>
        <v>0</v>
      </c>
      <c r="Z138" s="223" t="e">
        <f t="shared" si="378"/>
        <v>#DIV/0!</v>
      </c>
      <c r="AA138" s="139"/>
      <c r="AB138" s="7"/>
      <c r="AC138" s="7"/>
      <c r="AD138" s="7"/>
      <c r="AE138" s="7"/>
      <c r="AF138" s="7"/>
      <c r="AG138" s="7"/>
    </row>
    <row r="139" spans="1:33" ht="30" customHeight="1" x14ac:dyDescent="0.25">
      <c r="A139" s="166" t="s">
        <v>250</v>
      </c>
      <c r="B139" s="167"/>
      <c r="C139" s="168"/>
      <c r="D139" s="169"/>
      <c r="E139" s="173">
        <f>SUM(E133:E137)</f>
        <v>7</v>
      </c>
      <c r="F139" s="189"/>
      <c r="G139" s="172">
        <f>SUM(G133:G138)</f>
        <v>71712</v>
      </c>
      <c r="H139" s="173">
        <f>SUM(H133:H137)</f>
        <v>4</v>
      </c>
      <c r="I139" s="189"/>
      <c r="J139" s="172">
        <f>SUM(J133:J138)</f>
        <v>71412</v>
      </c>
      <c r="K139" s="190">
        <f>SUM(K133:K137)</f>
        <v>0</v>
      </c>
      <c r="L139" s="189"/>
      <c r="M139" s="172">
        <f>SUM(M133:M138)</f>
        <v>0</v>
      </c>
      <c r="N139" s="190">
        <f>SUM(N133:N137)</f>
        <v>0</v>
      </c>
      <c r="O139" s="189"/>
      <c r="P139" s="172">
        <f>SUM(P133:P138)</f>
        <v>0</v>
      </c>
      <c r="Q139" s="190">
        <f>SUM(Q133:Q137)</f>
        <v>0</v>
      </c>
      <c r="R139" s="189"/>
      <c r="S139" s="172">
        <f>SUM(S133:S138)</f>
        <v>0</v>
      </c>
      <c r="T139" s="190">
        <f>SUM(T133:T137)</f>
        <v>0</v>
      </c>
      <c r="U139" s="189"/>
      <c r="V139" s="174">
        <f t="shared" ref="V139:X139" si="379">SUM(V133:V138)</f>
        <v>0</v>
      </c>
      <c r="W139" s="224">
        <f t="shared" si="379"/>
        <v>71712</v>
      </c>
      <c r="X139" s="225">
        <f t="shared" si="379"/>
        <v>71412</v>
      </c>
      <c r="Y139" s="225">
        <f t="shared" si="377"/>
        <v>300</v>
      </c>
      <c r="Z139" s="225">
        <f t="shared" si="378"/>
        <v>4.1834002677376171E-3</v>
      </c>
      <c r="AA139" s="226"/>
      <c r="AB139" s="7"/>
      <c r="AC139" s="7"/>
      <c r="AD139" s="7"/>
      <c r="AE139" s="7"/>
      <c r="AF139" s="7"/>
      <c r="AG139" s="7"/>
    </row>
    <row r="140" spans="1:33" ht="30" customHeight="1" thickBot="1" x14ac:dyDescent="0.3">
      <c r="A140" s="178" t="s">
        <v>64</v>
      </c>
      <c r="B140" s="208">
        <v>10</v>
      </c>
      <c r="C140" s="261" t="s">
        <v>251</v>
      </c>
      <c r="D140" s="181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227"/>
      <c r="X140" s="227"/>
      <c r="Y140" s="182"/>
      <c r="Z140" s="227"/>
      <c r="AA140" s="228"/>
      <c r="AB140" s="7"/>
      <c r="AC140" s="7"/>
      <c r="AD140" s="7"/>
      <c r="AE140" s="7"/>
      <c r="AF140" s="7"/>
      <c r="AG140" s="7"/>
    </row>
    <row r="141" spans="1:33" ht="51" x14ac:dyDescent="0.25">
      <c r="A141" s="362" t="s">
        <v>69</v>
      </c>
      <c r="B141" s="363">
        <v>43840</v>
      </c>
      <c r="C141" s="355" t="s">
        <v>355</v>
      </c>
      <c r="D141" s="350" t="s">
        <v>134</v>
      </c>
      <c r="E141" s="356"/>
      <c r="F141" s="364"/>
      <c r="G141" s="161">
        <f t="shared" ref="G141:G181" si="380">E141*F141</f>
        <v>0</v>
      </c>
      <c r="H141" s="263"/>
      <c r="I141" s="160"/>
      <c r="J141" s="161">
        <f t="shared" ref="J141:J181" si="381">H141*I141</f>
        <v>0</v>
      </c>
      <c r="K141" s="159"/>
      <c r="L141" s="160"/>
      <c r="M141" s="161">
        <f t="shared" ref="M141:M181" si="382">K141*L141</f>
        <v>0</v>
      </c>
      <c r="N141" s="159"/>
      <c r="O141" s="160"/>
      <c r="P141" s="161">
        <f t="shared" ref="P141:P181" si="383">N141*O141</f>
        <v>0</v>
      </c>
      <c r="Q141" s="159"/>
      <c r="R141" s="160"/>
      <c r="S141" s="161">
        <f t="shared" ref="S141:S181" si="384">Q141*R141</f>
        <v>0</v>
      </c>
      <c r="T141" s="159"/>
      <c r="U141" s="160"/>
      <c r="V141" s="264">
        <f t="shared" ref="V141:V181" si="385">T141*U141</f>
        <v>0</v>
      </c>
      <c r="W141" s="265">
        <f t="shared" ref="W141:W181" si="386">G141+M141+S141</f>
        <v>0</v>
      </c>
      <c r="X141" s="231">
        <f t="shared" ref="X141:X181" si="387">J141+P141+V141</f>
        <v>0</v>
      </c>
      <c r="Y141" s="231">
        <f t="shared" ref="Y141:Y182" si="388">W141-X141</f>
        <v>0</v>
      </c>
      <c r="Z141" s="232" t="e">
        <f t="shared" ref="Z141:Z182" si="389">Y141/W141</f>
        <v>#DIV/0!</v>
      </c>
      <c r="AA141" s="266"/>
      <c r="AB141" s="131"/>
      <c r="AC141" s="131"/>
      <c r="AD141" s="131"/>
      <c r="AE141" s="131"/>
      <c r="AF141" s="131"/>
      <c r="AG141" s="131"/>
    </row>
    <row r="142" spans="1:33" ht="30" customHeight="1" x14ac:dyDescent="0.25">
      <c r="A142" s="119" t="s">
        <v>69</v>
      </c>
      <c r="B142" s="363" t="s">
        <v>419</v>
      </c>
      <c r="C142" s="357" t="s">
        <v>420</v>
      </c>
      <c r="D142" s="358" t="s">
        <v>134</v>
      </c>
      <c r="E142" s="356"/>
      <c r="F142" s="124"/>
      <c r="G142" s="125">
        <f t="shared" ref="G142" si="390">E142*F142</f>
        <v>0</v>
      </c>
      <c r="H142" s="258"/>
      <c r="I142" s="124"/>
      <c r="J142" s="125">
        <f t="shared" ref="J142" si="391">H142*I142</f>
        <v>0</v>
      </c>
      <c r="K142" s="123"/>
      <c r="L142" s="124"/>
      <c r="M142" s="125">
        <f t="shared" ref="M142" si="392">K142*L142</f>
        <v>0</v>
      </c>
      <c r="N142" s="123"/>
      <c r="O142" s="124"/>
      <c r="P142" s="125">
        <f t="shared" ref="P142" si="393">N142*O142</f>
        <v>0</v>
      </c>
      <c r="Q142" s="123"/>
      <c r="R142" s="124"/>
      <c r="S142" s="125">
        <f t="shared" ref="S142" si="394">Q142*R142</f>
        <v>0</v>
      </c>
      <c r="T142" s="123"/>
      <c r="U142" s="124"/>
      <c r="V142" s="229">
        <f t="shared" ref="V142" si="395">T142*U142</f>
        <v>0</v>
      </c>
      <c r="W142" s="234">
        <f t="shared" ref="W142" si="396">G142+M142+S142</f>
        <v>0</v>
      </c>
      <c r="X142" s="127">
        <f t="shared" ref="X142" si="397">J142+P142+V142</f>
        <v>0</v>
      </c>
      <c r="Y142" s="127">
        <f t="shared" ref="Y142" si="398">W142-X142</f>
        <v>0</v>
      </c>
      <c r="Z142" s="128" t="e">
        <f t="shared" ref="Z142" si="399">Y142/W142</f>
        <v>#DIV/0!</v>
      </c>
      <c r="AA142" s="129"/>
      <c r="AB142" s="131"/>
      <c r="AC142" s="131"/>
      <c r="AD142" s="131"/>
      <c r="AE142" s="131"/>
      <c r="AF142" s="131"/>
      <c r="AG142" s="131"/>
    </row>
    <row r="143" spans="1:33" ht="35.25" customHeight="1" x14ac:dyDescent="0.25">
      <c r="A143" s="119" t="s">
        <v>69</v>
      </c>
      <c r="B143" s="365" t="s">
        <v>384</v>
      </c>
      <c r="C143" s="359" t="s">
        <v>356</v>
      </c>
      <c r="D143" s="358" t="s">
        <v>134</v>
      </c>
      <c r="E143" s="356">
        <v>1</v>
      </c>
      <c r="F143" s="364">
        <v>40092</v>
      </c>
      <c r="G143" s="125">
        <f t="shared" si="380"/>
        <v>40092</v>
      </c>
      <c r="H143" s="258">
        <v>1</v>
      </c>
      <c r="I143" s="124">
        <v>40092</v>
      </c>
      <c r="J143" s="125">
        <f t="shared" si="381"/>
        <v>40092</v>
      </c>
      <c r="K143" s="123"/>
      <c r="L143" s="124"/>
      <c r="M143" s="125">
        <f t="shared" si="382"/>
        <v>0</v>
      </c>
      <c r="N143" s="123"/>
      <c r="O143" s="124"/>
      <c r="P143" s="125">
        <f t="shared" si="383"/>
        <v>0</v>
      </c>
      <c r="Q143" s="123"/>
      <c r="R143" s="124"/>
      <c r="S143" s="125">
        <f t="shared" si="384"/>
        <v>0</v>
      </c>
      <c r="T143" s="123"/>
      <c r="U143" s="124"/>
      <c r="V143" s="229">
        <f t="shared" si="385"/>
        <v>0</v>
      </c>
      <c r="W143" s="234">
        <f t="shared" si="386"/>
        <v>40092</v>
      </c>
      <c r="X143" s="127">
        <f t="shared" si="387"/>
        <v>40092</v>
      </c>
      <c r="Y143" s="127">
        <f t="shared" si="388"/>
        <v>0</v>
      </c>
      <c r="Z143" s="128">
        <f t="shared" si="389"/>
        <v>0</v>
      </c>
      <c r="AA143" s="129"/>
      <c r="AB143" s="131"/>
      <c r="AC143" s="131"/>
      <c r="AD143" s="131"/>
      <c r="AE143" s="131"/>
      <c r="AF143" s="131"/>
      <c r="AG143" s="131"/>
    </row>
    <row r="144" spans="1:33" ht="30" customHeight="1" x14ac:dyDescent="0.25">
      <c r="A144" s="119" t="s">
        <v>69</v>
      </c>
      <c r="B144" s="365" t="s">
        <v>385</v>
      </c>
      <c r="C144" s="359" t="s">
        <v>357</v>
      </c>
      <c r="D144" s="358" t="s">
        <v>134</v>
      </c>
      <c r="E144" s="356">
        <v>1</v>
      </c>
      <c r="F144" s="364">
        <v>49848</v>
      </c>
      <c r="G144" s="125">
        <f t="shared" si="380"/>
        <v>49848</v>
      </c>
      <c r="H144" s="258">
        <v>1</v>
      </c>
      <c r="I144" s="124">
        <v>49848</v>
      </c>
      <c r="J144" s="125">
        <f t="shared" si="381"/>
        <v>49848</v>
      </c>
      <c r="K144" s="123"/>
      <c r="L144" s="124"/>
      <c r="M144" s="125">
        <f t="shared" si="382"/>
        <v>0</v>
      </c>
      <c r="N144" s="123"/>
      <c r="O144" s="124"/>
      <c r="P144" s="125">
        <f t="shared" si="383"/>
        <v>0</v>
      </c>
      <c r="Q144" s="123"/>
      <c r="R144" s="124"/>
      <c r="S144" s="125">
        <f t="shared" si="384"/>
        <v>0</v>
      </c>
      <c r="T144" s="123"/>
      <c r="U144" s="124"/>
      <c r="V144" s="229">
        <f t="shared" si="385"/>
        <v>0</v>
      </c>
      <c r="W144" s="234">
        <f t="shared" si="386"/>
        <v>49848</v>
      </c>
      <c r="X144" s="127">
        <f t="shared" si="387"/>
        <v>49848</v>
      </c>
      <c r="Y144" s="127">
        <f t="shared" si="388"/>
        <v>0</v>
      </c>
      <c r="Z144" s="128">
        <f t="shared" si="389"/>
        <v>0</v>
      </c>
      <c r="AA144" s="129"/>
      <c r="AB144" s="131"/>
      <c r="AC144" s="131"/>
      <c r="AD144" s="131"/>
      <c r="AE144" s="131"/>
      <c r="AF144" s="131"/>
      <c r="AG144" s="131"/>
    </row>
    <row r="145" spans="1:33" ht="30" customHeight="1" x14ac:dyDescent="0.25">
      <c r="A145" s="119" t="s">
        <v>69</v>
      </c>
      <c r="B145" s="365" t="s">
        <v>386</v>
      </c>
      <c r="C145" s="359" t="s">
        <v>358</v>
      </c>
      <c r="D145" s="358" t="s">
        <v>134</v>
      </c>
      <c r="E145" s="356">
        <v>1</v>
      </c>
      <c r="F145" s="364">
        <v>45312</v>
      </c>
      <c r="G145" s="125">
        <f t="shared" si="380"/>
        <v>45312</v>
      </c>
      <c r="H145" s="258">
        <v>1</v>
      </c>
      <c r="I145" s="124">
        <v>45312</v>
      </c>
      <c r="J145" s="125">
        <f t="shared" si="381"/>
        <v>45312</v>
      </c>
      <c r="K145" s="123"/>
      <c r="L145" s="124"/>
      <c r="M145" s="125">
        <f t="shared" si="382"/>
        <v>0</v>
      </c>
      <c r="N145" s="123"/>
      <c r="O145" s="124"/>
      <c r="P145" s="125">
        <f t="shared" si="383"/>
        <v>0</v>
      </c>
      <c r="Q145" s="123"/>
      <c r="R145" s="124"/>
      <c r="S145" s="125">
        <f t="shared" si="384"/>
        <v>0</v>
      </c>
      <c r="T145" s="123"/>
      <c r="U145" s="124"/>
      <c r="V145" s="229">
        <f t="shared" si="385"/>
        <v>0</v>
      </c>
      <c r="W145" s="234">
        <f t="shared" si="386"/>
        <v>45312</v>
      </c>
      <c r="X145" s="127">
        <f t="shared" si="387"/>
        <v>45312</v>
      </c>
      <c r="Y145" s="127">
        <f t="shared" si="388"/>
        <v>0</v>
      </c>
      <c r="Z145" s="128">
        <f t="shared" si="389"/>
        <v>0</v>
      </c>
      <c r="AA145" s="129"/>
      <c r="AB145" s="131"/>
      <c r="AC145" s="131"/>
      <c r="AD145" s="131"/>
      <c r="AE145" s="131"/>
      <c r="AF145" s="131"/>
      <c r="AG145" s="131"/>
    </row>
    <row r="146" spans="1:33" ht="45" x14ac:dyDescent="0.25">
      <c r="A146" s="119" t="s">
        <v>69</v>
      </c>
      <c r="B146" s="365" t="s">
        <v>387</v>
      </c>
      <c r="C146" s="359" t="s">
        <v>359</v>
      </c>
      <c r="D146" s="358" t="s">
        <v>134</v>
      </c>
      <c r="E146" s="356">
        <v>1</v>
      </c>
      <c r="F146" s="364">
        <v>74352</v>
      </c>
      <c r="G146" s="125">
        <f t="shared" si="380"/>
        <v>74352</v>
      </c>
      <c r="H146" s="258">
        <v>1</v>
      </c>
      <c r="I146" s="124">
        <v>74352</v>
      </c>
      <c r="J146" s="125">
        <f t="shared" si="381"/>
        <v>74352</v>
      </c>
      <c r="K146" s="123"/>
      <c r="L146" s="124"/>
      <c r="M146" s="125">
        <f t="shared" si="382"/>
        <v>0</v>
      </c>
      <c r="N146" s="123"/>
      <c r="O146" s="124"/>
      <c r="P146" s="125">
        <f t="shared" si="383"/>
        <v>0</v>
      </c>
      <c r="Q146" s="123"/>
      <c r="R146" s="124"/>
      <c r="S146" s="125">
        <f t="shared" si="384"/>
        <v>0</v>
      </c>
      <c r="T146" s="123"/>
      <c r="U146" s="124"/>
      <c r="V146" s="229">
        <f t="shared" si="385"/>
        <v>0</v>
      </c>
      <c r="W146" s="234">
        <f t="shared" si="386"/>
        <v>74352</v>
      </c>
      <c r="X146" s="127">
        <f t="shared" si="387"/>
        <v>74352</v>
      </c>
      <c r="Y146" s="127">
        <f t="shared" si="388"/>
        <v>0</v>
      </c>
      <c r="Z146" s="128">
        <f t="shared" si="389"/>
        <v>0</v>
      </c>
      <c r="AA146" s="129"/>
      <c r="AB146" s="131"/>
      <c r="AC146" s="131"/>
      <c r="AD146" s="131"/>
      <c r="AE146" s="131"/>
      <c r="AF146" s="131"/>
      <c r="AG146" s="131"/>
    </row>
    <row r="147" spans="1:33" ht="33.75" x14ac:dyDescent="0.25">
      <c r="A147" s="119" t="s">
        <v>69</v>
      </c>
      <c r="B147" s="365" t="s">
        <v>388</v>
      </c>
      <c r="C147" s="359" t="s">
        <v>360</v>
      </c>
      <c r="D147" s="358" t="s">
        <v>134</v>
      </c>
      <c r="E147" s="356">
        <v>1</v>
      </c>
      <c r="F147" s="364">
        <v>38700</v>
      </c>
      <c r="G147" s="125">
        <f t="shared" si="380"/>
        <v>38700</v>
      </c>
      <c r="H147" s="258">
        <v>1</v>
      </c>
      <c r="I147" s="124">
        <v>38700</v>
      </c>
      <c r="J147" s="125">
        <f t="shared" si="381"/>
        <v>38700</v>
      </c>
      <c r="K147" s="123"/>
      <c r="L147" s="124"/>
      <c r="M147" s="125">
        <f t="shared" si="382"/>
        <v>0</v>
      </c>
      <c r="N147" s="123"/>
      <c r="O147" s="124"/>
      <c r="P147" s="125">
        <f t="shared" si="383"/>
        <v>0</v>
      </c>
      <c r="Q147" s="123"/>
      <c r="R147" s="124"/>
      <c r="S147" s="125">
        <f t="shared" si="384"/>
        <v>0</v>
      </c>
      <c r="T147" s="123"/>
      <c r="U147" s="124"/>
      <c r="V147" s="229">
        <f t="shared" si="385"/>
        <v>0</v>
      </c>
      <c r="W147" s="234">
        <f t="shared" si="386"/>
        <v>38700</v>
      </c>
      <c r="X147" s="127">
        <f t="shared" si="387"/>
        <v>38700</v>
      </c>
      <c r="Y147" s="127">
        <f t="shared" si="388"/>
        <v>0</v>
      </c>
      <c r="Z147" s="128">
        <f t="shared" si="389"/>
        <v>0</v>
      </c>
      <c r="AA147" s="129"/>
      <c r="AB147" s="131"/>
      <c r="AC147" s="131"/>
      <c r="AD147" s="131"/>
      <c r="AE147" s="131"/>
      <c r="AF147" s="131"/>
      <c r="AG147" s="131"/>
    </row>
    <row r="148" spans="1:33" ht="30" customHeight="1" x14ac:dyDescent="0.25">
      <c r="A148" s="119" t="s">
        <v>69</v>
      </c>
      <c r="B148" s="365" t="s">
        <v>389</v>
      </c>
      <c r="C148" s="359" t="s">
        <v>361</v>
      </c>
      <c r="D148" s="358" t="s">
        <v>134</v>
      </c>
      <c r="E148" s="356">
        <v>1</v>
      </c>
      <c r="F148" s="364">
        <v>31752</v>
      </c>
      <c r="G148" s="125">
        <f t="shared" si="380"/>
        <v>31752</v>
      </c>
      <c r="H148" s="258">
        <v>1</v>
      </c>
      <c r="I148" s="124">
        <v>31752</v>
      </c>
      <c r="J148" s="125">
        <f t="shared" si="381"/>
        <v>31752</v>
      </c>
      <c r="K148" s="123"/>
      <c r="L148" s="124"/>
      <c r="M148" s="125">
        <f t="shared" si="382"/>
        <v>0</v>
      </c>
      <c r="N148" s="123"/>
      <c r="O148" s="124"/>
      <c r="P148" s="125">
        <f t="shared" si="383"/>
        <v>0</v>
      </c>
      <c r="Q148" s="123"/>
      <c r="R148" s="124"/>
      <c r="S148" s="125">
        <f t="shared" si="384"/>
        <v>0</v>
      </c>
      <c r="T148" s="123"/>
      <c r="U148" s="124"/>
      <c r="V148" s="229">
        <f t="shared" si="385"/>
        <v>0</v>
      </c>
      <c r="W148" s="234">
        <f t="shared" si="386"/>
        <v>31752</v>
      </c>
      <c r="X148" s="127">
        <f t="shared" si="387"/>
        <v>31752</v>
      </c>
      <c r="Y148" s="127">
        <f t="shared" si="388"/>
        <v>0</v>
      </c>
      <c r="Z148" s="128">
        <f t="shared" si="389"/>
        <v>0</v>
      </c>
      <c r="AA148" s="129"/>
      <c r="AB148" s="131"/>
      <c r="AC148" s="131"/>
      <c r="AD148" s="131"/>
      <c r="AE148" s="131"/>
      <c r="AF148" s="131"/>
      <c r="AG148" s="131"/>
    </row>
    <row r="149" spans="1:33" ht="33.75" x14ac:dyDescent="0.25">
      <c r="A149" s="119" t="s">
        <v>69</v>
      </c>
      <c r="B149" s="365" t="s">
        <v>390</v>
      </c>
      <c r="C149" s="359" t="s">
        <v>362</v>
      </c>
      <c r="D149" s="358" t="s">
        <v>134</v>
      </c>
      <c r="E149" s="356">
        <v>1</v>
      </c>
      <c r="F149" s="364">
        <v>34152</v>
      </c>
      <c r="G149" s="125">
        <f t="shared" si="380"/>
        <v>34152</v>
      </c>
      <c r="H149" s="258">
        <v>1</v>
      </c>
      <c r="I149" s="364">
        <v>34152</v>
      </c>
      <c r="J149" s="125">
        <f t="shared" si="381"/>
        <v>34152</v>
      </c>
      <c r="K149" s="123"/>
      <c r="L149" s="124"/>
      <c r="M149" s="125">
        <f t="shared" si="382"/>
        <v>0</v>
      </c>
      <c r="N149" s="123"/>
      <c r="O149" s="124"/>
      <c r="P149" s="125">
        <f t="shared" si="383"/>
        <v>0</v>
      </c>
      <c r="Q149" s="123"/>
      <c r="R149" s="124"/>
      <c r="S149" s="125">
        <f t="shared" si="384"/>
        <v>0</v>
      </c>
      <c r="T149" s="123"/>
      <c r="U149" s="124"/>
      <c r="V149" s="229">
        <f t="shared" si="385"/>
        <v>0</v>
      </c>
      <c r="W149" s="234">
        <f t="shared" si="386"/>
        <v>34152</v>
      </c>
      <c r="X149" s="127">
        <f t="shared" si="387"/>
        <v>34152</v>
      </c>
      <c r="Y149" s="127">
        <f t="shared" si="388"/>
        <v>0</v>
      </c>
      <c r="Z149" s="128">
        <f t="shared" si="389"/>
        <v>0</v>
      </c>
      <c r="AA149" s="129"/>
      <c r="AB149" s="131"/>
      <c r="AC149" s="131"/>
      <c r="AD149" s="131"/>
      <c r="AE149" s="131"/>
      <c r="AF149" s="131"/>
      <c r="AG149" s="131"/>
    </row>
    <row r="150" spans="1:33" ht="33.75" x14ac:dyDescent="0.25">
      <c r="A150" s="119" t="s">
        <v>69</v>
      </c>
      <c r="B150" s="365" t="s">
        <v>391</v>
      </c>
      <c r="C150" s="359" t="s">
        <v>363</v>
      </c>
      <c r="D150" s="358" t="s">
        <v>134</v>
      </c>
      <c r="E150" s="356">
        <v>1</v>
      </c>
      <c r="F150" s="364">
        <v>34152</v>
      </c>
      <c r="G150" s="125">
        <f t="shared" si="380"/>
        <v>34152</v>
      </c>
      <c r="H150" s="258">
        <v>1</v>
      </c>
      <c r="I150" s="364">
        <v>34152</v>
      </c>
      <c r="J150" s="125">
        <f t="shared" si="381"/>
        <v>34152</v>
      </c>
      <c r="K150" s="123"/>
      <c r="L150" s="124"/>
      <c r="M150" s="125">
        <f t="shared" si="382"/>
        <v>0</v>
      </c>
      <c r="N150" s="123"/>
      <c r="O150" s="124"/>
      <c r="P150" s="125">
        <f t="shared" si="383"/>
        <v>0</v>
      </c>
      <c r="Q150" s="123"/>
      <c r="R150" s="124"/>
      <c r="S150" s="125">
        <f t="shared" si="384"/>
        <v>0</v>
      </c>
      <c r="T150" s="123"/>
      <c r="U150" s="124"/>
      <c r="V150" s="229">
        <f t="shared" si="385"/>
        <v>0</v>
      </c>
      <c r="W150" s="234">
        <f t="shared" si="386"/>
        <v>34152</v>
      </c>
      <c r="X150" s="127">
        <f t="shared" si="387"/>
        <v>34152</v>
      </c>
      <c r="Y150" s="127">
        <f t="shared" si="388"/>
        <v>0</v>
      </c>
      <c r="Z150" s="128">
        <f t="shared" si="389"/>
        <v>0</v>
      </c>
      <c r="AA150" s="129"/>
      <c r="AB150" s="131"/>
      <c r="AC150" s="131"/>
      <c r="AD150" s="131"/>
      <c r="AE150" s="131"/>
      <c r="AF150" s="131"/>
      <c r="AG150" s="131"/>
    </row>
    <row r="151" spans="1:33" ht="30" customHeight="1" x14ac:dyDescent="0.25">
      <c r="A151" s="119" t="s">
        <v>69</v>
      </c>
      <c r="B151" s="365" t="s">
        <v>392</v>
      </c>
      <c r="C151" s="359" t="s">
        <v>364</v>
      </c>
      <c r="D151" s="358" t="s">
        <v>134</v>
      </c>
      <c r="E151" s="356">
        <v>1</v>
      </c>
      <c r="F151" s="364">
        <v>33420</v>
      </c>
      <c r="G151" s="125">
        <f t="shared" si="380"/>
        <v>33420</v>
      </c>
      <c r="H151" s="258">
        <v>1</v>
      </c>
      <c r="I151" s="364">
        <v>33420</v>
      </c>
      <c r="J151" s="125">
        <f t="shared" si="381"/>
        <v>33420</v>
      </c>
      <c r="K151" s="123"/>
      <c r="L151" s="124"/>
      <c r="M151" s="125">
        <f t="shared" si="382"/>
        <v>0</v>
      </c>
      <c r="N151" s="123"/>
      <c r="O151" s="124"/>
      <c r="P151" s="125">
        <f t="shared" si="383"/>
        <v>0</v>
      </c>
      <c r="Q151" s="123"/>
      <c r="R151" s="124"/>
      <c r="S151" s="125">
        <f t="shared" si="384"/>
        <v>0</v>
      </c>
      <c r="T151" s="123"/>
      <c r="U151" s="124"/>
      <c r="V151" s="229">
        <f t="shared" si="385"/>
        <v>0</v>
      </c>
      <c r="W151" s="234">
        <f t="shared" si="386"/>
        <v>33420</v>
      </c>
      <c r="X151" s="127">
        <f t="shared" si="387"/>
        <v>33420</v>
      </c>
      <c r="Y151" s="127">
        <f t="shared" si="388"/>
        <v>0</v>
      </c>
      <c r="Z151" s="128">
        <f t="shared" si="389"/>
        <v>0</v>
      </c>
      <c r="AA151" s="129"/>
      <c r="AB151" s="131"/>
      <c r="AC151" s="131"/>
      <c r="AD151" s="131"/>
      <c r="AE151" s="131"/>
      <c r="AF151" s="131"/>
      <c r="AG151" s="131"/>
    </row>
    <row r="152" spans="1:33" ht="30" customHeight="1" x14ac:dyDescent="0.25">
      <c r="A152" s="119" t="s">
        <v>69</v>
      </c>
      <c r="B152" s="365" t="s">
        <v>393</v>
      </c>
      <c r="C152" s="359" t="s">
        <v>365</v>
      </c>
      <c r="D152" s="358" t="s">
        <v>134</v>
      </c>
      <c r="E152" s="356">
        <v>1</v>
      </c>
      <c r="F152" s="364">
        <v>8640</v>
      </c>
      <c r="G152" s="125">
        <f t="shared" si="380"/>
        <v>8640</v>
      </c>
      <c r="H152" s="258">
        <v>1</v>
      </c>
      <c r="I152" s="124">
        <v>8640</v>
      </c>
      <c r="J152" s="125">
        <f t="shared" si="381"/>
        <v>8640</v>
      </c>
      <c r="K152" s="123"/>
      <c r="L152" s="124"/>
      <c r="M152" s="125">
        <f t="shared" si="382"/>
        <v>0</v>
      </c>
      <c r="N152" s="123"/>
      <c r="O152" s="124"/>
      <c r="P152" s="125">
        <f t="shared" si="383"/>
        <v>0</v>
      </c>
      <c r="Q152" s="123"/>
      <c r="R152" s="124"/>
      <c r="S152" s="125">
        <f t="shared" si="384"/>
        <v>0</v>
      </c>
      <c r="T152" s="123"/>
      <c r="U152" s="124"/>
      <c r="V152" s="229">
        <f t="shared" si="385"/>
        <v>0</v>
      </c>
      <c r="W152" s="234">
        <f t="shared" si="386"/>
        <v>8640</v>
      </c>
      <c r="X152" s="127">
        <f t="shared" si="387"/>
        <v>8640</v>
      </c>
      <c r="Y152" s="127">
        <f t="shared" si="388"/>
        <v>0</v>
      </c>
      <c r="Z152" s="128">
        <f t="shared" si="389"/>
        <v>0</v>
      </c>
      <c r="AA152" s="129"/>
      <c r="AB152" s="131"/>
      <c r="AC152" s="131"/>
      <c r="AD152" s="131"/>
      <c r="AE152" s="131"/>
      <c r="AF152" s="131"/>
      <c r="AG152" s="131"/>
    </row>
    <row r="153" spans="1:33" ht="39" x14ac:dyDescent="0.25">
      <c r="A153" s="119" t="s">
        <v>69</v>
      </c>
      <c r="B153" s="363" t="s">
        <v>394</v>
      </c>
      <c r="C153" s="360" t="s">
        <v>366</v>
      </c>
      <c r="D153" s="358" t="s">
        <v>134</v>
      </c>
      <c r="E153" s="356"/>
      <c r="F153" s="364"/>
      <c r="G153" s="125">
        <f t="shared" si="380"/>
        <v>0</v>
      </c>
      <c r="H153" s="258"/>
      <c r="I153" s="124"/>
      <c r="J153" s="125">
        <f t="shared" si="381"/>
        <v>0</v>
      </c>
      <c r="K153" s="123"/>
      <c r="L153" s="124"/>
      <c r="M153" s="125">
        <f t="shared" si="382"/>
        <v>0</v>
      </c>
      <c r="N153" s="123"/>
      <c r="O153" s="124"/>
      <c r="P153" s="125">
        <f t="shared" si="383"/>
        <v>0</v>
      </c>
      <c r="Q153" s="123"/>
      <c r="R153" s="124"/>
      <c r="S153" s="125">
        <f t="shared" si="384"/>
        <v>0</v>
      </c>
      <c r="T153" s="123"/>
      <c r="U153" s="124"/>
      <c r="V153" s="229">
        <f t="shared" si="385"/>
        <v>0</v>
      </c>
      <c r="W153" s="234">
        <f t="shared" si="386"/>
        <v>0</v>
      </c>
      <c r="X153" s="127">
        <f t="shared" si="387"/>
        <v>0</v>
      </c>
      <c r="Y153" s="127">
        <f t="shared" si="388"/>
        <v>0</v>
      </c>
      <c r="Z153" s="128" t="e">
        <f t="shared" si="389"/>
        <v>#DIV/0!</v>
      </c>
      <c r="AA153" s="129"/>
      <c r="AB153" s="131"/>
      <c r="AC153" s="131"/>
      <c r="AD153" s="131"/>
      <c r="AE153" s="131"/>
      <c r="AF153" s="131"/>
      <c r="AG153" s="131"/>
    </row>
    <row r="154" spans="1:33" ht="30" customHeight="1" x14ac:dyDescent="0.25">
      <c r="A154" s="119" t="s">
        <v>69</v>
      </c>
      <c r="B154" s="365" t="s">
        <v>395</v>
      </c>
      <c r="C154" s="359" t="s">
        <v>367</v>
      </c>
      <c r="D154" s="358" t="s">
        <v>134</v>
      </c>
      <c r="E154" s="356">
        <v>1</v>
      </c>
      <c r="F154" s="364">
        <v>55044</v>
      </c>
      <c r="G154" s="125">
        <f t="shared" si="380"/>
        <v>55044</v>
      </c>
      <c r="H154" s="258">
        <v>1</v>
      </c>
      <c r="I154" s="364">
        <v>55044</v>
      </c>
      <c r="J154" s="125">
        <f t="shared" si="381"/>
        <v>55044</v>
      </c>
      <c r="K154" s="123"/>
      <c r="L154" s="124"/>
      <c r="M154" s="125">
        <f t="shared" si="382"/>
        <v>0</v>
      </c>
      <c r="N154" s="123"/>
      <c r="O154" s="124"/>
      <c r="P154" s="125">
        <f t="shared" si="383"/>
        <v>0</v>
      </c>
      <c r="Q154" s="123"/>
      <c r="R154" s="124"/>
      <c r="S154" s="125">
        <f t="shared" si="384"/>
        <v>0</v>
      </c>
      <c r="T154" s="123"/>
      <c r="U154" s="124"/>
      <c r="V154" s="229">
        <f t="shared" si="385"/>
        <v>0</v>
      </c>
      <c r="W154" s="234">
        <f t="shared" si="386"/>
        <v>55044</v>
      </c>
      <c r="X154" s="127">
        <f t="shared" si="387"/>
        <v>55044</v>
      </c>
      <c r="Y154" s="127">
        <f t="shared" si="388"/>
        <v>0</v>
      </c>
      <c r="Z154" s="128">
        <f t="shared" si="389"/>
        <v>0</v>
      </c>
      <c r="AA154" s="129"/>
      <c r="AB154" s="131"/>
      <c r="AC154" s="131"/>
      <c r="AD154" s="131"/>
      <c r="AE154" s="131"/>
      <c r="AF154" s="131"/>
      <c r="AG154" s="131"/>
    </row>
    <row r="155" spans="1:33" ht="30" customHeight="1" x14ac:dyDescent="0.25">
      <c r="A155" s="119" t="s">
        <v>69</v>
      </c>
      <c r="B155" s="365" t="s">
        <v>396</v>
      </c>
      <c r="C155" s="359" t="s">
        <v>368</v>
      </c>
      <c r="D155" s="358" t="s">
        <v>134</v>
      </c>
      <c r="E155" s="356">
        <v>1</v>
      </c>
      <c r="F155" s="364">
        <v>46392</v>
      </c>
      <c r="G155" s="125">
        <f t="shared" si="380"/>
        <v>46392</v>
      </c>
      <c r="H155" s="258">
        <v>1</v>
      </c>
      <c r="I155" s="364">
        <v>46392</v>
      </c>
      <c r="J155" s="125">
        <f t="shared" si="381"/>
        <v>46392</v>
      </c>
      <c r="K155" s="123"/>
      <c r="L155" s="124"/>
      <c r="M155" s="125">
        <f t="shared" si="382"/>
        <v>0</v>
      </c>
      <c r="N155" s="123"/>
      <c r="O155" s="124"/>
      <c r="P155" s="125">
        <f t="shared" si="383"/>
        <v>0</v>
      </c>
      <c r="Q155" s="123"/>
      <c r="R155" s="124"/>
      <c r="S155" s="125">
        <f t="shared" si="384"/>
        <v>0</v>
      </c>
      <c r="T155" s="123"/>
      <c r="U155" s="124"/>
      <c r="V155" s="229">
        <f t="shared" si="385"/>
        <v>0</v>
      </c>
      <c r="W155" s="234">
        <f t="shared" si="386"/>
        <v>46392</v>
      </c>
      <c r="X155" s="127">
        <f t="shared" si="387"/>
        <v>46392</v>
      </c>
      <c r="Y155" s="127">
        <f t="shared" si="388"/>
        <v>0</v>
      </c>
      <c r="Z155" s="128">
        <f t="shared" si="389"/>
        <v>0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x14ac:dyDescent="0.25">
      <c r="A156" s="119" t="s">
        <v>69</v>
      </c>
      <c r="B156" s="365" t="s">
        <v>397</v>
      </c>
      <c r="C156" s="359" t="s">
        <v>369</v>
      </c>
      <c r="D156" s="358" t="s">
        <v>134</v>
      </c>
      <c r="E156" s="356">
        <v>1</v>
      </c>
      <c r="F156" s="364">
        <v>39408</v>
      </c>
      <c r="G156" s="125">
        <f t="shared" si="380"/>
        <v>39408</v>
      </c>
      <c r="H156" s="258">
        <v>1</v>
      </c>
      <c r="I156" s="364">
        <v>39408</v>
      </c>
      <c r="J156" s="125">
        <f t="shared" si="381"/>
        <v>39408</v>
      </c>
      <c r="K156" s="123"/>
      <c r="L156" s="124"/>
      <c r="M156" s="125">
        <f t="shared" si="382"/>
        <v>0</v>
      </c>
      <c r="N156" s="123"/>
      <c r="O156" s="124"/>
      <c r="P156" s="125">
        <f t="shared" si="383"/>
        <v>0</v>
      </c>
      <c r="Q156" s="123"/>
      <c r="R156" s="124"/>
      <c r="S156" s="125">
        <f t="shared" si="384"/>
        <v>0</v>
      </c>
      <c r="T156" s="123"/>
      <c r="U156" s="124"/>
      <c r="V156" s="229">
        <f t="shared" si="385"/>
        <v>0</v>
      </c>
      <c r="W156" s="234">
        <f t="shared" si="386"/>
        <v>39408</v>
      </c>
      <c r="X156" s="127">
        <f t="shared" si="387"/>
        <v>39408</v>
      </c>
      <c r="Y156" s="127">
        <f t="shared" si="388"/>
        <v>0</v>
      </c>
      <c r="Z156" s="128">
        <f t="shared" si="389"/>
        <v>0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5">
      <c r="A157" s="119" t="s">
        <v>69</v>
      </c>
      <c r="B157" s="365" t="s">
        <v>398</v>
      </c>
      <c r="C157" s="359" t="s">
        <v>370</v>
      </c>
      <c r="D157" s="358" t="s">
        <v>134</v>
      </c>
      <c r="E157" s="356">
        <v>1</v>
      </c>
      <c r="F157" s="364">
        <v>37716</v>
      </c>
      <c r="G157" s="125">
        <f t="shared" si="380"/>
        <v>37716</v>
      </c>
      <c r="H157" s="258">
        <v>1</v>
      </c>
      <c r="I157" s="364">
        <v>37716</v>
      </c>
      <c r="J157" s="125">
        <f t="shared" si="381"/>
        <v>37716</v>
      </c>
      <c r="K157" s="123"/>
      <c r="L157" s="124"/>
      <c r="M157" s="125">
        <f t="shared" si="382"/>
        <v>0</v>
      </c>
      <c r="N157" s="123"/>
      <c r="O157" s="124"/>
      <c r="P157" s="125">
        <f t="shared" si="383"/>
        <v>0</v>
      </c>
      <c r="Q157" s="123"/>
      <c r="R157" s="124"/>
      <c r="S157" s="125">
        <f t="shared" si="384"/>
        <v>0</v>
      </c>
      <c r="T157" s="123"/>
      <c r="U157" s="124"/>
      <c r="V157" s="229">
        <f t="shared" si="385"/>
        <v>0</v>
      </c>
      <c r="W157" s="234">
        <f t="shared" si="386"/>
        <v>37716</v>
      </c>
      <c r="X157" s="127">
        <f t="shared" si="387"/>
        <v>37716</v>
      </c>
      <c r="Y157" s="127">
        <f t="shared" si="388"/>
        <v>0</v>
      </c>
      <c r="Z157" s="128">
        <f t="shared" si="389"/>
        <v>0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5">
      <c r="A158" s="119" t="s">
        <v>69</v>
      </c>
      <c r="B158" s="365" t="s">
        <v>399</v>
      </c>
      <c r="C158" s="359" t="s">
        <v>371</v>
      </c>
      <c r="D158" s="358" t="s">
        <v>134</v>
      </c>
      <c r="E158" s="356">
        <v>1</v>
      </c>
      <c r="F158" s="364">
        <v>32604</v>
      </c>
      <c r="G158" s="125">
        <f t="shared" si="380"/>
        <v>32604</v>
      </c>
      <c r="H158" s="258">
        <v>1</v>
      </c>
      <c r="I158" s="364">
        <v>32604</v>
      </c>
      <c r="J158" s="125">
        <f t="shared" si="381"/>
        <v>32604</v>
      </c>
      <c r="K158" s="123"/>
      <c r="L158" s="124"/>
      <c r="M158" s="125">
        <f t="shared" si="382"/>
        <v>0</v>
      </c>
      <c r="N158" s="123"/>
      <c r="O158" s="124"/>
      <c r="P158" s="125">
        <f t="shared" si="383"/>
        <v>0</v>
      </c>
      <c r="Q158" s="123"/>
      <c r="R158" s="124"/>
      <c r="S158" s="125">
        <f t="shared" si="384"/>
        <v>0</v>
      </c>
      <c r="T158" s="123"/>
      <c r="U158" s="124"/>
      <c r="V158" s="229">
        <f t="shared" si="385"/>
        <v>0</v>
      </c>
      <c r="W158" s="234">
        <f t="shared" si="386"/>
        <v>32604</v>
      </c>
      <c r="X158" s="127">
        <f t="shared" si="387"/>
        <v>32604</v>
      </c>
      <c r="Y158" s="127">
        <f t="shared" si="388"/>
        <v>0</v>
      </c>
      <c r="Z158" s="128">
        <f t="shared" si="389"/>
        <v>0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119" t="s">
        <v>69</v>
      </c>
      <c r="B159" s="365" t="s">
        <v>400</v>
      </c>
      <c r="C159" s="359" t="s">
        <v>372</v>
      </c>
      <c r="D159" s="358" t="s">
        <v>134</v>
      </c>
      <c r="E159" s="356">
        <v>1</v>
      </c>
      <c r="F159" s="364">
        <v>35634</v>
      </c>
      <c r="G159" s="125">
        <f t="shared" si="380"/>
        <v>35634</v>
      </c>
      <c r="H159" s="258">
        <v>1</v>
      </c>
      <c r="I159" s="364">
        <v>35634</v>
      </c>
      <c r="J159" s="125">
        <f t="shared" si="381"/>
        <v>35634</v>
      </c>
      <c r="K159" s="123"/>
      <c r="L159" s="124"/>
      <c r="M159" s="125">
        <f t="shared" si="382"/>
        <v>0</v>
      </c>
      <c r="N159" s="123"/>
      <c r="O159" s="124"/>
      <c r="P159" s="125">
        <f t="shared" si="383"/>
        <v>0</v>
      </c>
      <c r="Q159" s="123"/>
      <c r="R159" s="124"/>
      <c r="S159" s="125">
        <f t="shared" si="384"/>
        <v>0</v>
      </c>
      <c r="T159" s="123"/>
      <c r="U159" s="124"/>
      <c r="V159" s="229">
        <f t="shared" si="385"/>
        <v>0</v>
      </c>
      <c r="W159" s="234">
        <f t="shared" si="386"/>
        <v>35634</v>
      </c>
      <c r="X159" s="127">
        <f t="shared" si="387"/>
        <v>35634</v>
      </c>
      <c r="Y159" s="127">
        <f t="shared" si="388"/>
        <v>0</v>
      </c>
      <c r="Z159" s="128">
        <f t="shared" si="389"/>
        <v>0</v>
      </c>
      <c r="AA159" s="129"/>
      <c r="AB159" s="131"/>
      <c r="AC159" s="131"/>
      <c r="AD159" s="131"/>
      <c r="AE159" s="131"/>
      <c r="AF159" s="131"/>
      <c r="AG159" s="131"/>
    </row>
    <row r="160" spans="1:33" ht="30" customHeight="1" x14ac:dyDescent="0.25">
      <c r="A160" s="119" t="s">
        <v>69</v>
      </c>
      <c r="B160" s="365" t="s">
        <v>401</v>
      </c>
      <c r="C160" s="359" t="s">
        <v>373</v>
      </c>
      <c r="D160" s="358" t="s">
        <v>134</v>
      </c>
      <c r="E160" s="356">
        <v>1</v>
      </c>
      <c r="F160" s="364">
        <v>35634</v>
      </c>
      <c r="G160" s="125">
        <f t="shared" si="380"/>
        <v>35634</v>
      </c>
      <c r="H160" s="258">
        <v>1</v>
      </c>
      <c r="I160" s="364">
        <v>35634</v>
      </c>
      <c r="J160" s="125">
        <f t="shared" si="381"/>
        <v>35634</v>
      </c>
      <c r="K160" s="123"/>
      <c r="L160" s="124"/>
      <c r="M160" s="125">
        <f t="shared" si="382"/>
        <v>0</v>
      </c>
      <c r="N160" s="123"/>
      <c r="O160" s="124"/>
      <c r="P160" s="125">
        <f t="shared" si="383"/>
        <v>0</v>
      </c>
      <c r="Q160" s="123"/>
      <c r="R160" s="124"/>
      <c r="S160" s="125">
        <f t="shared" si="384"/>
        <v>0</v>
      </c>
      <c r="T160" s="123"/>
      <c r="U160" s="124"/>
      <c r="V160" s="229">
        <f t="shared" si="385"/>
        <v>0</v>
      </c>
      <c r="W160" s="234">
        <f t="shared" si="386"/>
        <v>35634</v>
      </c>
      <c r="X160" s="127">
        <f t="shared" si="387"/>
        <v>35634</v>
      </c>
      <c r="Y160" s="127">
        <f t="shared" si="388"/>
        <v>0</v>
      </c>
      <c r="Z160" s="128">
        <f t="shared" si="389"/>
        <v>0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119" t="s">
        <v>69</v>
      </c>
      <c r="B161" s="365" t="s">
        <v>402</v>
      </c>
      <c r="C161" s="359" t="s">
        <v>374</v>
      </c>
      <c r="D161" s="358" t="s">
        <v>134</v>
      </c>
      <c r="E161" s="356">
        <v>1</v>
      </c>
      <c r="F161" s="364">
        <v>95124</v>
      </c>
      <c r="G161" s="125">
        <f t="shared" si="380"/>
        <v>95124</v>
      </c>
      <c r="H161" s="258">
        <v>1</v>
      </c>
      <c r="I161" s="364">
        <v>95124</v>
      </c>
      <c r="J161" s="125">
        <f t="shared" si="381"/>
        <v>95124</v>
      </c>
      <c r="K161" s="123"/>
      <c r="L161" s="124"/>
      <c r="M161" s="125">
        <f t="shared" si="382"/>
        <v>0</v>
      </c>
      <c r="N161" s="123"/>
      <c r="O161" s="124"/>
      <c r="P161" s="125">
        <f t="shared" si="383"/>
        <v>0</v>
      </c>
      <c r="Q161" s="123"/>
      <c r="R161" s="124"/>
      <c r="S161" s="125">
        <f t="shared" si="384"/>
        <v>0</v>
      </c>
      <c r="T161" s="123"/>
      <c r="U161" s="124"/>
      <c r="V161" s="229">
        <f t="shared" si="385"/>
        <v>0</v>
      </c>
      <c r="W161" s="234">
        <f t="shared" si="386"/>
        <v>95124</v>
      </c>
      <c r="X161" s="127">
        <f t="shared" si="387"/>
        <v>95124</v>
      </c>
      <c r="Y161" s="127">
        <f t="shared" si="388"/>
        <v>0</v>
      </c>
      <c r="Z161" s="128">
        <f t="shared" si="389"/>
        <v>0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5">
      <c r="A162" s="119" t="s">
        <v>69</v>
      </c>
      <c r="B162" s="365" t="s">
        <v>403</v>
      </c>
      <c r="C162" s="359" t="s">
        <v>375</v>
      </c>
      <c r="D162" s="358" t="s">
        <v>134</v>
      </c>
      <c r="E162" s="356">
        <v>1</v>
      </c>
      <c r="F162" s="364">
        <v>48756</v>
      </c>
      <c r="G162" s="125">
        <f t="shared" si="380"/>
        <v>48756</v>
      </c>
      <c r="H162" s="258">
        <v>1</v>
      </c>
      <c r="I162" s="364">
        <v>48756</v>
      </c>
      <c r="J162" s="125">
        <f t="shared" si="381"/>
        <v>48756</v>
      </c>
      <c r="K162" s="123"/>
      <c r="L162" s="124"/>
      <c r="M162" s="125">
        <f t="shared" si="382"/>
        <v>0</v>
      </c>
      <c r="N162" s="123"/>
      <c r="O162" s="124"/>
      <c r="P162" s="125">
        <f t="shared" si="383"/>
        <v>0</v>
      </c>
      <c r="Q162" s="123"/>
      <c r="R162" s="124"/>
      <c r="S162" s="125">
        <f t="shared" si="384"/>
        <v>0</v>
      </c>
      <c r="T162" s="123"/>
      <c r="U162" s="124"/>
      <c r="V162" s="229">
        <f t="shared" si="385"/>
        <v>0</v>
      </c>
      <c r="W162" s="234">
        <f t="shared" si="386"/>
        <v>48756</v>
      </c>
      <c r="X162" s="127">
        <f t="shared" si="387"/>
        <v>48756</v>
      </c>
      <c r="Y162" s="127">
        <f t="shared" si="388"/>
        <v>0</v>
      </c>
      <c r="Z162" s="128">
        <f t="shared" si="389"/>
        <v>0</v>
      </c>
      <c r="AA162" s="129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19" t="s">
        <v>69</v>
      </c>
      <c r="B163" s="365" t="s">
        <v>404</v>
      </c>
      <c r="C163" s="359" t="s">
        <v>376</v>
      </c>
      <c r="D163" s="358" t="s">
        <v>134</v>
      </c>
      <c r="E163" s="356">
        <v>1</v>
      </c>
      <c r="F163" s="364">
        <v>56700</v>
      </c>
      <c r="G163" s="125">
        <f t="shared" si="380"/>
        <v>56700</v>
      </c>
      <c r="H163" s="258">
        <v>1</v>
      </c>
      <c r="I163" s="364">
        <v>56700</v>
      </c>
      <c r="J163" s="125">
        <f t="shared" si="381"/>
        <v>56700</v>
      </c>
      <c r="K163" s="123"/>
      <c r="L163" s="124"/>
      <c r="M163" s="125">
        <f t="shared" si="382"/>
        <v>0</v>
      </c>
      <c r="N163" s="123"/>
      <c r="O163" s="124"/>
      <c r="P163" s="125">
        <f t="shared" si="383"/>
        <v>0</v>
      </c>
      <c r="Q163" s="123"/>
      <c r="R163" s="124"/>
      <c r="S163" s="125">
        <f t="shared" si="384"/>
        <v>0</v>
      </c>
      <c r="T163" s="123"/>
      <c r="U163" s="124"/>
      <c r="V163" s="229">
        <f t="shared" si="385"/>
        <v>0</v>
      </c>
      <c r="W163" s="234">
        <f t="shared" si="386"/>
        <v>56700</v>
      </c>
      <c r="X163" s="127">
        <f t="shared" si="387"/>
        <v>56700</v>
      </c>
      <c r="Y163" s="127">
        <f t="shared" si="388"/>
        <v>0</v>
      </c>
      <c r="Z163" s="128">
        <f t="shared" si="389"/>
        <v>0</v>
      </c>
      <c r="AA163" s="129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19" t="s">
        <v>69</v>
      </c>
      <c r="B164" s="365" t="s">
        <v>405</v>
      </c>
      <c r="C164" s="359" t="s">
        <v>377</v>
      </c>
      <c r="D164" s="358" t="s">
        <v>134</v>
      </c>
      <c r="E164" s="356">
        <v>1</v>
      </c>
      <c r="F164" s="364">
        <v>35538</v>
      </c>
      <c r="G164" s="125">
        <f t="shared" si="380"/>
        <v>35538</v>
      </c>
      <c r="H164" s="258">
        <v>1</v>
      </c>
      <c r="I164" s="364">
        <v>35538</v>
      </c>
      <c r="J164" s="125">
        <f t="shared" si="381"/>
        <v>35538</v>
      </c>
      <c r="K164" s="123"/>
      <c r="L164" s="124"/>
      <c r="M164" s="125">
        <f t="shared" si="382"/>
        <v>0</v>
      </c>
      <c r="N164" s="123"/>
      <c r="O164" s="124"/>
      <c r="P164" s="125">
        <f t="shared" si="383"/>
        <v>0</v>
      </c>
      <c r="Q164" s="123"/>
      <c r="R164" s="124"/>
      <c r="S164" s="125">
        <f t="shared" si="384"/>
        <v>0</v>
      </c>
      <c r="T164" s="123"/>
      <c r="U164" s="124"/>
      <c r="V164" s="229">
        <f t="shared" si="385"/>
        <v>0</v>
      </c>
      <c r="W164" s="234">
        <f t="shared" si="386"/>
        <v>35538</v>
      </c>
      <c r="X164" s="127">
        <f t="shared" si="387"/>
        <v>35538</v>
      </c>
      <c r="Y164" s="127">
        <f t="shared" si="388"/>
        <v>0</v>
      </c>
      <c r="Z164" s="128">
        <f t="shared" si="389"/>
        <v>0</v>
      </c>
      <c r="AA164" s="129"/>
      <c r="AB164" s="131"/>
      <c r="AC164" s="131"/>
      <c r="AD164" s="131"/>
      <c r="AE164" s="131"/>
      <c r="AF164" s="131"/>
      <c r="AG164" s="131"/>
    </row>
    <row r="165" spans="1:33" ht="30" customHeight="1" x14ac:dyDescent="0.25">
      <c r="A165" s="119" t="s">
        <v>69</v>
      </c>
      <c r="B165" s="365" t="s">
        <v>406</v>
      </c>
      <c r="C165" s="359" t="s">
        <v>378</v>
      </c>
      <c r="D165" s="358" t="s">
        <v>134</v>
      </c>
      <c r="E165" s="356">
        <v>1</v>
      </c>
      <c r="F165" s="364">
        <v>35538</v>
      </c>
      <c r="G165" s="125">
        <f t="shared" si="380"/>
        <v>35538</v>
      </c>
      <c r="H165" s="258">
        <v>1</v>
      </c>
      <c r="I165" s="364">
        <v>35538</v>
      </c>
      <c r="J165" s="125">
        <f t="shared" si="381"/>
        <v>35538</v>
      </c>
      <c r="K165" s="123"/>
      <c r="L165" s="124"/>
      <c r="M165" s="125">
        <f t="shared" si="382"/>
        <v>0</v>
      </c>
      <c r="N165" s="123"/>
      <c r="O165" s="124"/>
      <c r="P165" s="125">
        <f t="shared" si="383"/>
        <v>0</v>
      </c>
      <c r="Q165" s="123"/>
      <c r="R165" s="124"/>
      <c r="S165" s="125">
        <f t="shared" si="384"/>
        <v>0</v>
      </c>
      <c r="T165" s="123"/>
      <c r="U165" s="124"/>
      <c r="V165" s="229">
        <f t="shared" si="385"/>
        <v>0</v>
      </c>
      <c r="W165" s="234">
        <f t="shared" si="386"/>
        <v>35538</v>
      </c>
      <c r="X165" s="127">
        <f t="shared" si="387"/>
        <v>35538</v>
      </c>
      <c r="Y165" s="127">
        <f t="shared" si="388"/>
        <v>0</v>
      </c>
      <c r="Z165" s="128">
        <f t="shared" si="389"/>
        <v>0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19" t="s">
        <v>69</v>
      </c>
      <c r="B166" s="365" t="s">
        <v>407</v>
      </c>
      <c r="C166" s="359" t="s">
        <v>379</v>
      </c>
      <c r="D166" s="358" t="s">
        <v>134</v>
      </c>
      <c r="E166" s="356">
        <v>1</v>
      </c>
      <c r="F166" s="364">
        <v>36444</v>
      </c>
      <c r="G166" s="125">
        <f t="shared" si="380"/>
        <v>36444</v>
      </c>
      <c r="H166" s="258">
        <v>1</v>
      </c>
      <c r="I166" s="364">
        <v>36444</v>
      </c>
      <c r="J166" s="125">
        <f t="shared" si="381"/>
        <v>36444</v>
      </c>
      <c r="K166" s="123"/>
      <c r="L166" s="124"/>
      <c r="M166" s="125">
        <f t="shared" si="382"/>
        <v>0</v>
      </c>
      <c r="N166" s="123"/>
      <c r="O166" s="124"/>
      <c r="P166" s="125">
        <f t="shared" si="383"/>
        <v>0</v>
      </c>
      <c r="Q166" s="123"/>
      <c r="R166" s="124"/>
      <c r="S166" s="125">
        <f t="shared" si="384"/>
        <v>0</v>
      </c>
      <c r="T166" s="123"/>
      <c r="U166" s="124"/>
      <c r="V166" s="229">
        <f t="shared" si="385"/>
        <v>0</v>
      </c>
      <c r="W166" s="234">
        <f t="shared" si="386"/>
        <v>36444</v>
      </c>
      <c r="X166" s="127">
        <f t="shared" si="387"/>
        <v>36444</v>
      </c>
      <c r="Y166" s="127">
        <f t="shared" si="388"/>
        <v>0</v>
      </c>
      <c r="Z166" s="128">
        <f t="shared" si="389"/>
        <v>0</v>
      </c>
      <c r="AA166" s="129"/>
      <c r="AB166" s="131"/>
      <c r="AC166" s="131"/>
      <c r="AD166" s="131"/>
      <c r="AE166" s="131"/>
      <c r="AF166" s="131"/>
      <c r="AG166" s="131"/>
    </row>
    <row r="167" spans="1:33" ht="38.25" x14ac:dyDescent="0.25">
      <c r="A167" s="119" t="s">
        <v>69</v>
      </c>
      <c r="B167" s="363" t="s">
        <v>408</v>
      </c>
      <c r="C167" s="357" t="s">
        <v>380</v>
      </c>
      <c r="D167" s="358" t="s">
        <v>134</v>
      </c>
      <c r="E167" s="356"/>
      <c r="F167" s="364"/>
      <c r="G167" s="125">
        <f t="shared" si="380"/>
        <v>0</v>
      </c>
      <c r="H167" s="258"/>
      <c r="I167" s="124"/>
      <c r="J167" s="125">
        <f t="shared" si="381"/>
        <v>0</v>
      </c>
      <c r="K167" s="123"/>
      <c r="L167" s="124"/>
      <c r="M167" s="125">
        <f t="shared" si="382"/>
        <v>0</v>
      </c>
      <c r="N167" s="123"/>
      <c r="O167" s="124"/>
      <c r="P167" s="125">
        <f t="shared" si="383"/>
        <v>0</v>
      </c>
      <c r="Q167" s="123"/>
      <c r="R167" s="124"/>
      <c r="S167" s="125">
        <f t="shared" si="384"/>
        <v>0</v>
      </c>
      <c r="T167" s="123"/>
      <c r="U167" s="124"/>
      <c r="V167" s="229">
        <f t="shared" si="385"/>
        <v>0</v>
      </c>
      <c r="W167" s="234">
        <f t="shared" si="386"/>
        <v>0</v>
      </c>
      <c r="X167" s="127">
        <f t="shared" si="387"/>
        <v>0</v>
      </c>
      <c r="Y167" s="127">
        <f t="shared" si="388"/>
        <v>0</v>
      </c>
      <c r="Z167" s="128" t="e">
        <f t="shared" si="389"/>
        <v>#DIV/0!</v>
      </c>
      <c r="AA167" s="129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19" t="s">
        <v>69</v>
      </c>
      <c r="B168" s="365" t="s">
        <v>409</v>
      </c>
      <c r="C168" s="361" t="s">
        <v>369</v>
      </c>
      <c r="D168" s="358" t="s">
        <v>134</v>
      </c>
      <c r="E168" s="356">
        <v>1</v>
      </c>
      <c r="F168" s="364">
        <v>30864</v>
      </c>
      <c r="G168" s="125">
        <f t="shared" si="380"/>
        <v>30864</v>
      </c>
      <c r="H168" s="356">
        <v>1</v>
      </c>
      <c r="I168" s="364">
        <v>30864</v>
      </c>
      <c r="J168" s="125">
        <f t="shared" si="381"/>
        <v>30864</v>
      </c>
      <c r="K168" s="123"/>
      <c r="L168" s="124"/>
      <c r="M168" s="125">
        <f t="shared" si="382"/>
        <v>0</v>
      </c>
      <c r="N168" s="123"/>
      <c r="O168" s="124"/>
      <c r="P168" s="125">
        <f t="shared" si="383"/>
        <v>0</v>
      </c>
      <c r="Q168" s="123"/>
      <c r="R168" s="124"/>
      <c r="S168" s="125">
        <f t="shared" si="384"/>
        <v>0</v>
      </c>
      <c r="T168" s="123"/>
      <c r="U168" s="124"/>
      <c r="V168" s="229">
        <f t="shared" si="385"/>
        <v>0</v>
      </c>
      <c r="W168" s="234">
        <f t="shared" si="386"/>
        <v>30864</v>
      </c>
      <c r="X168" s="127">
        <f t="shared" si="387"/>
        <v>30864</v>
      </c>
      <c r="Y168" s="127">
        <f t="shared" si="388"/>
        <v>0</v>
      </c>
      <c r="Z168" s="128">
        <f t="shared" si="389"/>
        <v>0</v>
      </c>
      <c r="AA168" s="129"/>
      <c r="AB168" s="131"/>
      <c r="AC168" s="131"/>
      <c r="AD168" s="131"/>
      <c r="AE168" s="131"/>
      <c r="AF168" s="131"/>
      <c r="AG168" s="131"/>
    </row>
    <row r="169" spans="1:33" ht="30" customHeight="1" x14ac:dyDescent="0.25">
      <c r="A169" s="119" t="s">
        <v>69</v>
      </c>
      <c r="B169" s="365" t="s">
        <v>410</v>
      </c>
      <c r="C169" s="359" t="s">
        <v>370</v>
      </c>
      <c r="D169" s="358" t="s">
        <v>134</v>
      </c>
      <c r="E169" s="356">
        <v>1</v>
      </c>
      <c r="F169" s="364">
        <v>30156</v>
      </c>
      <c r="G169" s="125">
        <f t="shared" si="380"/>
        <v>30156</v>
      </c>
      <c r="H169" s="356">
        <v>1</v>
      </c>
      <c r="I169" s="364">
        <v>30156</v>
      </c>
      <c r="J169" s="125">
        <f t="shared" si="381"/>
        <v>30156</v>
      </c>
      <c r="K169" s="123"/>
      <c r="L169" s="124"/>
      <c r="M169" s="125">
        <f t="shared" si="382"/>
        <v>0</v>
      </c>
      <c r="N169" s="123"/>
      <c r="O169" s="124"/>
      <c r="P169" s="125">
        <f t="shared" si="383"/>
        <v>0</v>
      </c>
      <c r="Q169" s="123"/>
      <c r="R169" s="124"/>
      <c r="S169" s="125">
        <f t="shared" si="384"/>
        <v>0</v>
      </c>
      <c r="T169" s="123"/>
      <c r="U169" s="124"/>
      <c r="V169" s="229">
        <f t="shared" si="385"/>
        <v>0</v>
      </c>
      <c r="W169" s="234">
        <f t="shared" si="386"/>
        <v>30156</v>
      </c>
      <c r="X169" s="127">
        <f t="shared" si="387"/>
        <v>30156</v>
      </c>
      <c r="Y169" s="127">
        <f t="shared" si="388"/>
        <v>0</v>
      </c>
      <c r="Z169" s="128">
        <f t="shared" si="389"/>
        <v>0</v>
      </c>
      <c r="AA169" s="129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19" t="s">
        <v>69</v>
      </c>
      <c r="B170" s="365" t="s">
        <v>411</v>
      </c>
      <c r="C170" s="359" t="s">
        <v>373</v>
      </c>
      <c r="D170" s="358" t="s">
        <v>134</v>
      </c>
      <c r="E170" s="356">
        <v>1</v>
      </c>
      <c r="F170" s="364">
        <v>24408</v>
      </c>
      <c r="G170" s="125">
        <f t="shared" si="380"/>
        <v>24408</v>
      </c>
      <c r="H170" s="356">
        <v>1</v>
      </c>
      <c r="I170" s="364">
        <v>24408</v>
      </c>
      <c r="J170" s="125">
        <f t="shared" si="381"/>
        <v>24408</v>
      </c>
      <c r="K170" s="123"/>
      <c r="L170" s="124"/>
      <c r="M170" s="125">
        <f t="shared" si="382"/>
        <v>0</v>
      </c>
      <c r="N170" s="123"/>
      <c r="O170" s="124"/>
      <c r="P170" s="125">
        <f t="shared" si="383"/>
        <v>0</v>
      </c>
      <c r="Q170" s="123"/>
      <c r="R170" s="124"/>
      <c r="S170" s="125">
        <f t="shared" si="384"/>
        <v>0</v>
      </c>
      <c r="T170" s="123"/>
      <c r="U170" s="124"/>
      <c r="V170" s="229">
        <f t="shared" si="385"/>
        <v>0</v>
      </c>
      <c r="W170" s="234">
        <f t="shared" si="386"/>
        <v>24408</v>
      </c>
      <c r="X170" s="127">
        <f t="shared" si="387"/>
        <v>24408</v>
      </c>
      <c r="Y170" s="127">
        <f t="shared" si="388"/>
        <v>0</v>
      </c>
      <c r="Z170" s="128">
        <f t="shared" si="389"/>
        <v>0</v>
      </c>
      <c r="AA170" s="129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19" t="s">
        <v>69</v>
      </c>
      <c r="B171" s="365" t="s">
        <v>412</v>
      </c>
      <c r="C171" s="359" t="s">
        <v>381</v>
      </c>
      <c r="D171" s="358" t="s">
        <v>134</v>
      </c>
      <c r="E171" s="356">
        <v>1</v>
      </c>
      <c r="F171" s="364">
        <v>31104</v>
      </c>
      <c r="G171" s="125">
        <f t="shared" si="380"/>
        <v>31104</v>
      </c>
      <c r="H171" s="356">
        <v>1</v>
      </c>
      <c r="I171" s="364">
        <v>31104</v>
      </c>
      <c r="J171" s="125">
        <f t="shared" si="381"/>
        <v>31104</v>
      </c>
      <c r="K171" s="123"/>
      <c r="L171" s="124"/>
      <c r="M171" s="125">
        <f t="shared" si="382"/>
        <v>0</v>
      </c>
      <c r="N171" s="123"/>
      <c r="O171" s="124"/>
      <c r="P171" s="125">
        <f t="shared" si="383"/>
        <v>0</v>
      </c>
      <c r="Q171" s="123"/>
      <c r="R171" s="124"/>
      <c r="S171" s="125">
        <f t="shared" si="384"/>
        <v>0</v>
      </c>
      <c r="T171" s="123"/>
      <c r="U171" s="124"/>
      <c r="V171" s="229">
        <f t="shared" si="385"/>
        <v>0</v>
      </c>
      <c r="W171" s="234">
        <f t="shared" si="386"/>
        <v>31104</v>
      </c>
      <c r="X171" s="127">
        <f t="shared" si="387"/>
        <v>31104</v>
      </c>
      <c r="Y171" s="127">
        <f t="shared" si="388"/>
        <v>0</v>
      </c>
      <c r="Z171" s="128">
        <f t="shared" si="389"/>
        <v>0</v>
      </c>
      <c r="AA171" s="129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19" t="s">
        <v>69</v>
      </c>
      <c r="B172" s="365" t="s">
        <v>413</v>
      </c>
      <c r="C172" s="359" t="s">
        <v>382</v>
      </c>
      <c r="D172" s="358" t="s">
        <v>134</v>
      </c>
      <c r="E172" s="356">
        <v>1</v>
      </c>
      <c r="F172" s="364">
        <v>29112</v>
      </c>
      <c r="G172" s="125">
        <f t="shared" si="380"/>
        <v>29112</v>
      </c>
      <c r="H172" s="356">
        <v>1</v>
      </c>
      <c r="I172" s="364">
        <v>29112</v>
      </c>
      <c r="J172" s="125">
        <f t="shared" si="381"/>
        <v>29112</v>
      </c>
      <c r="K172" s="123"/>
      <c r="L172" s="124"/>
      <c r="M172" s="125">
        <f t="shared" si="382"/>
        <v>0</v>
      </c>
      <c r="N172" s="123"/>
      <c r="O172" s="124"/>
      <c r="P172" s="125">
        <f t="shared" si="383"/>
        <v>0</v>
      </c>
      <c r="Q172" s="123"/>
      <c r="R172" s="124"/>
      <c r="S172" s="125">
        <f t="shared" si="384"/>
        <v>0</v>
      </c>
      <c r="T172" s="123"/>
      <c r="U172" s="124"/>
      <c r="V172" s="229">
        <f t="shared" si="385"/>
        <v>0</v>
      </c>
      <c r="W172" s="234">
        <f t="shared" si="386"/>
        <v>29112</v>
      </c>
      <c r="X172" s="127">
        <f t="shared" si="387"/>
        <v>29112</v>
      </c>
      <c r="Y172" s="127">
        <f t="shared" si="388"/>
        <v>0</v>
      </c>
      <c r="Z172" s="128">
        <f t="shared" si="389"/>
        <v>0</v>
      </c>
      <c r="AA172" s="129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19" t="s">
        <v>69</v>
      </c>
      <c r="B173" s="365" t="s">
        <v>414</v>
      </c>
      <c r="C173" s="359" t="s">
        <v>383</v>
      </c>
      <c r="D173" s="358" t="s">
        <v>134</v>
      </c>
      <c r="E173" s="356">
        <v>1</v>
      </c>
      <c r="F173" s="364">
        <v>30936</v>
      </c>
      <c r="G173" s="125">
        <f t="shared" si="380"/>
        <v>30936</v>
      </c>
      <c r="H173" s="356">
        <v>1</v>
      </c>
      <c r="I173" s="364">
        <v>30936</v>
      </c>
      <c r="J173" s="125">
        <f t="shared" si="381"/>
        <v>30936</v>
      </c>
      <c r="K173" s="123"/>
      <c r="L173" s="124"/>
      <c r="M173" s="125">
        <f t="shared" si="382"/>
        <v>0</v>
      </c>
      <c r="N173" s="123"/>
      <c r="O173" s="124"/>
      <c r="P173" s="125">
        <f t="shared" si="383"/>
        <v>0</v>
      </c>
      <c r="Q173" s="123"/>
      <c r="R173" s="124"/>
      <c r="S173" s="125">
        <f t="shared" si="384"/>
        <v>0</v>
      </c>
      <c r="T173" s="123"/>
      <c r="U173" s="124"/>
      <c r="V173" s="229">
        <f t="shared" si="385"/>
        <v>0</v>
      </c>
      <c r="W173" s="234">
        <f t="shared" si="386"/>
        <v>30936</v>
      </c>
      <c r="X173" s="127">
        <f t="shared" si="387"/>
        <v>30936</v>
      </c>
      <c r="Y173" s="127">
        <f t="shared" si="388"/>
        <v>0</v>
      </c>
      <c r="Z173" s="128">
        <f t="shared" si="389"/>
        <v>0</v>
      </c>
      <c r="AA173" s="129"/>
      <c r="AB173" s="131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69</v>
      </c>
      <c r="B174" s="365" t="s">
        <v>415</v>
      </c>
      <c r="C174" s="359" t="s">
        <v>376</v>
      </c>
      <c r="D174" s="358" t="s">
        <v>134</v>
      </c>
      <c r="E174" s="356">
        <v>1</v>
      </c>
      <c r="F174" s="364">
        <v>36252</v>
      </c>
      <c r="G174" s="125">
        <f t="shared" si="380"/>
        <v>36252</v>
      </c>
      <c r="H174" s="356">
        <v>1</v>
      </c>
      <c r="I174" s="364">
        <v>36252</v>
      </c>
      <c r="J174" s="125">
        <f t="shared" si="381"/>
        <v>36252</v>
      </c>
      <c r="K174" s="123"/>
      <c r="L174" s="124"/>
      <c r="M174" s="125">
        <f t="shared" si="382"/>
        <v>0</v>
      </c>
      <c r="N174" s="123"/>
      <c r="O174" s="124"/>
      <c r="P174" s="125">
        <f t="shared" si="383"/>
        <v>0</v>
      </c>
      <c r="Q174" s="123"/>
      <c r="R174" s="124"/>
      <c r="S174" s="125">
        <f t="shared" si="384"/>
        <v>0</v>
      </c>
      <c r="T174" s="123"/>
      <c r="U174" s="124"/>
      <c r="V174" s="229">
        <f t="shared" si="385"/>
        <v>0</v>
      </c>
      <c r="W174" s="234">
        <f t="shared" si="386"/>
        <v>36252</v>
      </c>
      <c r="X174" s="127">
        <f t="shared" si="387"/>
        <v>36252</v>
      </c>
      <c r="Y174" s="127">
        <f t="shared" si="388"/>
        <v>0</v>
      </c>
      <c r="Z174" s="128">
        <f t="shared" si="389"/>
        <v>0</v>
      </c>
      <c r="AA174" s="129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19" t="s">
        <v>69</v>
      </c>
      <c r="B175" s="365" t="s">
        <v>416</v>
      </c>
      <c r="C175" s="359" t="s">
        <v>377</v>
      </c>
      <c r="D175" s="358" t="s">
        <v>134</v>
      </c>
      <c r="E175" s="356">
        <v>1</v>
      </c>
      <c r="F175" s="364">
        <v>25224</v>
      </c>
      <c r="G175" s="125">
        <f t="shared" si="380"/>
        <v>25224</v>
      </c>
      <c r="H175" s="356">
        <v>1</v>
      </c>
      <c r="I175" s="364">
        <v>25224</v>
      </c>
      <c r="J175" s="125">
        <f t="shared" si="381"/>
        <v>25224</v>
      </c>
      <c r="K175" s="123"/>
      <c r="L175" s="124"/>
      <c r="M175" s="125">
        <f t="shared" si="382"/>
        <v>0</v>
      </c>
      <c r="N175" s="123"/>
      <c r="O175" s="124"/>
      <c r="P175" s="125">
        <f t="shared" si="383"/>
        <v>0</v>
      </c>
      <c r="Q175" s="123"/>
      <c r="R175" s="124"/>
      <c r="S175" s="125">
        <f t="shared" si="384"/>
        <v>0</v>
      </c>
      <c r="T175" s="123"/>
      <c r="U175" s="124"/>
      <c r="V175" s="229">
        <f t="shared" si="385"/>
        <v>0</v>
      </c>
      <c r="W175" s="234">
        <f t="shared" si="386"/>
        <v>25224</v>
      </c>
      <c r="X175" s="127">
        <f t="shared" si="387"/>
        <v>25224</v>
      </c>
      <c r="Y175" s="127">
        <f t="shared" si="388"/>
        <v>0</v>
      </c>
      <c r="Z175" s="128">
        <f t="shared" si="389"/>
        <v>0</v>
      </c>
      <c r="AA175" s="129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19" t="s">
        <v>69</v>
      </c>
      <c r="B176" s="365" t="s">
        <v>417</v>
      </c>
      <c r="C176" s="359" t="s">
        <v>378</v>
      </c>
      <c r="D176" s="358" t="s">
        <v>134</v>
      </c>
      <c r="E176" s="356">
        <v>1</v>
      </c>
      <c r="F176" s="364">
        <v>25224</v>
      </c>
      <c r="G176" s="125">
        <f t="shared" si="380"/>
        <v>25224</v>
      </c>
      <c r="H176" s="356">
        <v>1</v>
      </c>
      <c r="I176" s="364">
        <v>25224</v>
      </c>
      <c r="J176" s="125">
        <f t="shared" si="381"/>
        <v>25224</v>
      </c>
      <c r="K176" s="123"/>
      <c r="L176" s="124"/>
      <c r="M176" s="125">
        <f t="shared" si="382"/>
        <v>0</v>
      </c>
      <c r="N176" s="123"/>
      <c r="O176" s="124"/>
      <c r="P176" s="125">
        <f t="shared" si="383"/>
        <v>0</v>
      </c>
      <c r="Q176" s="123"/>
      <c r="R176" s="124"/>
      <c r="S176" s="125">
        <f t="shared" si="384"/>
        <v>0</v>
      </c>
      <c r="T176" s="123"/>
      <c r="U176" s="124"/>
      <c r="V176" s="229">
        <f t="shared" si="385"/>
        <v>0</v>
      </c>
      <c r="W176" s="234">
        <f t="shared" si="386"/>
        <v>25224</v>
      </c>
      <c r="X176" s="127">
        <f t="shared" si="387"/>
        <v>25224</v>
      </c>
      <c r="Y176" s="127">
        <f t="shared" si="388"/>
        <v>0</v>
      </c>
      <c r="Z176" s="128">
        <f t="shared" si="389"/>
        <v>0</v>
      </c>
      <c r="AA176" s="129"/>
      <c r="AB176" s="131"/>
      <c r="AC176" s="131"/>
      <c r="AD176" s="131"/>
      <c r="AE176" s="131"/>
      <c r="AF176" s="131"/>
      <c r="AG176" s="131"/>
    </row>
    <row r="177" spans="1:33" ht="30" customHeight="1" x14ac:dyDescent="0.25">
      <c r="A177" s="119" t="s">
        <v>69</v>
      </c>
      <c r="B177" s="365" t="s">
        <v>418</v>
      </c>
      <c r="C177" s="359" t="s">
        <v>379</v>
      </c>
      <c r="D177" s="358" t="s">
        <v>134</v>
      </c>
      <c r="E177" s="356">
        <v>1</v>
      </c>
      <c r="F177" s="364">
        <v>31560</v>
      </c>
      <c r="G177" s="125">
        <f t="shared" si="380"/>
        <v>31560</v>
      </c>
      <c r="H177" s="356">
        <v>1</v>
      </c>
      <c r="I177" s="364">
        <v>31560</v>
      </c>
      <c r="J177" s="125">
        <f t="shared" si="381"/>
        <v>31560</v>
      </c>
      <c r="K177" s="123"/>
      <c r="L177" s="124"/>
      <c r="M177" s="125">
        <f t="shared" si="382"/>
        <v>0</v>
      </c>
      <c r="N177" s="123"/>
      <c r="O177" s="124"/>
      <c r="P177" s="125">
        <f t="shared" si="383"/>
        <v>0</v>
      </c>
      <c r="Q177" s="123"/>
      <c r="R177" s="124"/>
      <c r="S177" s="125">
        <f t="shared" si="384"/>
        <v>0</v>
      </c>
      <c r="T177" s="123"/>
      <c r="U177" s="124"/>
      <c r="V177" s="229">
        <f t="shared" si="385"/>
        <v>0</v>
      </c>
      <c r="W177" s="234">
        <f t="shared" si="386"/>
        <v>31560</v>
      </c>
      <c r="X177" s="127">
        <f t="shared" si="387"/>
        <v>31560</v>
      </c>
      <c r="Y177" s="127">
        <f t="shared" si="388"/>
        <v>0</v>
      </c>
      <c r="Z177" s="128">
        <f t="shared" si="389"/>
        <v>0</v>
      </c>
      <c r="AA177" s="129"/>
      <c r="AB177" s="131"/>
      <c r="AC177" s="131"/>
      <c r="AD177" s="131"/>
      <c r="AE177" s="131"/>
      <c r="AF177" s="131"/>
      <c r="AG177" s="131"/>
    </row>
    <row r="178" spans="1:33" ht="63.75" x14ac:dyDescent="0.25">
      <c r="A178" s="119" t="s">
        <v>69</v>
      </c>
      <c r="B178" s="256">
        <v>43871</v>
      </c>
      <c r="C178" s="262" t="s">
        <v>421</v>
      </c>
      <c r="D178" s="358" t="s">
        <v>134</v>
      </c>
      <c r="E178" s="258"/>
      <c r="F178" s="124"/>
      <c r="G178" s="125">
        <f t="shared" si="380"/>
        <v>0</v>
      </c>
      <c r="H178" s="258"/>
      <c r="I178" s="124"/>
      <c r="J178" s="125">
        <f t="shared" si="381"/>
        <v>0</v>
      </c>
      <c r="K178" s="123">
        <v>1</v>
      </c>
      <c r="L178" s="124">
        <v>142500</v>
      </c>
      <c r="M178" s="125">
        <f t="shared" si="382"/>
        <v>142500</v>
      </c>
      <c r="N178" s="378">
        <v>1</v>
      </c>
      <c r="O178" s="379">
        <v>142500</v>
      </c>
      <c r="P178" s="125">
        <f t="shared" si="383"/>
        <v>142500</v>
      </c>
      <c r="Q178" s="123"/>
      <c r="R178" s="124"/>
      <c r="S178" s="125">
        <f t="shared" si="384"/>
        <v>0</v>
      </c>
      <c r="T178" s="123"/>
      <c r="U178" s="124"/>
      <c r="V178" s="229">
        <f t="shared" si="385"/>
        <v>0</v>
      </c>
      <c r="W178" s="234">
        <f t="shared" si="386"/>
        <v>142500</v>
      </c>
      <c r="X178" s="127">
        <f t="shared" si="387"/>
        <v>142500</v>
      </c>
      <c r="Y178" s="127">
        <f t="shared" si="388"/>
        <v>0</v>
      </c>
      <c r="Z178" s="128">
        <f t="shared" si="389"/>
        <v>0</v>
      </c>
      <c r="AA178" s="129"/>
      <c r="AB178" s="131"/>
      <c r="AC178" s="131"/>
      <c r="AD178" s="131"/>
      <c r="AE178" s="131"/>
      <c r="AF178" s="131"/>
      <c r="AG178" s="131"/>
    </row>
    <row r="179" spans="1:33" ht="38.25" x14ac:dyDescent="0.25">
      <c r="A179" s="119" t="s">
        <v>69</v>
      </c>
      <c r="B179" s="256">
        <v>43900</v>
      </c>
      <c r="C179" s="366" t="s">
        <v>422</v>
      </c>
      <c r="D179" s="353" t="s">
        <v>134</v>
      </c>
      <c r="E179" s="354">
        <v>1</v>
      </c>
      <c r="F179" s="342">
        <v>48442</v>
      </c>
      <c r="G179" s="125">
        <f t="shared" si="380"/>
        <v>48442</v>
      </c>
      <c r="H179" s="258">
        <v>1</v>
      </c>
      <c r="I179" s="124">
        <v>48442</v>
      </c>
      <c r="J179" s="125">
        <f t="shared" si="381"/>
        <v>48442</v>
      </c>
      <c r="K179" s="123"/>
      <c r="L179" s="124"/>
      <c r="M179" s="125">
        <f t="shared" si="382"/>
        <v>0</v>
      </c>
      <c r="N179" s="123"/>
      <c r="O179" s="124"/>
      <c r="P179" s="125">
        <f t="shared" si="383"/>
        <v>0</v>
      </c>
      <c r="Q179" s="123"/>
      <c r="R179" s="124"/>
      <c r="S179" s="125">
        <f t="shared" si="384"/>
        <v>0</v>
      </c>
      <c r="T179" s="123"/>
      <c r="U179" s="124"/>
      <c r="V179" s="229">
        <f t="shared" si="385"/>
        <v>0</v>
      </c>
      <c r="W179" s="234">
        <f t="shared" si="386"/>
        <v>48442</v>
      </c>
      <c r="X179" s="127">
        <f t="shared" si="387"/>
        <v>48442</v>
      </c>
      <c r="Y179" s="127">
        <f t="shared" si="388"/>
        <v>0</v>
      </c>
      <c r="Z179" s="128">
        <f t="shared" si="389"/>
        <v>0</v>
      </c>
      <c r="AA179" s="129"/>
      <c r="AB179" s="131"/>
      <c r="AC179" s="131"/>
      <c r="AD179" s="131"/>
      <c r="AE179" s="131"/>
      <c r="AF179" s="131"/>
      <c r="AG179" s="131"/>
    </row>
    <row r="180" spans="1:33" ht="30" customHeight="1" x14ac:dyDescent="0.25">
      <c r="A180" s="132" t="s">
        <v>69</v>
      </c>
      <c r="B180" s="267">
        <v>43931</v>
      </c>
      <c r="C180" s="367" t="s">
        <v>423</v>
      </c>
      <c r="D180" s="368" t="s">
        <v>134</v>
      </c>
      <c r="E180" s="369">
        <v>13</v>
      </c>
      <c r="F180" s="348">
        <v>625</v>
      </c>
      <c r="G180" s="125">
        <f t="shared" si="380"/>
        <v>8125</v>
      </c>
      <c r="H180" s="260">
        <v>13</v>
      </c>
      <c r="I180" s="136">
        <v>625</v>
      </c>
      <c r="J180" s="125">
        <f t="shared" si="381"/>
        <v>8125</v>
      </c>
      <c r="K180" s="135"/>
      <c r="L180" s="136"/>
      <c r="M180" s="137">
        <f t="shared" si="382"/>
        <v>0</v>
      </c>
      <c r="N180" s="135"/>
      <c r="O180" s="136"/>
      <c r="P180" s="137">
        <f t="shared" si="383"/>
        <v>0</v>
      </c>
      <c r="Q180" s="135"/>
      <c r="R180" s="136"/>
      <c r="S180" s="137">
        <f t="shared" si="384"/>
        <v>0</v>
      </c>
      <c r="T180" s="135"/>
      <c r="U180" s="136"/>
      <c r="V180" s="236">
        <f t="shared" si="385"/>
        <v>0</v>
      </c>
      <c r="W180" s="268">
        <f t="shared" si="386"/>
        <v>8125</v>
      </c>
      <c r="X180" s="127">
        <f t="shared" si="387"/>
        <v>8125</v>
      </c>
      <c r="Y180" s="127">
        <f t="shared" si="388"/>
        <v>0</v>
      </c>
      <c r="Z180" s="128">
        <f t="shared" si="389"/>
        <v>0</v>
      </c>
      <c r="AA180" s="220"/>
      <c r="AB180" s="131"/>
      <c r="AC180" s="131"/>
      <c r="AD180" s="131"/>
      <c r="AE180" s="131"/>
      <c r="AF180" s="131"/>
      <c r="AG180" s="131"/>
    </row>
    <row r="181" spans="1:33" ht="30" customHeight="1" x14ac:dyDescent="0.25">
      <c r="A181" s="132" t="s">
        <v>69</v>
      </c>
      <c r="B181" s="269">
        <v>43961</v>
      </c>
      <c r="C181" s="235" t="s">
        <v>252</v>
      </c>
      <c r="D181" s="270"/>
      <c r="E181" s="135"/>
      <c r="F181" s="136">
        <v>0.22</v>
      </c>
      <c r="G181" s="137">
        <f t="shared" si="380"/>
        <v>0</v>
      </c>
      <c r="H181" s="135"/>
      <c r="I181" s="136">
        <v>0.22</v>
      </c>
      <c r="J181" s="137">
        <f t="shared" si="381"/>
        <v>0</v>
      </c>
      <c r="K181" s="135"/>
      <c r="L181" s="136">
        <v>0.22</v>
      </c>
      <c r="M181" s="137">
        <f t="shared" si="382"/>
        <v>0</v>
      </c>
      <c r="N181" s="135"/>
      <c r="O181" s="136">
        <v>0.22</v>
      </c>
      <c r="P181" s="137">
        <f t="shared" si="383"/>
        <v>0</v>
      </c>
      <c r="Q181" s="135"/>
      <c r="R181" s="136">
        <v>0.22</v>
      </c>
      <c r="S181" s="137">
        <f t="shared" si="384"/>
        <v>0</v>
      </c>
      <c r="T181" s="135"/>
      <c r="U181" s="136">
        <v>0.22</v>
      </c>
      <c r="V181" s="236">
        <f t="shared" si="385"/>
        <v>0</v>
      </c>
      <c r="W181" s="237">
        <f t="shared" si="386"/>
        <v>0</v>
      </c>
      <c r="X181" s="238">
        <f t="shared" si="387"/>
        <v>0</v>
      </c>
      <c r="Y181" s="238">
        <f t="shared" si="388"/>
        <v>0</v>
      </c>
      <c r="Z181" s="239" t="e">
        <f t="shared" si="389"/>
        <v>#DIV/0!</v>
      </c>
      <c r="AA181" s="271"/>
      <c r="AB181" s="7"/>
      <c r="AC181" s="7"/>
      <c r="AD181" s="7"/>
      <c r="AE181" s="7"/>
      <c r="AF181" s="7"/>
      <c r="AG181" s="7"/>
    </row>
    <row r="182" spans="1:33" ht="30" customHeight="1" x14ac:dyDescent="0.25">
      <c r="A182" s="166" t="s">
        <v>253</v>
      </c>
      <c r="B182" s="167"/>
      <c r="C182" s="168"/>
      <c r="D182" s="169"/>
      <c r="E182" s="173">
        <f>SUM(E141:E180)</f>
        <v>47</v>
      </c>
      <c r="F182" s="189"/>
      <c r="G182" s="172">
        <f>SUM(G141:G181)</f>
        <v>1332359</v>
      </c>
      <c r="H182" s="173">
        <f>SUM(H141:H180)</f>
        <v>47</v>
      </c>
      <c r="I182" s="189"/>
      <c r="J182" s="172">
        <f>SUM(J141:J181)</f>
        <v>1332359</v>
      </c>
      <c r="K182" s="190">
        <f>SUM(K141:K180)</f>
        <v>1</v>
      </c>
      <c r="L182" s="189"/>
      <c r="M182" s="172">
        <f>SUM(M141:M181)</f>
        <v>142500</v>
      </c>
      <c r="N182" s="190">
        <f>SUM(N141:N180)</f>
        <v>1</v>
      </c>
      <c r="O182" s="189"/>
      <c r="P182" s="172">
        <f>SUM(P141:P181)</f>
        <v>142500</v>
      </c>
      <c r="Q182" s="190">
        <f>SUM(Q141:Q180)</f>
        <v>0</v>
      </c>
      <c r="R182" s="189"/>
      <c r="S182" s="172">
        <f>SUM(S141:S181)</f>
        <v>0</v>
      </c>
      <c r="T182" s="190">
        <f>SUM(T141:T180)</f>
        <v>0</v>
      </c>
      <c r="U182" s="189"/>
      <c r="V182" s="174">
        <f>SUM(V141:V181)</f>
        <v>0</v>
      </c>
      <c r="W182" s="224">
        <f>SUM(W141:W181)</f>
        <v>1474859</v>
      </c>
      <c r="X182" s="225">
        <f>SUM(X141:X181)</f>
        <v>1474859</v>
      </c>
      <c r="Y182" s="225">
        <f t="shared" si="388"/>
        <v>0</v>
      </c>
      <c r="Z182" s="225">
        <f t="shared" si="389"/>
        <v>0</v>
      </c>
      <c r="AA182" s="226"/>
      <c r="AB182" s="7"/>
      <c r="AC182" s="7"/>
      <c r="AD182" s="7"/>
      <c r="AE182" s="7"/>
      <c r="AF182" s="7"/>
      <c r="AG182" s="7"/>
    </row>
    <row r="183" spans="1:33" ht="30" customHeight="1" x14ac:dyDescent="0.25">
      <c r="A183" s="178" t="s">
        <v>64</v>
      </c>
      <c r="B183" s="208">
        <v>11</v>
      </c>
      <c r="C183" s="180" t="s">
        <v>254</v>
      </c>
      <c r="D183" s="181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227"/>
      <c r="X183" s="227"/>
      <c r="Y183" s="182"/>
      <c r="Z183" s="227"/>
      <c r="AA183" s="228"/>
      <c r="AB183" s="7"/>
      <c r="AC183" s="7"/>
      <c r="AD183" s="7"/>
      <c r="AE183" s="7"/>
      <c r="AF183" s="7"/>
      <c r="AG183" s="7"/>
    </row>
    <row r="184" spans="1:33" ht="30" customHeight="1" x14ac:dyDescent="0.25">
      <c r="A184" s="272" t="s">
        <v>69</v>
      </c>
      <c r="B184" s="256">
        <v>43841</v>
      </c>
      <c r="C184" s="262" t="s">
        <v>255</v>
      </c>
      <c r="D184" s="158" t="s">
        <v>104</v>
      </c>
      <c r="E184" s="159"/>
      <c r="F184" s="160"/>
      <c r="G184" s="161">
        <f t="shared" ref="G184:G185" si="400">E184*F184</f>
        <v>0</v>
      </c>
      <c r="H184" s="159"/>
      <c r="I184" s="160"/>
      <c r="J184" s="161">
        <f t="shared" ref="J184:J185" si="401">H184*I184</f>
        <v>0</v>
      </c>
      <c r="K184" s="159"/>
      <c r="L184" s="160"/>
      <c r="M184" s="161">
        <f t="shared" ref="M184:M185" si="402">K184*L184</f>
        <v>0</v>
      </c>
      <c r="N184" s="159"/>
      <c r="O184" s="160"/>
      <c r="P184" s="161">
        <f t="shared" ref="P184:P185" si="403">N184*O184</f>
        <v>0</v>
      </c>
      <c r="Q184" s="159"/>
      <c r="R184" s="160"/>
      <c r="S184" s="161">
        <f t="shared" ref="S184:S185" si="404">Q184*R184</f>
        <v>0</v>
      </c>
      <c r="T184" s="159"/>
      <c r="U184" s="160"/>
      <c r="V184" s="264">
        <f t="shared" ref="V184:V185" si="405">T184*U184</f>
        <v>0</v>
      </c>
      <c r="W184" s="265">
        <f t="shared" ref="W184:W185" si="406">G184+M184+S184</f>
        <v>0</v>
      </c>
      <c r="X184" s="231">
        <f t="shared" ref="X184:X185" si="407">J184+P184+V184</f>
        <v>0</v>
      </c>
      <c r="Y184" s="231">
        <f t="shared" ref="Y184:Y186" si="408">W184-X184</f>
        <v>0</v>
      </c>
      <c r="Z184" s="232" t="e">
        <f t="shared" ref="Z184:Z186" si="409">Y184/W184</f>
        <v>#DIV/0!</v>
      </c>
      <c r="AA184" s="266"/>
      <c r="AB184" s="131"/>
      <c r="AC184" s="131"/>
      <c r="AD184" s="131"/>
      <c r="AE184" s="131"/>
      <c r="AF184" s="131"/>
      <c r="AG184" s="131"/>
    </row>
    <row r="185" spans="1:33" ht="30" customHeight="1" x14ac:dyDescent="0.25">
      <c r="A185" s="273" t="s">
        <v>69</v>
      </c>
      <c r="B185" s="256">
        <v>43872</v>
      </c>
      <c r="C185" s="163" t="s">
        <v>255</v>
      </c>
      <c r="D185" s="134" t="s">
        <v>104</v>
      </c>
      <c r="E185" s="135"/>
      <c r="F185" s="136"/>
      <c r="G185" s="125">
        <f t="shared" si="400"/>
        <v>0</v>
      </c>
      <c r="H185" s="135"/>
      <c r="I185" s="136"/>
      <c r="J185" s="125">
        <f t="shared" si="401"/>
        <v>0</v>
      </c>
      <c r="K185" s="135"/>
      <c r="L185" s="136"/>
      <c r="M185" s="137">
        <f t="shared" si="402"/>
        <v>0</v>
      </c>
      <c r="N185" s="135"/>
      <c r="O185" s="136"/>
      <c r="P185" s="137">
        <f t="shared" si="403"/>
        <v>0</v>
      </c>
      <c r="Q185" s="135"/>
      <c r="R185" s="136"/>
      <c r="S185" s="137">
        <f t="shared" si="404"/>
        <v>0</v>
      </c>
      <c r="T185" s="135"/>
      <c r="U185" s="136"/>
      <c r="V185" s="236">
        <f t="shared" si="405"/>
        <v>0</v>
      </c>
      <c r="W185" s="274">
        <f t="shared" si="406"/>
        <v>0</v>
      </c>
      <c r="X185" s="238">
        <f t="shared" si="407"/>
        <v>0</v>
      </c>
      <c r="Y185" s="238">
        <f t="shared" si="408"/>
        <v>0</v>
      </c>
      <c r="Z185" s="239" t="e">
        <f t="shared" si="409"/>
        <v>#DIV/0!</v>
      </c>
      <c r="AA185" s="271"/>
      <c r="AB185" s="130"/>
      <c r="AC185" s="131"/>
      <c r="AD185" s="131"/>
      <c r="AE185" s="131"/>
      <c r="AF185" s="131"/>
      <c r="AG185" s="131"/>
    </row>
    <row r="186" spans="1:33" ht="30" customHeight="1" x14ac:dyDescent="0.25">
      <c r="A186" s="419" t="s">
        <v>256</v>
      </c>
      <c r="B186" s="420"/>
      <c r="C186" s="420"/>
      <c r="D186" s="421"/>
      <c r="E186" s="173">
        <f>SUM(E184:E185)</f>
        <v>0</v>
      </c>
      <c r="F186" s="189"/>
      <c r="G186" s="172">
        <f t="shared" ref="G186:H186" si="410">SUM(G184:G185)</f>
        <v>0</v>
      </c>
      <c r="H186" s="173">
        <f t="shared" si="410"/>
        <v>0</v>
      </c>
      <c r="I186" s="189"/>
      <c r="J186" s="172">
        <f t="shared" ref="J186:K186" si="411">SUM(J184:J185)</f>
        <v>0</v>
      </c>
      <c r="K186" s="190">
        <f t="shared" si="411"/>
        <v>0</v>
      </c>
      <c r="L186" s="189"/>
      <c r="M186" s="172">
        <f t="shared" ref="M186:N186" si="412">SUM(M184:M185)</f>
        <v>0</v>
      </c>
      <c r="N186" s="190">
        <f t="shared" si="412"/>
        <v>0</v>
      </c>
      <c r="O186" s="189"/>
      <c r="P186" s="172">
        <f t="shared" ref="P186:Q186" si="413">SUM(P184:P185)</f>
        <v>0</v>
      </c>
      <c r="Q186" s="190">
        <f t="shared" si="413"/>
        <v>0</v>
      </c>
      <c r="R186" s="189"/>
      <c r="S186" s="172">
        <f t="shared" ref="S186:T186" si="414">SUM(S184:S185)</f>
        <v>0</v>
      </c>
      <c r="T186" s="190">
        <f t="shared" si="414"/>
        <v>0</v>
      </c>
      <c r="U186" s="189"/>
      <c r="V186" s="174">
        <f t="shared" ref="V186:X186" si="415">SUM(V184:V185)</f>
        <v>0</v>
      </c>
      <c r="W186" s="224">
        <f t="shared" si="415"/>
        <v>0</v>
      </c>
      <c r="X186" s="225">
        <f t="shared" si="415"/>
        <v>0</v>
      </c>
      <c r="Y186" s="225">
        <f t="shared" si="408"/>
        <v>0</v>
      </c>
      <c r="Z186" s="225" t="e">
        <f t="shared" si="409"/>
        <v>#DIV/0!</v>
      </c>
      <c r="AA186" s="226"/>
      <c r="AB186" s="7"/>
      <c r="AC186" s="7"/>
      <c r="AD186" s="7"/>
      <c r="AE186" s="7"/>
      <c r="AF186" s="7"/>
      <c r="AG186" s="7"/>
    </row>
    <row r="187" spans="1:33" ht="30" customHeight="1" x14ac:dyDescent="0.25">
      <c r="A187" s="207" t="s">
        <v>64</v>
      </c>
      <c r="B187" s="208">
        <v>12</v>
      </c>
      <c r="C187" s="209" t="s">
        <v>257</v>
      </c>
      <c r="D187" s="27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227"/>
      <c r="X187" s="227"/>
      <c r="Y187" s="182"/>
      <c r="Z187" s="227"/>
      <c r="AA187" s="228"/>
      <c r="AB187" s="7"/>
      <c r="AC187" s="7"/>
      <c r="AD187" s="7"/>
      <c r="AE187" s="7"/>
      <c r="AF187" s="7"/>
      <c r="AG187" s="7"/>
    </row>
    <row r="188" spans="1:33" ht="30" customHeight="1" x14ac:dyDescent="0.25">
      <c r="A188" s="156" t="s">
        <v>69</v>
      </c>
      <c r="B188" s="276">
        <v>43842</v>
      </c>
      <c r="C188" s="277" t="s">
        <v>258</v>
      </c>
      <c r="D188" s="252" t="s">
        <v>259</v>
      </c>
      <c r="E188" s="263"/>
      <c r="F188" s="160"/>
      <c r="G188" s="161">
        <f t="shared" ref="G188:G191" si="416">E188*F188</f>
        <v>0</v>
      </c>
      <c r="H188" s="263"/>
      <c r="I188" s="160"/>
      <c r="J188" s="161">
        <f t="shared" ref="J188:J191" si="417">H188*I188</f>
        <v>0</v>
      </c>
      <c r="K188" s="159"/>
      <c r="L188" s="160"/>
      <c r="M188" s="161">
        <f t="shared" ref="M188:M191" si="418">K188*L188</f>
        <v>0</v>
      </c>
      <c r="N188" s="159"/>
      <c r="O188" s="160"/>
      <c r="P188" s="161">
        <f t="shared" ref="P188:P191" si="419">N188*O188</f>
        <v>0</v>
      </c>
      <c r="Q188" s="159"/>
      <c r="R188" s="160"/>
      <c r="S188" s="161">
        <f t="shared" ref="S188:S191" si="420">Q188*R188</f>
        <v>0</v>
      </c>
      <c r="T188" s="159"/>
      <c r="U188" s="160"/>
      <c r="V188" s="264">
        <f t="shared" ref="V188:V191" si="421">T188*U188</f>
        <v>0</v>
      </c>
      <c r="W188" s="265">
        <f t="shared" ref="W188:W191" si="422">G188+M188+S188</f>
        <v>0</v>
      </c>
      <c r="X188" s="231">
        <f t="shared" ref="X188:X191" si="423">J188+P188+V188</f>
        <v>0</v>
      </c>
      <c r="Y188" s="231">
        <f t="shared" ref="Y188:Y192" si="424">W188-X188</f>
        <v>0</v>
      </c>
      <c r="Z188" s="232" t="e">
        <f t="shared" ref="Z188:Z192" si="425">Y188/W188</f>
        <v>#DIV/0!</v>
      </c>
      <c r="AA188" s="278"/>
      <c r="AB188" s="130"/>
      <c r="AC188" s="131"/>
      <c r="AD188" s="131"/>
      <c r="AE188" s="131"/>
      <c r="AF188" s="131"/>
      <c r="AG188" s="131"/>
    </row>
    <row r="189" spans="1:33" ht="30" customHeight="1" x14ac:dyDescent="0.25">
      <c r="A189" s="119" t="s">
        <v>69</v>
      </c>
      <c r="B189" s="256">
        <v>43873</v>
      </c>
      <c r="C189" s="337" t="s">
        <v>424</v>
      </c>
      <c r="D189" s="353" t="s">
        <v>233</v>
      </c>
      <c r="E189" s="258"/>
      <c r="F189" s="124"/>
      <c r="G189" s="125">
        <f t="shared" si="416"/>
        <v>0</v>
      </c>
      <c r="H189" s="258"/>
      <c r="I189" s="124"/>
      <c r="J189" s="125">
        <f t="shared" si="417"/>
        <v>0</v>
      </c>
      <c r="K189" s="341">
        <v>25</v>
      </c>
      <c r="L189" s="342">
        <v>80</v>
      </c>
      <c r="M189" s="125">
        <f t="shared" si="418"/>
        <v>2000</v>
      </c>
      <c r="N189" s="123">
        <v>25</v>
      </c>
      <c r="O189" s="124">
        <v>80</v>
      </c>
      <c r="P189" s="125">
        <f t="shared" si="419"/>
        <v>2000</v>
      </c>
      <c r="Q189" s="123"/>
      <c r="R189" s="124"/>
      <c r="S189" s="125">
        <f t="shared" si="420"/>
        <v>0</v>
      </c>
      <c r="T189" s="123"/>
      <c r="U189" s="124"/>
      <c r="V189" s="229">
        <f t="shared" si="421"/>
        <v>0</v>
      </c>
      <c r="W189" s="279">
        <f t="shared" si="422"/>
        <v>2000</v>
      </c>
      <c r="X189" s="127">
        <f t="shared" si="423"/>
        <v>2000</v>
      </c>
      <c r="Y189" s="127">
        <f t="shared" si="424"/>
        <v>0</v>
      </c>
      <c r="Z189" s="128">
        <f t="shared" si="425"/>
        <v>0</v>
      </c>
      <c r="AA189" s="280"/>
      <c r="AB189" s="131"/>
      <c r="AC189" s="131"/>
      <c r="AD189" s="131"/>
      <c r="AE189" s="131"/>
      <c r="AF189" s="131"/>
      <c r="AG189" s="131"/>
    </row>
    <row r="190" spans="1:33" ht="30" customHeight="1" x14ac:dyDescent="0.25">
      <c r="A190" s="132" t="s">
        <v>69</v>
      </c>
      <c r="B190" s="267">
        <v>43902</v>
      </c>
      <c r="C190" s="163" t="s">
        <v>260</v>
      </c>
      <c r="D190" s="259" t="s">
        <v>233</v>
      </c>
      <c r="E190" s="260"/>
      <c r="F190" s="136"/>
      <c r="G190" s="137">
        <f t="shared" si="416"/>
        <v>0</v>
      </c>
      <c r="H190" s="260"/>
      <c r="I190" s="136"/>
      <c r="J190" s="137">
        <f t="shared" si="417"/>
        <v>0</v>
      </c>
      <c r="K190" s="135"/>
      <c r="L190" s="136"/>
      <c r="M190" s="137">
        <f t="shared" si="418"/>
        <v>0</v>
      </c>
      <c r="N190" s="135"/>
      <c r="O190" s="136"/>
      <c r="P190" s="137">
        <f t="shared" si="419"/>
        <v>0</v>
      </c>
      <c r="Q190" s="135"/>
      <c r="R190" s="136"/>
      <c r="S190" s="137">
        <f t="shared" si="420"/>
        <v>0</v>
      </c>
      <c r="T190" s="135"/>
      <c r="U190" s="136"/>
      <c r="V190" s="236">
        <f t="shared" si="421"/>
        <v>0</v>
      </c>
      <c r="W190" s="268">
        <f t="shared" si="422"/>
        <v>0</v>
      </c>
      <c r="X190" s="127">
        <f t="shared" si="423"/>
        <v>0</v>
      </c>
      <c r="Y190" s="127">
        <f t="shared" si="424"/>
        <v>0</v>
      </c>
      <c r="Z190" s="128" t="e">
        <f t="shared" si="425"/>
        <v>#DIV/0!</v>
      </c>
      <c r="AA190" s="281"/>
      <c r="AB190" s="131"/>
      <c r="AC190" s="131"/>
      <c r="AD190" s="131"/>
      <c r="AE190" s="131"/>
      <c r="AF190" s="131"/>
      <c r="AG190" s="131"/>
    </row>
    <row r="191" spans="1:33" ht="30" customHeight="1" x14ac:dyDescent="0.25">
      <c r="A191" s="132" t="s">
        <v>69</v>
      </c>
      <c r="B191" s="267">
        <v>43933</v>
      </c>
      <c r="C191" s="235" t="s">
        <v>261</v>
      </c>
      <c r="D191" s="270"/>
      <c r="E191" s="260"/>
      <c r="F191" s="136">
        <v>0.22</v>
      </c>
      <c r="G191" s="137">
        <f t="shared" si="416"/>
        <v>0</v>
      </c>
      <c r="H191" s="260"/>
      <c r="I191" s="136">
        <v>0.22</v>
      </c>
      <c r="J191" s="137">
        <f t="shared" si="417"/>
        <v>0</v>
      </c>
      <c r="K191" s="135"/>
      <c r="L191" s="136">
        <v>0.22</v>
      </c>
      <c r="M191" s="137">
        <f t="shared" si="418"/>
        <v>0</v>
      </c>
      <c r="N191" s="135"/>
      <c r="O191" s="136">
        <v>0.22</v>
      </c>
      <c r="P191" s="137">
        <f t="shared" si="419"/>
        <v>0</v>
      </c>
      <c r="Q191" s="135"/>
      <c r="R191" s="136">
        <v>0.22</v>
      </c>
      <c r="S191" s="137">
        <f t="shared" si="420"/>
        <v>0</v>
      </c>
      <c r="T191" s="135"/>
      <c r="U191" s="136">
        <v>0.22</v>
      </c>
      <c r="V191" s="236">
        <f t="shared" si="421"/>
        <v>0</v>
      </c>
      <c r="W191" s="237">
        <f t="shared" si="422"/>
        <v>0</v>
      </c>
      <c r="X191" s="238">
        <f t="shared" si="423"/>
        <v>0</v>
      </c>
      <c r="Y191" s="238">
        <f t="shared" si="424"/>
        <v>0</v>
      </c>
      <c r="Z191" s="239" t="e">
        <f t="shared" si="425"/>
        <v>#DIV/0!</v>
      </c>
      <c r="AA191" s="152"/>
      <c r="AB191" s="7"/>
      <c r="AC191" s="7"/>
      <c r="AD191" s="7"/>
      <c r="AE191" s="7"/>
      <c r="AF191" s="7"/>
      <c r="AG191" s="7"/>
    </row>
    <row r="192" spans="1:33" ht="30" customHeight="1" x14ac:dyDescent="0.25">
      <c r="A192" s="166" t="s">
        <v>262</v>
      </c>
      <c r="B192" s="167"/>
      <c r="C192" s="168"/>
      <c r="D192" s="282"/>
      <c r="E192" s="173">
        <f>SUM(E188:E190)</f>
        <v>0</v>
      </c>
      <c r="F192" s="189"/>
      <c r="G192" s="172">
        <f>SUM(G188:G191)</f>
        <v>0</v>
      </c>
      <c r="H192" s="173">
        <f>SUM(H188:H190)</f>
        <v>0</v>
      </c>
      <c r="I192" s="189"/>
      <c r="J192" s="172">
        <f>SUM(J188:J191)</f>
        <v>0</v>
      </c>
      <c r="K192" s="190">
        <f>SUM(K188:K190)</f>
        <v>25</v>
      </c>
      <c r="L192" s="189"/>
      <c r="M192" s="172">
        <f>SUM(M188:M191)</f>
        <v>2000</v>
      </c>
      <c r="N192" s="190">
        <f>SUM(N188:N190)</f>
        <v>25</v>
      </c>
      <c r="O192" s="189"/>
      <c r="P192" s="172">
        <f>SUM(P188:P191)</f>
        <v>2000</v>
      </c>
      <c r="Q192" s="190">
        <f>SUM(Q188:Q190)</f>
        <v>0</v>
      </c>
      <c r="R192" s="189"/>
      <c r="S192" s="172">
        <f>SUM(S188:S191)</f>
        <v>0</v>
      </c>
      <c r="T192" s="190">
        <f>SUM(T188:T190)</f>
        <v>0</v>
      </c>
      <c r="U192" s="189"/>
      <c r="V192" s="174">
        <f t="shared" ref="V192:X192" si="426">SUM(V188:V191)</f>
        <v>0</v>
      </c>
      <c r="W192" s="224">
        <f t="shared" si="426"/>
        <v>2000</v>
      </c>
      <c r="X192" s="225">
        <f t="shared" si="426"/>
        <v>2000</v>
      </c>
      <c r="Y192" s="225">
        <f t="shared" si="424"/>
        <v>0</v>
      </c>
      <c r="Z192" s="225">
        <f t="shared" si="425"/>
        <v>0</v>
      </c>
      <c r="AA192" s="226"/>
      <c r="AB192" s="7"/>
      <c r="AC192" s="7"/>
      <c r="AD192" s="7"/>
      <c r="AE192" s="7"/>
      <c r="AF192" s="7"/>
      <c r="AG192" s="7"/>
    </row>
    <row r="193" spans="1:33" ht="30" customHeight="1" x14ac:dyDescent="0.25">
      <c r="A193" s="207" t="s">
        <v>64</v>
      </c>
      <c r="B193" s="283">
        <v>13</v>
      </c>
      <c r="C193" s="209" t="s">
        <v>263</v>
      </c>
      <c r="D193" s="104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227"/>
      <c r="X193" s="227"/>
      <c r="Y193" s="182"/>
      <c r="Z193" s="227"/>
      <c r="AA193" s="228"/>
      <c r="AB193" s="6"/>
      <c r="AC193" s="7"/>
      <c r="AD193" s="7"/>
      <c r="AE193" s="7"/>
      <c r="AF193" s="7"/>
      <c r="AG193" s="7"/>
    </row>
    <row r="194" spans="1:33" ht="30" customHeight="1" x14ac:dyDescent="0.25">
      <c r="A194" s="108" t="s">
        <v>66</v>
      </c>
      <c r="B194" s="155" t="s">
        <v>264</v>
      </c>
      <c r="C194" s="284" t="s">
        <v>265</v>
      </c>
      <c r="D194" s="141"/>
      <c r="E194" s="142">
        <f>SUM(E195:E197)</f>
        <v>0</v>
      </c>
      <c r="F194" s="143"/>
      <c r="G194" s="144">
        <f>SUM(G195:G198)</f>
        <v>0</v>
      </c>
      <c r="H194" s="142">
        <f>SUM(H195:H197)</f>
        <v>0</v>
      </c>
      <c r="I194" s="143"/>
      <c r="J194" s="144">
        <f>SUM(J195:J198)</f>
        <v>0</v>
      </c>
      <c r="K194" s="142">
        <f>SUM(K195:K197)</f>
        <v>1</v>
      </c>
      <c r="L194" s="143"/>
      <c r="M194" s="144">
        <f>SUM(M195:M198)</f>
        <v>20000</v>
      </c>
      <c r="N194" s="142">
        <f>SUM(N195:N197)</f>
        <v>1</v>
      </c>
      <c r="O194" s="143"/>
      <c r="P194" s="144">
        <f>SUM(P195:P198)</f>
        <v>20000</v>
      </c>
      <c r="Q194" s="142">
        <f>SUM(Q195:Q197)</f>
        <v>0</v>
      </c>
      <c r="R194" s="143"/>
      <c r="S194" s="144">
        <f>SUM(S195:S198)</f>
        <v>0</v>
      </c>
      <c r="T194" s="142">
        <f>SUM(T195:T197)</f>
        <v>0</v>
      </c>
      <c r="U194" s="143"/>
      <c r="V194" s="285">
        <f t="shared" ref="V194:X194" si="427">SUM(V195:V198)</f>
        <v>0</v>
      </c>
      <c r="W194" s="286">
        <f t="shared" si="427"/>
        <v>20000</v>
      </c>
      <c r="X194" s="144">
        <f t="shared" si="427"/>
        <v>20000</v>
      </c>
      <c r="Y194" s="144">
        <f t="shared" ref="Y194:Y217" si="428">W194-X194</f>
        <v>0</v>
      </c>
      <c r="Z194" s="144">
        <f t="shared" ref="Z194:Z218" si="429">Y194/W194</f>
        <v>0</v>
      </c>
      <c r="AA194" s="146"/>
      <c r="AB194" s="118"/>
      <c r="AC194" s="118"/>
      <c r="AD194" s="118"/>
      <c r="AE194" s="118"/>
      <c r="AF194" s="118"/>
      <c r="AG194" s="118"/>
    </row>
    <row r="195" spans="1:33" ht="30" customHeight="1" x14ac:dyDescent="0.25">
      <c r="A195" s="119" t="s">
        <v>69</v>
      </c>
      <c r="B195" s="120" t="s">
        <v>266</v>
      </c>
      <c r="C195" s="287" t="s">
        <v>267</v>
      </c>
      <c r="D195" s="122" t="s">
        <v>134</v>
      </c>
      <c r="E195" s="123"/>
      <c r="F195" s="124"/>
      <c r="G195" s="125">
        <f t="shared" ref="G195:G198" si="430">E195*F195</f>
        <v>0</v>
      </c>
      <c r="H195" s="123"/>
      <c r="I195" s="124"/>
      <c r="J195" s="125">
        <f t="shared" ref="J195:J198" si="431">H195*I195</f>
        <v>0</v>
      </c>
      <c r="K195" s="123"/>
      <c r="L195" s="124"/>
      <c r="M195" s="125">
        <f t="shared" ref="M195:M198" si="432">K195*L195</f>
        <v>0</v>
      </c>
      <c r="N195" s="123"/>
      <c r="O195" s="124"/>
      <c r="P195" s="125">
        <f t="shared" ref="P195:P198" si="433">N195*O195</f>
        <v>0</v>
      </c>
      <c r="Q195" s="123"/>
      <c r="R195" s="124"/>
      <c r="S195" s="125">
        <f t="shared" ref="S195:S198" si="434">Q195*R195</f>
        <v>0</v>
      </c>
      <c r="T195" s="123"/>
      <c r="U195" s="124"/>
      <c r="V195" s="229">
        <f t="shared" ref="V195:V198" si="435">T195*U195</f>
        <v>0</v>
      </c>
      <c r="W195" s="234">
        <f t="shared" ref="W195:W198" si="436">G195+M195+S195</f>
        <v>0</v>
      </c>
      <c r="X195" s="127">
        <f t="shared" ref="X195:X198" si="437">J195+P195+V195</f>
        <v>0</v>
      </c>
      <c r="Y195" s="127">
        <f t="shared" si="428"/>
        <v>0</v>
      </c>
      <c r="Z195" s="128" t="e">
        <f t="shared" si="429"/>
        <v>#DIV/0!</v>
      </c>
      <c r="AA195" s="129"/>
      <c r="AB195" s="131"/>
      <c r="AC195" s="131"/>
      <c r="AD195" s="131"/>
      <c r="AE195" s="131"/>
      <c r="AF195" s="131"/>
      <c r="AG195" s="131"/>
    </row>
    <row r="196" spans="1:33" ht="30" customHeight="1" x14ac:dyDescent="0.25">
      <c r="A196" s="119" t="s">
        <v>69</v>
      </c>
      <c r="B196" s="120" t="s">
        <v>268</v>
      </c>
      <c r="C196" s="288" t="s">
        <v>269</v>
      </c>
      <c r="D196" s="122" t="s">
        <v>134</v>
      </c>
      <c r="E196" s="123"/>
      <c r="F196" s="124"/>
      <c r="G196" s="125">
        <f t="shared" si="430"/>
        <v>0</v>
      </c>
      <c r="H196" s="123"/>
      <c r="I196" s="124"/>
      <c r="J196" s="125">
        <f t="shared" si="431"/>
        <v>0</v>
      </c>
      <c r="K196" s="123"/>
      <c r="L196" s="124"/>
      <c r="M196" s="125">
        <f t="shared" si="432"/>
        <v>0</v>
      </c>
      <c r="N196" s="123"/>
      <c r="O196" s="124"/>
      <c r="P196" s="125">
        <f t="shared" si="433"/>
        <v>0</v>
      </c>
      <c r="Q196" s="123"/>
      <c r="R196" s="124"/>
      <c r="S196" s="125">
        <f t="shared" si="434"/>
        <v>0</v>
      </c>
      <c r="T196" s="123"/>
      <c r="U196" s="124"/>
      <c r="V196" s="229">
        <f t="shared" si="435"/>
        <v>0</v>
      </c>
      <c r="W196" s="234">
        <f t="shared" si="436"/>
        <v>0</v>
      </c>
      <c r="X196" s="127">
        <f t="shared" si="437"/>
        <v>0</v>
      </c>
      <c r="Y196" s="127">
        <f t="shared" si="428"/>
        <v>0</v>
      </c>
      <c r="Z196" s="128" t="e">
        <f t="shared" si="429"/>
        <v>#DIV/0!</v>
      </c>
      <c r="AA196" s="129"/>
      <c r="AB196" s="131"/>
      <c r="AC196" s="131"/>
      <c r="AD196" s="131"/>
      <c r="AE196" s="131"/>
      <c r="AF196" s="131"/>
      <c r="AG196" s="131"/>
    </row>
    <row r="197" spans="1:33" ht="30" customHeight="1" x14ac:dyDescent="0.25">
      <c r="A197" s="119" t="s">
        <v>69</v>
      </c>
      <c r="B197" s="120" t="s">
        <v>270</v>
      </c>
      <c r="C197" s="288" t="s">
        <v>271</v>
      </c>
      <c r="D197" s="122" t="s">
        <v>134</v>
      </c>
      <c r="E197" s="123"/>
      <c r="F197" s="124"/>
      <c r="G197" s="125">
        <f t="shared" si="430"/>
        <v>0</v>
      </c>
      <c r="H197" s="123"/>
      <c r="I197" s="124"/>
      <c r="J197" s="125">
        <f t="shared" si="431"/>
        <v>0</v>
      </c>
      <c r="K197" s="123">
        <v>1</v>
      </c>
      <c r="L197" s="124">
        <v>20000</v>
      </c>
      <c r="M197" s="125">
        <f t="shared" si="432"/>
        <v>20000</v>
      </c>
      <c r="N197" s="123">
        <v>1</v>
      </c>
      <c r="O197" s="124">
        <v>20000</v>
      </c>
      <c r="P197" s="125">
        <f t="shared" si="433"/>
        <v>20000</v>
      </c>
      <c r="Q197" s="123"/>
      <c r="R197" s="124"/>
      <c r="S197" s="125">
        <f t="shared" si="434"/>
        <v>0</v>
      </c>
      <c r="T197" s="123"/>
      <c r="U197" s="124"/>
      <c r="V197" s="229">
        <f t="shared" si="435"/>
        <v>0</v>
      </c>
      <c r="W197" s="234">
        <f t="shared" si="436"/>
        <v>20000</v>
      </c>
      <c r="X197" s="127">
        <f t="shared" si="437"/>
        <v>20000</v>
      </c>
      <c r="Y197" s="127">
        <f t="shared" si="428"/>
        <v>0</v>
      </c>
      <c r="Z197" s="128">
        <f t="shared" si="429"/>
        <v>0</v>
      </c>
      <c r="AA197" s="129"/>
      <c r="AB197" s="131"/>
      <c r="AC197" s="131"/>
      <c r="AD197" s="131"/>
      <c r="AE197" s="131"/>
      <c r="AF197" s="131"/>
      <c r="AG197" s="131"/>
    </row>
    <row r="198" spans="1:33" ht="30" customHeight="1" x14ac:dyDescent="0.25">
      <c r="A198" s="147" t="s">
        <v>69</v>
      </c>
      <c r="B198" s="154" t="s">
        <v>272</v>
      </c>
      <c r="C198" s="288" t="s">
        <v>273</v>
      </c>
      <c r="D198" s="148"/>
      <c r="E198" s="149"/>
      <c r="F198" s="150">
        <v>0.22</v>
      </c>
      <c r="G198" s="151">
        <f t="shared" si="430"/>
        <v>0</v>
      </c>
      <c r="H198" s="149"/>
      <c r="I198" s="150">
        <v>0.22</v>
      </c>
      <c r="J198" s="151">
        <f t="shared" si="431"/>
        <v>0</v>
      </c>
      <c r="K198" s="149"/>
      <c r="L198" s="150">
        <v>0.22</v>
      </c>
      <c r="M198" s="151">
        <f t="shared" si="432"/>
        <v>0</v>
      </c>
      <c r="N198" s="149"/>
      <c r="O198" s="150">
        <v>0.22</v>
      </c>
      <c r="P198" s="151">
        <f t="shared" si="433"/>
        <v>0</v>
      </c>
      <c r="Q198" s="149"/>
      <c r="R198" s="150">
        <v>0.22</v>
      </c>
      <c r="S198" s="151">
        <f t="shared" si="434"/>
        <v>0</v>
      </c>
      <c r="T198" s="149"/>
      <c r="U198" s="150">
        <v>0.22</v>
      </c>
      <c r="V198" s="289">
        <f t="shared" si="435"/>
        <v>0</v>
      </c>
      <c r="W198" s="237">
        <f t="shared" si="436"/>
        <v>0</v>
      </c>
      <c r="X198" s="238">
        <f t="shared" si="437"/>
        <v>0</v>
      </c>
      <c r="Y198" s="238">
        <f t="shared" si="428"/>
        <v>0</v>
      </c>
      <c r="Z198" s="239" t="e">
        <f t="shared" si="429"/>
        <v>#DIV/0!</v>
      </c>
      <c r="AA198" s="152"/>
      <c r="AB198" s="131"/>
      <c r="AC198" s="131"/>
      <c r="AD198" s="131"/>
      <c r="AE198" s="131"/>
      <c r="AF198" s="131"/>
      <c r="AG198" s="131"/>
    </row>
    <row r="199" spans="1:33" ht="30" customHeight="1" x14ac:dyDescent="0.25">
      <c r="A199" s="290" t="s">
        <v>66</v>
      </c>
      <c r="B199" s="291" t="s">
        <v>274</v>
      </c>
      <c r="C199" s="222" t="s">
        <v>275</v>
      </c>
      <c r="D199" s="111"/>
      <c r="E199" s="112">
        <f>SUM(E200:E202)</f>
        <v>0</v>
      </c>
      <c r="F199" s="113"/>
      <c r="G199" s="114">
        <f>SUM(G200:G203)</f>
        <v>0</v>
      </c>
      <c r="H199" s="112">
        <f>SUM(H200:H202)</f>
        <v>0</v>
      </c>
      <c r="I199" s="113"/>
      <c r="J199" s="114">
        <f>SUM(J200:J203)</f>
        <v>0</v>
      </c>
      <c r="K199" s="112">
        <f>SUM(K200:K202)</f>
        <v>0</v>
      </c>
      <c r="L199" s="113"/>
      <c r="M199" s="114">
        <f>SUM(M200:M203)</f>
        <v>0</v>
      </c>
      <c r="N199" s="112">
        <f>SUM(N200:N202)</f>
        <v>0</v>
      </c>
      <c r="O199" s="113"/>
      <c r="P199" s="114">
        <f>SUM(P200:P203)</f>
        <v>0</v>
      </c>
      <c r="Q199" s="112">
        <f>SUM(Q200:Q202)</f>
        <v>0</v>
      </c>
      <c r="R199" s="113"/>
      <c r="S199" s="114">
        <f>SUM(S200:S203)</f>
        <v>0</v>
      </c>
      <c r="T199" s="112">
        <f>SUM(T200:T202)</f>
        <v>0</v>
      </c>
      <c r="U199" s="113"/>
      <c r="V199" s="114">
        <f t="shared" ref="V199:X199" si="438">SUM(V200:V203)</f>
        <v>0</v>
      </c>
      <c r="W199" s="114">
        <f t="shared" si="438"/>
        <v>0</v>
      </c>
      <c r="X199" s="114">
        <f t="shared" si="438"/>
        <v>0</v>
      </c>
      <c r="Y199" s="114">
        <f t="shared" si="428"/>
        <v>0</v>
      </c>
      <c r="Z199" s="114" t="e">
        <f t="shared" si="429"/>
        <v>#DIV/0!</v>
      </c>
      <c r="AA199" s="114"/>
      <c r="AB199" s="118"/>
      <c r="AC199" s="118"/>
      <c r="AD199" s="118"/>
      <c r="AE199" s="118"/>
      <c r="AF199" s="118"/>
      <c r="AG199" s="118"/>
    </row>
    <row r="200" spans="1:33" ht="30" customHeight="1" x14ac:dyDescent="0.25">
      <c r="A200" s="119" t="s">
        <v>69</v>
      </c>
      <c r="B200" s="120" t="s">
        <v>276</v>
      </c>
      <c r="C200" s="187" t="s">
        <v>277</v>
      </c>
      <c r="D200" s="122"/>
      <c r="E200" s="123"/>
      <c r="F200" s="124"/>
      <c r="G200" s="125">
        <f t="shared" ref="G200:G203" si="439">E200*F200</f>
        <v>0</v>
      </c>
      <c r="H200" s="123"/>
      <c r="I200" s="124"/>
      <c r="J200" s="125">
        <f t="shared" ref="J200:J203" si="440">H200*I200</f>
        <v>0</v>
      </c>
      <c r="K200" s="123"/>
      <c r="L200" s="124"/>
      <c r="M200" s="125">
        <f t="shared" ref="M200:M203" si="441">K200*L200</f>
        <v>0</v>
      </c>
      <c r="N200" s="123"/>
      <c r="O200" s="124"/>
      <c r="P200" s="125">
        <f t="shared" ref="P200:P203" si="442">N200*O200</f>
        <v>0</v>
      </c>
      <c r="Q200" s="123"/>
      <c r="R200" s="124"/>
      <c r="S200" s="125">
        <f t="shared" ref="S200:S203" si="443">Q200*R200</f>
        <v>0</v>
      </c>
      <c r="T200" s="123"/>
      <c r="U200" s="124"/>
      <c r="V200" s="125">
        <f t="shared" ref="V200:V203" si="444">T200*U200</f>
        <v>0</v>
      </c>
      <c r="W200" s="126">
        <f t="shared" ref="W200:W203" si="445">G200+M200+S200</f>
        <v>0</v>
      </c>
      <c r="X200" s="127">
        <f t="shared" ref="X200:X203" si="446">J200+P200+V200</f>
        <v>0</v>
      </c>
      <c r="Y200" s="127">
        <f t="shared" si="428"/>
        <v>0</v>
      </c>
      <c r="Z200" s="128" t="e">
        <f t="shared" si="429"/>
        <v>#DIV/0!</v>
      </c>
      <c r="AA200" s="129"/>
      <c r="AB200" s="131"/>
      <c r="AC200" s="131"/>
      <c r="AD200" s="131"/>
      <c r="AE200" s="131"/>
      <c r="AF200" s="131"/>
      <c r="AG200" s="131"/>
    </row>
    <row r="201" spans="1:33" ht="30" customHeight="1" x14ac:dyDescent="0.25">
      <c r="A201" s="119" t="s">
        <v>69</v>
      </c>
      <c r="B201" s="120" t="s">
        <v>278</v>
      </c>
      <c r="C201" s="187" t="s">
        <v>277</v>
      </c>
      <c r="D201" s="122"/>
      <c r="E201" s="123"/>
      <c r="F201" s="124"/>
      <c r="G201" s="125">
        <f t="shared" si="439"/>
        <v>0</v>
      </c>
      <c r="H201" s="123"/>
      <c r="I201" s="124"/>
      <c r="J201" s="125">
        <f t="shared" si="440"/>
        <v>0</v>
      </c>
      <c r="K201" s="123"/>
      <c r="L201" s="124"/>
      <c r="M201" s="125">
        <f t="shared" si="441"/>
        <v>0</v>
      </c>
      <c r="N201" s="123"/>
      <c r="O201" s="124"/>
      <c r="P201" s="125">
        <f t="shared" si="442"/>
        <v>0</v>
      </c>
      <c r="Q201" s="123"/>
      <c r="R201" s="124"/>
      <c r="S201" s="125">
        <f t="shared" si="443"/>
        <v>0</v>
      </c>
      <c r="T201" s="123"/>
      <c r="U201" s="124"/>
      <c r="V201" s="125">
        <f t="shared" si="444"/>
        <v>0</v>
      </c>
      <c r="W201" s="126">
        <f t="shared" si="445"/>
        <v>0</v>
      </c>
      <c r="X201" s="127">
        <f t="shared" si="446"/>
        <v>0</v>
      </c>
      <c r="Y201" s="127">
        <f t="shared" si="428"/>
        <v>0</v>
      </c>
      <c r="Z201" s="128" t="e">
        <f t="shared" si="429"/>
        <v>#DIV/0!</v>
      </c>
      <c r="AA201" s="129"/>
      <c r="AB201" s="131"/>
      <c r="AC201" s="131"/>
      <c r="AD201" s="131"/>
      <c r="AE201" s="131"/>
      <c r="AF201" s="131"/>
      <c r="AG201" s="131"/>
    </row>
    <row r="202" spans="1:33" ht="30" customHeight="1" x14ac:dyDescent="0.25">
      <c r="A202" s="132" t="s">
        <v>69</v>
      </c>
      <c r="B202" s="133" t="s">
        <v>279</v>
      </c>
      <c r="C202" s="187" t="s">
        <v>277</v>
      </c>
      <c r="D202" s="134"/>
      <c r="E202" s="135"/>
      <c r="F202" s="136"/>
      <c r="G202" s="137">
        <f t="shared" si="439"/>
        <v>0</v>
      </c>
      <c r="H202" s="135"/>
      <c r="I202" s="136"/>
      <c r="J202" s="137">
        <f t="shared" si="440"/>
        <v>0</v>
      </c>
      <c r="K202" s="135"/>
      <c r="L202" s="136"/>
      <c r="M202" s="137">
        <f t="shared" si="441"/>
        <v>0</v>
      </c>
      <c r="N202" s="135"/>
      <c r="O202" s="136"/>
      <c r="P202" s="137">
        <f t="shared" si="442"/>
        <v>0</v>
      </c>
      <c r="Q202" s="135"/>
      <c r="R202" s="136"/>
      <c r="S202" s="137">
        <f t="shared" si="443"/>
        <v>0</v>
      </c>
      <c r="T202" s="135"/>
      <c r="U202" s="136"/>
      <c r="V202" s="137">
        <f t="shared" si="444"/>
        <v>0</v>
      </c>
      <c r="W202" s="138">
        <f t="shared" si="445"/>
        <v>0</v>
      </c>
      <c r="X202" s="127">
        <f t="shared" si="446"/>
        <v>0</v>
      </c>
      <c r="Y202" s="127">
        <f t="shared" si="428"/>
        <v>0</v>
      </c>
      <c r="Z202" s="128" t="e">
        <f t="shared" si="429"/>
        <v>#DIV/0!</v>
      </c>
      <c r="AA202" s="139"/>
      <c r="AB202" s="131"/>
      <c r="AC202" s="131"/>
      <c r="AD202" s="131"/>
      <c r="AE202" s="131"/>
      <c r="AF202" s="131"/>
      <c r="AG202" s="131"/>
    </row>
    <row r="203" spans="1:33" ht="30" customHeight="1" x14ac:dyDescent="0.25">
      <c r="A203" s="132" t="s">
        <v>69</v>
      </c>
      <c r="B203" s="133" t="s">
        <v>280</v>
      </c>
      <c r="C203" s="188" t="s">
        <v>281</v>
      </c>
      <c r="D203" s="148"/>
      <c r="E203" s="135"/>
      <c r="F203" s="136">
        <v>0.22</v>
      </c>
      <c r="G203" s="137">
        <f t="shared" si="439"/>
        <v>0</v>
      </c>
      <c r="H203" s="135"/>
      <c r="I203" s="136">
        <v>0.22</v>
      </c>
      <c r="J203" s="137">
        <f t="shared" si="440"/>
        <v>0</v>
      </c>
      <c r="K203" s="135"/>
      <c r="L203" s="136">
        <v>0.22</v>
      </c>
      <c r="M203" s="137">
        <f t="shared" si="441"/>
        <v>0</v>
      </c>
      <c r="N203" s="135"/>
      <c r="O203" s="136">
        <v>0.22</v>
      </c>
      <c r="P203" s="137">
        <f t="shared" si="442"/>
        <v>0</v>
      </c>
      <c r="Q203" s="135"/>
      <c r="R203" s="136">
        <v>0.22</v>
      </c>
      <c r="S203" s="137">
        <f t="shared" si="443"/>
        <v>0</v>
      </c>
      <c r="T203" s="135"/>
      <c r="U203" s="136">
        <v>0.22</v>
      </c>
      <c r="V203" s="137">
        <f t="shared" si="444"/>
        <v>0</v>
      </c>
      <c r="W203" s="138">
        <f t="shared" si="445"/>
        <v>0</v>
      </c>
      <c r="X203" s="127">
        <f t="shared" si="446"/>
        <v>0</v>
      </c>
      <c r="Y203" s="127">
        <f t="shared" si="428"/>
        <v>0</v>
      </c>
      <c r="Z203" s="128" t="e">
        <f t="shared" si="429"/>
        <v>#DIV/0!</v>
      </c>
      <c r="AA203" s="152"/>
      <c r="AB203" s="131"/>
      <c r="AC203" s="131"/>
      <c r="AD203" s="131"/>
      <c r="AE203" s="131"/>
      <c r="AF203" s="131"/>
      <c r="AG203" s="131"/>
    </row>
    <row r="204" spans="1:33" ht="30" customHeight="1" x14ac:dyDescent="0.25">
      <c r="A204" s="108" t="s">
        <v>66</v>
      </c>
      <c r="B204" s="155" t="s">
        <v>282</v>
      </c>
      <c r="C204" s="222" t="s">
        <v>283</v>
      </c>
      <c r="D204" s="141"/>
      <c r="E204" s="142">
        <f>SUM(E205:E207)</f>
        <v>0</v>
      </c>
      <c r="F204" s="143"/>
      <c r="G204" s="144">
        <f t="shared" ref="G204:H204" si="447">SUM(G205:G207)</f>
        <v>0</v>
      </c>
      <c r="H204" s="142">
        <f t="shared" si="447"/>
        <v>0</v>
      </c>
      <c r="I204" s="143"/>
      <c r="J204" s="144">
        <f t="shared" ref="J204:K204" si="448">SUM(J205:J207)</f>
        <v>0</v>
      </c>
      <c r="K204" s="142">
        <f t="shared" si="448"/>
        <v>0</v>
      </c>
      <c r="L204" s="143"/>
      <c r="M204" s="144">
        <f t="shared" ref="M204:N204" si="449">SUM(M205:M207)</f>
        <v>0</v>
      </c>
      <c r="N204" s="142">
        <f t="shared" si="449"/>
        <v>0</v>
      </c>
      <c r="O204" s="143"/>
      <c r="P204" s="144">
        <f t="shared" ref="P204:Q204" si="450">SUM(P205:P207)</f>
        <v>0</v>
      </c>
      <c r="Q204" s="142">
        <f t="shared" si="450"/>
        <v>0</v>
      </c>
      <c r="R204" s="143"/>
      <c r="S204" s="144">
        <f t="shared" ref="S204:T204" si="451">SUM(S205:S207)</f>
        <v>0</v>
      </c>
      <c r="T204" s="142">
        <f t="shared" si="451"/>
        <v>0</v>
      </c>
      <c r="U204" s="143"/>
      <c r="V204" s="144">
        <f t="shared" ref="V204:X204" si="452">SUM(V205:V207)</f>
        <v>0</v>
      </c>
      <c r="W204" s="144">
        <f t="shared" si="452"/>
        <v>0</v>
      </c>
      <c r="X204" s="144">
        <f t="shared" si="452"/>
        <v>0</v>
      </c>
      <c r="Y204" s="144">
        <f t="shared" si="428"/>
        <v>0</v>
      </c>
      <c r="Z204" s="144" t="e">
        <f t="shared" si="429"/>
        <v>#DIV/0!</v>
      </c>
      <c r="AA204" s="292"/>
      <c r="AB204" s="118"/>
      <c r="AC204" s="118"/>
      <c r="AD204" s="118"/>
      <c r="AE204" s="118"/>
      <c r="AF204" s="118"/>
      <c r="AG204" s="118"/>
    </row>
    <row r="205" spans="1:33" ht="30" customHeight="1" x14ac:dyDescent="0.25">
      <c r="A205" s="119" t="s">
        <v>69</v>
      </c>
      <c r="B205" s="120" t="s">
        <v>284</v>
      </c>
      <c r="C205" s="187" t="s">
        <v>285</v>
      </c>
      <c r="D205" s="122"/>
      <c r="E205" s="123"/>
      <c r="F205" s="124"/>
      <c r="G205" s="125">
        <f t="shared" ref="G205:G207" si="453">E205*F205</f>
        <v>0</v>
      </c>
      <c r="H205" s="123"/>
      <c r="I205" s="124"/>
      <c r="J205" s="125">
        <f t="shared" ref="J205:J207" si="454">H205*I205</f>
        <v>0</v>
      </c>
      <c r="K205" s="123"/>
      <c r="L205" s="124"/>
      <c r="M205" s="125">
        <f t="shared" ref="M205:M207" si="455">K205*L205</f>
        <v>0</v>
      </c>
      <c r="N205" s="123"/>
      <c r="O205" s="124"/>
      <c r="P205" s="125">
        <f t="shared" ref="P205:P207" si="456">N205*O205</f>
        <v>0</v>
      </c>
      <c r="Q205" s="123"/>
      <c r="R205" s="124"/>
      <c r="S205" s="125">
        <f t="shared" ref="S205:S207" si="457">Q205*R205</f>
        <v>0</v>
      </c>
      <c r="T205" s="123"/>
      <c r="U205" s="124"/>
      <c r="V205" s="125">
        <f t="shared" ref="V205:V207" si="458">T205*U205</f>
        <v>0</v>
      </c>
      <c r="W205" s="126">
        <f t="shared" ref="W205:W207" si="459">G205+M205+S205</f>
        <v>0</v>
      </c>
      <c r="X205" s="127">
        <f t="shared" ref="X205:X207" si="460">J205+P205+V205</f>
        <v>0</v>
      </c>
      <c r="Y205" s="127">
        <f t="shared" si="428"/>
        <v>0</v>
      </c>
      <c r="Z205" s="128" t="e">
        <f t="shared" si="429"/>
        <v>#DIV/0!</v>
      </c>
      <c r="AA205" s="280"/>
      <c r="AB205" s="131"/>
      <c r="AC205" s="131"/>
      <c r="AD205" s="131"/>
      <c r="AE205" s="131"/>
      <c r="AF205" s="131"/>
      <c r="AG205" s="131"/>
    </row>
    <row r="206" spans="1:33" ht="30" customHeight="1" x14ac:dyDescent="0.25">
      <c r="A206" s="119" t="s">
        <v>69</v>
      </c>
      <c r="B206" s="120" t="s">
        <v>286</v>
      </c>
      <c r="C206" s="187" t="s">
        <v>285</v>
      </c>
      <c r="D206" s="122"/>
      <c r="E206" s="123"/>
      <c r="F206" s="124"/>
      <c r="G206" s="125">
        <f t="shared" si="453"/>
        <v>0</v>
      </c>
      <c r="H206" s="123"/>
      <c r="I206" s="124"/>
      <c r="J206" s="125">
        <f t="shared" si="454"/>
        <v>0</v>
      </c>
      <c r="K206" s="123"/>
      <c r="L206" s="124"/>
      <c r="M206" s="125">
        <f t="shared" si="455"/>
        <v>0</v>
      </c>
      <c r="N206" s="123"/>
      <c r="O206" s="124"/>
      <c r="P206" s="125">
        <f t="shared" si="456"/>
        <v>0</v>
      </c>
      <c r="Q206" s="123"/>
      <c r="R206" s="124"/>
      <c r="S206" s="125">
        <f t="shared" si="457"/>
        <v>0</v>
      </c>
      <c r="T206" s="123"/>
      <c r="U206" s="124"/>
      <c r="V206" s="125">
        <f t="shared" si="458"/>
        <v>0</v>
      </c>
      <c r="W206" s="126">
        <f t="shared" si="459"/>
        <v>0</v>
      </c>
      <c r="X206" s="127">
        <f t="shared" si="460"/>
        <v>0</v>
      </c>
      <c r="Y206" s="127">
        <f t="shared" si="428"/>
        <v>0</v>
      </c>
      <c r="Z206" s="128" t="e">
        <f t="shared" si="429"/>
        <v>#DIV/0!</v>
      </c>
      <c r="AA206" s="280"/>
      <c r="AB206" s="131"/>
      <c r="AC206" s="131"/>
      <c r="AD206" s="131"/>
      <c r="AE206" s="131"/>
      <c r="AF206" s="131"/>
      <c r="AG206" s="131"/>
    </row>
    <row r="207" spans="1:33" ht="30" customHeight="1" x14ac:dyDescent="0.25">
      <c r="A207" s="132" t="s">
        <v>69</v>
      </c>
      <c r="B207" s="133" t="s">
        <v>287</v>
      </c>
      <c r="C207" s="163" t="s">
        <v>285</v>
      </c>
      <c r="D207" s="134"/>
      <c r="E207" s="135"/>
      <c r="F207" s="136"/>
      <c r="G207" s="137">
        <f t="shared" si="453"/>
        <v>0</v>
      </c>
      <c r="H207" s="135"/>
      <c r="I207" s="136"/>
      <c r="J207" s="137">
        <f t="shared" si="454"/>
        <v>0</v>
      </c>
      <c r="K207" s="135"/>
      <c r="L207" s="136"/>
      <c r="M207" s="137">
        <f t="shared" si="455"/>
        <v>0</v>
      </c>
      <c r="N207" s="135"/>
      <c r="O207" s="136"/>
      <c r="P207" s="137">
        <f t="shared" si="456"/>
        <v>0</v>
      </c>
      <c r="Q207" s="135"/>
      <c r="R207" s="136"/>
      <c r="S207" s="137">
        <f t="shared" si="457"/>
        <v>0</v>
      </c>
      <c r="T207" s="135"/>
      <c r="U207" s="136"/>
      <c r="V207" s="137">
        <f t="shared" si="458"/>
        <v>0</v>
      </c>
      <c r="W207" s="138">
        <f t="shared" si="459"/>
        <v>0</v>
      </c>
      <c r="X207" s="127">
        <f t="shared" si="460"/>
        <v>0</v>
      </c>
      <c r="Y207" s="127">
        <f t="shared" si="428"/>
        <v>0</v>
      </c>
      <c r="Z207" s="128" t="e">
        <f t="shared" si="429"/>
        <v>#DIV/0!</v>
      </c>
      <c r="AA207" s="281"/>
      <c r="AB207" s="131"/>
      <c r="AC207" s="131"/>
      <c r="AD207" s="131"/>
      <c r="AE207" s="131"/>
      <c r="AF207" s="131"/>
      <c r="AG207" s="131"/>
    </row>
    <row r="208" spans="1:33" ht="30" customHeight="1" x14ac:dyDescent="0.25">
      <c r="A208" s="108" t="s">
        <v>66</v>
      </c>
      <c r="B208" s="155" t="s">
        <v>288</v>
      </c>
      <c r="C208" s="293" t="s">
        <v>263</v>
      </c>
      <c r="D208" s="141"/>
      <c r="E208" s="142">
        <f>SUM(E209:E215)</f>
        <v>2</v>
      </c>
      <c r="F208" s="143"/>
      <c r="G208" s="144">
        <f>SUM(G209:G216)</f>
        <v>3000</v>
      </c>
      <c r="H208" s="142">
        <f>SUM(H209:H215)</f>
        <v>2</v>
      </c>
      <c r="I208" s="143"/>
      <c r="J208" s="144">
        <f>SUM(J209:J216)</f>
        <v>3300</v>
      </c>
      <c r="K208" s="142">
        <f>SUM(K209:K215)</f>
        <v>1</v>
      </c>
      <c r="L208" s="143"/>
      <c r="M208" s="144">
        <f>SUM(M209:M216)</f>
        <v>2500</v>
      </c>
      <c r="N208" s="142">
        <f>SUM(N209:N215)</f>
        <v>1</v>
      </c>
      <c r="O208" s="143"/>
      <c r="P208" s="144">
        <f>SUM(P209:P216)</f>
        <v>2750</v>
      </c>
      <c r="Q208" s="142">
        <f>SUM(Q209:Q215)</f>
        <v>0</v>
      </c>
      <c r="R208" s="143"/>
      <c r="S208" s="144">
        <f>SUM(S209:S216)</f>
        <v>0</v>
      </c>
      <c r="T208" s="142">
        <f>SUM(T209:T215)</f>
        <v>0</v>
      </c>
      <c r="U208" s="143"/>
      <c r="V208" s="144">
        <f t="shared" ref="V208:X208" si="461">SUM(V209:V216)</f>
        <v>0</v>
      </c>
      <c r="W208" s="144">
        <f t="shared" si="461"/>
        <v>5500</v>
      </c>
      <c r="X208" s="144">
        <f t="shared" si="461"/>
        <v>6050</v>
      </c>
      <c r="Y208" s="144">
        <f t="shared" si="428"/>
        <v>-550</v>
      </c>
      <c r="Z208" s="144">
        <f t="shared" si="429"/>
        <v>-0.1</v>
      </c>
      <c r="AA208" s="292"/>
      <c r="AB208" s="118"/>
      <c r="AC208" s="118"/>
      <c r="AD208" s="118"/>
      <c r="AE208" s="118"/>
      <c r="AF208" s="118"/>
      <c r="AG208" s="118"/>
    </row>
    <row r="209" spans="1:33" ht="30" customHeight="1" x14ac:dyDescent="0.25">
      <c r="A209" s="119" t="s">
        <v>69</v>
      </c>
      <c r="B209" s="120" t="s">
        <v>289</v>
      </c>
      <c r="C209" s="187" t="s">
        <v>290</v>
      </c>
      <c r="D209" s="122"/>
      <c r="E209" s="123"/>
      <c r="F209" s="124"/>
      <c r="G209" s="125">
        <f t="shared" ref="G209:G216" si="462">E209*F209</f>
        <v>0</v>
      </c>
      <c r="H209" s="123"/>
      <c r="I209" s="124"/>
      <c r="J209" s="125">
        <f t="shared" ref="J209:J216" si="463">H209*I209</f>
        <v>0</v>
      </c>
      <c r="K209" s="123"/>
      <c r="L209" s="124"/>
      <c r="M209" s="125">
        <f t="shared" ref="M209:M216" si="464">K209*L209</f>
        <v>0</v>
      </c>
      <c r="N209" s="123"/>
      <c r="O209" s="124"/>
      <c r="P209" s="125">
        <f t="shared" ref="P209:P216" si="465">N209*O209</f>
        <v>0</v>
      </c>
      <c r="Q209" s="123"/>
      <c r="R209" s="124"/>
      <c r="S209" s="125">
        <f t="shared" ref="S209:S216" si="466">Q209*R209</f>
        <v>0</v>
      </c>
      <c r="T209" s="123"/>
      <c r="U209" s="124"/>
      <c r="V209" s="125">
        <f t="shared" ref="V209:V216" si="467">T209*U209</f>
        <v>0</v>
      </c>
      <c r="W209" s="126">
        <f t="shared" ref="W209:W216" si="468">G209+M209+S209</f>
        <v>0</v>
      </c>
      <c r="X209" s="127">
        <f t="shared" ref="X209:X216" si="469">J209+P209+V209</f>
        <v>0</v>
      </c>
      <c r="Y209" s="127">
        <f t="shared" si="428"/>
        <v>0</v>
      </c>
      <c r="Z209" s="128" t="e">
        <f t="shared" si="429"/>
        <v>#DIV/0!</v>
      </c>
      <c r="AA209" s="280"/>
      <c r="AB209" s="131"/>
      <c r="AC209" s="131"/>
      <c r="AD209" s="131"/>
      <c r="AE209" s="131"/>
      <c r="AF209" s="131"/>
      <c r="AG209" s="131"/>
    </row>
    <row r="210" spans="1:33" ht="30" customHeight="1" x14ac:dyDescent="0.25">
      <c r="A210" s="119" t="s">
        <v>69</v>
      </c>
      <c r="B210" s="120" t="s">
        <v>291</v>
      </c>
      <c r="C210" s="187" t="s">
        <v>292</v>
      </c>
      <c r="D210" s="122"/>
      <c r="E210" s="123"/>
      <c r="F210" s="124"/>
      <c r="G210" s="125">
        <f t="shared" si="462"/>
        <v>0</v>
      </c>
      <c r="H210" s="123"/>
      <c r="I210" s="124"/>
      <c r="J210" s="125">
        <f t="shared" si="463"/>
        <v>0</v>
      </c>
      <c r="K210" s="123"/>
      <c r="L210" s="124"/>
      <c r="M210" s="125">
        <f t="shared" si="464"/>
        <v>0</v>
      </c>
      <c r="N210" s="123"/>
      <c r="O210" s="124"/>
      <c r="P210" s="125">
        <f t="shared" si="465"/>
        <v>0</v>
      </c>
      <c r="Q210" s="123"/>
      <c r="R210" s="124"/>
      <c r="S210" s="125">
        <f t="shared" si="466"/>
        <v>0</v>
      </c>
      <c r="T210" s="123"/>
      <c r="U210" s="124"/>
      <c r="V210" s="125">
        <f t="shared" si="467"/>
        <v>0</v>
      </c>
      <c r="W210" s="138">
        <f t="shared" si="468"/>
        <v>0</v>
      </c>
      <c r="X210" s="127">
        <f t="shared" si="469"/>
        <v>0</v>
      </c>
      <c r="Y210" s="127">
        <f t="shared" si="428"/>
        <v>0</v>
      </c>
      <c r="Z210" s="128" t="e">
        <f t="shared" si="429"/>
        <v>#DIV/0!</v>
      </c>
      <c r="AA210" s="280"/>
      <c r="AB210" s="131"/>
      <c r="AC210" s="131"/>
      <c r="AD210" s="131"/>
      <c r="AE210" s="131"/>
      <c r="AF210" s="131"/>
      <c r="AG210" s="131"/>
    </row>
    <row r="211" spans="1:33" ht="30" customHeight="1" x14ac:dyDescent="0.25">
      <c r="A211" s="119" t="s">
        <v>69</v>
      </c>
      <c r="B211" s="120" t="s">
        <v>293</v>
      </c>
      <c r="C211" s="187" t="s">
        <v>294</v>
      </c>
      <c r="D211" s="122"/>
      <c r="E211" s="123"/>
      <c r="F211" s="124"/>
      <c r="G211" s="125">
        <f t="shared" si="462"/>
        <v>0</v>
      </c>
      <c r="H211" s="123"/>
      <c r="I211" s="124"/>
      <c r="J211" s="125">
        <f t="shared" si="463"/>
        <v>0</v>
      </c>
      <c r="K211" s="123"/>
      <c r="L211" s="124"/>
      <c r="M211" s="125">
        <f t="shared" si="464"/>
        <v>0</v>
      </c>
      <c r="N211" s="123"/>
      <c r="O211" s="124"/>
      <c r="P211" s="125">
        <f t="shared" si="465"/>
        <v>0</v>
      </c>
      <c r="Q211" s="123"/>
      <c r="R211" s="124"/>
      <c r="S211" s="125">
        <f t="shared" si="466"/>
        <v>0</v>
      </c>
      <c r="T211" s="123"/>
      <c r="U211" s="124"/>
      <c r="V211" s="125">
        <f t="shared" si="467"/>
        <v>0</v>
      </c>
      <c r="W211" s="138">
        <f t="shared" si="468"/>
        <v>0</v>
      </c>
      <c r="X211" s="127">
        <f t="shared" si="469"/>
        <v>0</v>
      </c>
      <c r="Y211" s="127">
        <f t="shared" si="428"/>
        <v>0</v>
      </c>
      <c r="Z211" s="128" t="e">
        <f t="shared" si="429"/>
        <v>#DIV/0!</v>
      </c>
      <c r="AA211" s="280"/>
      <c r="AB211" s="131"/>
      <c r="AC211" s="131"/>
      <c r="AD211" s="131"/>
      <c r="AE211" s="131"/>
      <c r="AF211" s="131"/>
      <c r="AG211" s="131"/>
    </row>
    <row r="212" spans="1:33" ht="30" customHeight="1" x14ac:dyDescent="0.25">
      <c r="A212" s="119" t="s">
        <v>69</v>
      </c>
      <c r="B212" s="120" t="s">
        <v>295</v>
      </c>
      <c r="C212" s="187" t="s">
        <v>296</v>
      </c>
      <c r="D212" s="122"/>
      <c r="E212" s="123"/>
      <c r="F212" s="124"/>
      <c r="G212" s="125">
        <f t="shared" si="462"/>
        <v>0</v>
      </c>
      <c r="H212" s="123"/>
      <c r="I212" s="124"/>
      <c r="J212" s="125">
        <f t="shared" si="463"/>
        <v>0</v>
      </c>
      <c r="K212" s="123"/>
      <c r="L212" s="124"/>
      <c r="M212" s="125">
        <f t="shared" si="464"/>
        <v>0</v>
      </c>
      <c r="N212" s="123"/>
      <c r="O212" s="124"/>
      <c r="P212" s="125">
        <f t="shared" si="465"/>
        <v>0</v>
      </c>
      <c r="Q212" s="123"/>
      <c r="R212" s="124"/>
      <c r="S212" s="125">
        <f t="shared" si="466"/>
        <v>0</v>
      </c>
      <c r="T212" s="123"/>
      <c r="U212" s="124"/>
      <c r="V212" s="125">
        <f t="shared" si="467"/>
        <v>0</v>
      </c>
      <c r="W212" s="138">
        <f t="shared" si="468"/>
        <v>0</v>
      </c>
      <c r="X212" s="127">
        <f t="shared" si="469"/>
        <v>0</v>
      </c>
      <c r="Y212" s="127">
        <f t="shared" si="428"/>
        <v>0</v>
      </c>
      <c r="Z212" s="128" t="e">
        <f t="shared" si="429"/>
        <v>#DIV/0!</v>
      </c>
      <c r="AA212" s="280"/>
      <c r="AB212" s="131"/>
      <c r="AC212" s="131"/>
      <c r="AD212" s="131"/>
      <c r="AE212" s="131"/>
      <c r="AF212" s="131"/>
      <c r="AG212" s="131"/>
    </row>
    <row r="213" spans="1:33" ht="30" customHeight="1" x14ac:dyDescent="0.25">
      <c r="A213" s="119" t="s">
        <v>69</v>
      </c>
      <c r="B213" s="120" t="s">
        <v>297</v>
      </c>
      <c r="C213" s="163" t="s">
        <v>425</v>
      </c>
      <c r="D213" s="343" t="s">
        <v>259</v>
      </c>
      <c r="E213" s="341">
        <v>2</v>
      </c>
      <c r="F213" s="342">
        <v>1500</v>
      </c>
      <c r="G213" s="125">
        <f t="shared" si="462"/>
        <v>3000</v>
      </c>
      <c r="H213" s="123">
        <v>2</v>
      </c>
      <c r="I213" s="124">
        <v>1650</v>
      </c>
      <c r="J213" s="125">
        <f t="shared" si="463"/>
        <v>3300</v>
      </c>
      <c r="K213" s="123"/>
      <c r="L213" s="124"/>
      <c r="M213" s="125">
        <f t="shared" si="464"/>
        <v>0</v>
      </c>
      <c r="N213" s="123"/>
      <c r="O213" s="124"/>
      <c r="P213" s="125">
        <f t="shared" si="465"/>
        <v>0</v>
      </c>
      <c r="Q213" s="123"/>
      <c r="R213" s="124"/>
      <c r="S213" s="125">
        <f t="shared" si="466"/>
        <v>0</v>
      </c>
      <c r="T213" s="123"/>
      <c r="U213" s="124"/>
      <c r="V213" s="125">
        <f t="shared" si="467"/>
        <v>0</v>
      </c>
      <c r="W213" s="138">
        <f t="shared" si="468"/>
        <v>3000</v>
      </c>
      <c r="X213" s="127">
        <f t="shared" si="469"/>
        <v>3300</v>
      </c>
      <c r="Y213" s="127">
        <f t="shared" si="428"/>
        <v>-300</v>
      </c>
      <c r="Z213" s="128">
        <f t="shared" si="429"/>
        <v>-0.1</v>
      </c>
      <c r="AA213" s="280"/>
      <c r="AB213" s="130"/>
      <c r="AC213" s="131"/>
      <c r="AD213" s="131"/>
      <c r="AE213" s="131"/>
      <c r="AF213" s="131"/>
      <c r="AG213" s="131"/>
    </row>
    <row r="214" spans="1:33" ht="38.25" x14ac:dyDescent="0.25">
      <c r="A214" s="119" t="s">
        <v>69</v>
      </c>
      <c r="B214" s="120" t="s">
        <v>299</v>
      </c>
      <c r="C214" s="163" t="s">
        <v>426</v>
      </c>
      <c r="D214" s="344" t="s">
        <v>134</v>
      </c>
      <c r="E214" s="347"/>
      <c r="F214" s="348"/>
      <c r="G214" s="125">
        <f t="shared" si="462"/>
        <v>0</v>
      </c>
      <c r="H214" s="123"/>
      <c r="I214" s="124"/>
      <c r="J214" s="125">
        <f t="shared" si="463"/>
        <v>0</v>
      </c>
      <c r="K214" s="123">
        <v>1</v>
      </c>
      <c r="L214" s="124">
        <v>2500</v>
      </c>
      <c r="M214" s="125">
        <f t="shared" si="464"/>
        <v>2500</v>
      </c>
      <c r="N214" s="123">
        <v>1</v>
      </c>
      <c r="O214" s="124">
        <v>2750</v>
      </c>
      <c r="P214" s="125">
        <f t="shared" si="465"/>
        <v>2750</v>
      </c>
      <c r="Q214" s="123"/>
      <c r="R214" s="124"/>
      <c r="S214" s="125">
        <f t="shared" si="466"/>
        <v>0</v>
      </c>
      <c r="T214" s="123"/>
      <c r="U214" s="124"/>
      <c r="V214" s="125">
        <f t="shared" si="467"/>
        <v>0</v>
      </c>
      <c r="W214" s="138">
        <f t="shared" si="468"/>
        <v>2500</v>
      </c>
      <c r="X214" s="127">
        <f t="shared" si="469"/>
        <v>2750</v>
      </c>
      <c r="Y214" s="127">
        <f t="shared" si="428"/>
        <v>-250</v>
      </c>
      <c r="Z214" s="128">
        <f t="shared" si="429"/>
        <v>-0.1</v>
      </c>
      <c r="AA214" s="280"/>
      <c r="AB214" s="131"/>
      <c r="AC214" s="131"/>
      <c r="AD214" s="131"/>
      <c r="AE214" s="131"/>
      <c r="AF214" s="131"/>
      <c r="AG214" s="131"/>
    </row>
    <row r="215" spans="1:33" ht="30" customHeight="1" x14ac:dyDescent="0.25">
      <c r="A215" s="132" t="s">
        <v>69</v>
      </c>
      <c r="B215" s="133" t="s">
        <v>300</v>
      </c>
      <c r="C215" s="163" t="s">
        <v>298</v>
      </c>
      <c r="D215" s="134"/>
      <c r="E215" s="135"/>
      <c r="F215" s="136"/>
      <c r="G215" s="137">
        <f t="shared" si="462"/>
        <v>0</v>
      </c>
      <c r="H215" s="135"/>
      <c r="I215" s="136"/>
      <c r="J215" s="137">
        <f t="shared" si="463"/>
        <v>0</v>
      </c>
      <c r="K215" s="135"/>
      <c r="L215" s="136"/>
      <c r="M215" s="137">
        <f t="shared" si="464"/>
        <v>0</v>
      </c>
      <c r="N215" s="135"/>
      <c r="O215" s="136"/>
      <c r="P215" s="137">
        <f t="shared" si="465"/>
        <v>0</v>
      </c>
      <c r="Q215" s="135"/>
      <c r="R215" s="136"/>
      <c r="S215" s="137">
        <f t="shared" si="466"/>
        <v>0</v>
      </c>
      <c r="T215" s="135"/>
      <c r="U215" s="136"/>
      <c r="V215" s="137">
        <f t="shared" si="467"/>
        <v>0</v>
      </c>
      <c r="W215" s="138">
        <f t="shared" si="468"/>
        <v>0</v>
      </c>
      <c r="X215" s="127">
        <f t="shared" si="469"/>
        <v>0</v>
      </c>
      <c r="Y215" s="127">
        <f t="shared" si="428"/>
        <v>0</v>
      </c>
      <c r="Z215" s="128" t="e">
        <f t="shared" si="429"/>
        <v>#DIV/0!</v>
      </c>
      <c r="AA215" s="281"/>
      <c r="AB215" s="131"/>
      <c r="AC215" s="131"/>
      <c r="AD215" s="131"/>
      <c r="AE215" s="131"/>
      <c r="AF215" s="131"/>
      <c r="AG215" s="131"/>
    </row>
    <row r="216" spans="1:33" ht="30" customHeight="1" x14ac:dyDescent="0.25">
      <c r="A216" s="132" t="s">
        <v>69</v>
      </c>
      <c r="B216" s="154" t="s">
        <v>301</v>
      </c>
      <c r="C216" s="188" t="s">
        <v>302</v>
      </c>
      <c r="D216" s="148"/>
      <c r="E216" s="135"/>
      <c r="F216" s="136">
        <v>0.22</v>
      </c>
      <c r="G216" s="137">
        <f t="shared" si="462"/>
        <v>0</v>
      </c>
      <c r="H216" s="135"/>
      <c r="I216" s="136">
        <v>0.22</v>
      </c>
      <c r="J216" s="137">
        <f t="shared" si="463"/>
        <v>0</v>
      </c>
      <c r="K216" s="135"/>
      <c r="L216" s="136">
        <v>0.22</v>
      </c>
      <c r="M216" s="137">
        <f t="shared" si="464"/>
        <v>0</v>
      </c>
      <c r="N216" s="135"/>
      <c r="O216" s="136">
        <v>0.22</v>
      </c>
      <c r="P216" s="137">
        <f t="shared" si="465"/>
        <v>0</v>
      </c>
      <c r="Q216" s="135"/>
      <c r="R216" s="136">
        <v>0.22</v>
      </c>
      <c r="S216" s="137">
        <f t="shared" si="466"/>
        <v>0</v>
      </c>
      <c r="T216" s="135"/>
      <c r="U216" s="136">
        <v>0.22</v>
      </c>
      <c r="V216" s="137">
        <f t="shared" si="467"/>
        <v>0</v>
      </c>
      <c r="W216" s="138">
        <f t="shared" si="468"/>
        <v>0</v>
      </c>
      <c r="X216" s="127">
        <f t="shared" si="469"/>
        <v>0</v>
      </c>
      <c r="Y216" s="127">
        <f t="shared" si="428"/>
        <v>0</v>
      </c>
      <c r="Z216" s="128" t="e">
        <f t="shared" si="429"/>
        <v>#DIV/0!</v>
      </c>
      <c r="AA216" s="152"/>
      <c r="AB216" s="7"/>
      <c r="AC216" s="7"/>
      <c r="AD216" s="7"/>
      <c r="AE216" s="7"/>
      <c r="AF216" s="7"/>
      <c r="AG216" s="7"/>
    </row>
    <row r="217" spans="1:33" ht="30" customHeight="1" x14ac:dyDescent="0.25">
      <c r="A217" s="294" t="s">
        <v>303</v>
      </c>
      <c r="B217" s="295"/>
      <c r="C217" s="296"/>
      <c r="D217" s="297"/>
      <c r="E217" s="173">
        <f>E208+E204+E199+E194</f>
        <v>2</v>
      </c>
      <c r="F217" s="189"/>
      <c r="G217" s="298">
        <f t="shared" ref="G217:H217" si="470">G208+G204+G199+G194</f>
        <v>3000</v>
      </c>
      <c r="H217" s="173">
        <f t="shared" si="470"/>
        <v>2</v>
      </c>
      <c r="I217" s="189"/>
      <c r="J217" s="298">
        <f t="shared" ref="J217:K217" si="471">J208+J204+J199+J194</f>
        <v>3300</v>
      </c>
      <c r="K217" s="173">
        <f t="shared" si="471"/>
        <v>2</v>
      </c>
      <c r="L217" s="189"/>
      <c r="M217" s="298">
        <f t="shared" ref="M217:N217" si="472">M208+M204+M199+M194</f>
        <v>22500</v>
      </c>
      <c r="N217" s="173">
        <f t="shared" si="472"/>
        <v>2</v>
      </c>
      <c r="O217" s="189"/>
      <c r="P217" s="298">
        <f t="shared" ref="P217:Q217" si="473">P208+P204+P199+P194</f>
        <v>22750</v>
      </c>
      <c r="Q217" s="173">
        <f t="shared" si="473"/>
        <v>0</v>
      </c>
      <c r="R217" s="189"/>
      <c r="S217" s="298">
        <f t="shared" ref="S217:T217" si="474">S208+S204+S199+S194</f>
        <v>0</v>
      </c>
      <c r="T217" s="173">
        <f t="shared" si="474"/>
        <v>0</v>
      </c>
      <c r="U217" s="189"/>
      <c r="V217" s="298">
        <f>V208+V204+V199+V194</f>
        <v>0</v>
      </c>
      <c r="W217" s="225">
        <f t="shared" ref="W217:X217" si="475">W208+W194+W204+W199</f>
        <v>25500</v>
      </c>
      <c r="X217" s="225">
        <f t="shared" si="475"/>
        <v>26050</v>
      </c>
      <c r="Y217" s="225">
        <f t="shared" si="428"/>
        <v>-550</v>
      </c>
      <c r="Z217" s="225">
        <f t="shared" si="429"/>
        <v>-2.1568627450980392E-2</v>
      </c>
      <c r="AA217" s="226"/>
      <c r="AB217" s="7"/>
      <c r="AC217" s="7"/>
      <c r="AD217" s="7"/>
      <c r="AE217" s="7"/>
      <c r="AF217" s="7"/>
      <c r="AG217" s="7"/>
    </row>
    <row r="218" spans="1:33" ht="30" customHeight="1" x14ac:dyDescent="0.25">
      <c r="A218" s="299" t="s">
        <v>304</v>
      </c>
      <c r="B218" s="300"/>
      <c r="C218" s="301"/>
      <c r="D218" s="302"/>
      <c r="E218" s="303"/>
      <c r="F218" s="304"/>
      <c r="G218" s="305">
        <f>G37+G51+G60+G82+G96+G110+G123+G131+G139+G182+G186+G192+G217</f>
        <v>1889999</v>
      </c>
      <c r="H218" s="303"/>
      <c r="I218" s="304"/>
      <c r="J218" s="305">
        <f>J37+J51+J60+J82+J96+J110+J123+J131+J139+J182+J186+J192+J217</f>
        <v>1889999</v>
      </c>
      <c r="K218" s="303"/>
      <c r="L218" s="304"/>
      <c r="M218" s="305">
        <f>M37+M51+M60+M82+M96+M110+M123+M131+M139+M182+M186+M192+M217</f>
        <v>244351.997</v>
      </c>
      <c r="N218" s="303"/>
      <c r="O218" s="304"/>
      <c r="P218" s="305">
        <f>P37+P51+P60+P82+P96+P110+P123+P131+P139+P182+P186+P192+P217</f>
        <v>245031.6</v>
      </c>
      <c r="Q218" s="303"/>
      <c r="R218" s="304"/>
      <c r="S218" s="305">
        <f>S37+S51+S60+S82+S96+S110+S123+S131+S139+S182+S186+S192+S217</f>
        <v>0</v>
      </c>
      <c r="T218" s="303"/>
      <c r="U218" s="304"/>
      <c r="V218" s="305">
        <f>V37+V51+V60+V82+V96+V110+V123+V131+V139+V182+V186+V192+V217</f>
        <v>0</v>
      </c>
      <c r="W218" s="305">
        <f>W37+W51+W60+W82+W96+W110+W123+W131+W139+W182+W186+W192+W217</f>
        <v>2134350.997</v>
      </c>
      <c r="X218" s="305">
        <f>X37+X51+X60+X82+X96+X110+X123+X131+X139+X182+X186+X192+X217</f>
        <v>2135030.6</v>
      </c>
      <c r="Y218" s="305">
        <f>Y37+Y51+Y60+Y82+Y96+Y110+Y123+Y131+Y139+Y182+Y186+Y192+Y217</f>
        <v>-679.60300000002462</v>
      </c>
      <c r="Z218" s="306">
        <f t="shared" si="429"/>
        <v>-3.1841201421662165E-4</v>
      </c>
      <c r="AA218" s="307"/>
      <c r="AB218" s="7"/>
      <c r="AC218" s="7"/>
      <c r="AD218" s="7"/>
      <c r="AE218" s="7"/>
      <c r="AF218" s="7"/>
      <c r="AG218" s="7"/>
    </row>
    <row r="219" spans="1:33" ht="15" customHeight="1" x14ac:dyDescent="0.25">
      <c r="A219" s="422"/>
      <c r="B219" s="389"/>
      <c r="C219" s="389"/>
      <c r="D219" s="74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308"/>
      <c r="X219" s="308"/>
      <c r="Y219" s="308"/>
      <c r="Z219" s="308"/>
      <c r="AA219" s="83"/>
      <c r="AB219" s="7"/>
      <c r="AC219" s="7"/>
      <c r="AD219" s="7"/>
      <c r="AE219" s="7"/>
      <c r="AF219" s="7"/>
      <c r="AG219" s="7"/>
    </row>
    <row r="220" spans="1:33" ht="30" customHeight="1" x14ac:dyDescent="0.25">
      <c r="A220" s="423" t="s">
        <v>305</v>
      </c>
      <c r="B220" s="401"/>
      <c r="C220" s="424"/>
      <c r="D220" s="309"/>
      <c r="E220" s="303"/>
      <c r="F220" s="304"/>
      <c r="G220" s="310">
        <f>Фінансування!C27-'Кошторис  витрат'!G218</f>
        <v>0</v>
      </c>
      <c r="H220" s="303"/>
      <c r="I220" s="304"/>
      <c r="J220" s="310">
        <f>Фінансування!C28-'Кошторис  витрат'!J218</f>
        <v>0</v>
      </c>
      <c r="K220" s="303"/>
      <c r="L220" s="304"/>
      <c r="M220" s="310">
        <f>Фінансування!J27-'Кошторис  витрат'!M218</f>
        <v>2.9999999969732016E-3</v>
      </c>
      <c r="N220" s="303"/>
      <c r="O220" s="304"/>
      <c r="P220" s="310">
        <f>Фінансування!J28-'Кошторис  витрат'!P218</f>
        <v>0</v>
      </c>
      <c r="Q220" s="303"/>
      <c r="R220" s="304"/>
      <c r="S220" s="310">
        <f>Фінансування!L27-'Кошторис  витрат'!S218</f>
        <v>0</v>
      </c>
      <c r="T220" s="303"/>
      <c r="U220" s="304"/>
      <c r="V220" s="310">
        <f>Фінансування!L28-'Кошторис  витрат'!V218</f>
        <v>0</v>
      </c>
      <c r="W220" s="311">
        <f>Фінансування!N27-'Кошторис  витрат'!W218</f>
        <v>3.0000000260770321E-3</v>
      </c>
      <c r="X220" s="311">
        <f>Фінансування!N28-'Кошторис  витрат'!X218</f>
        <v>0</v>
      </c>
      <c r="Y220" s="311"/>
      <c r="Z220" s="311"/>
      <c r="AA220" s="312"/>
      <c r="AB220" s="7"/>
      <c r="AC220" s="7"/>
      <c r="AD220" s="7"/>
      <c r="AE220" s="7"/>
      <c r="AF220" s="7"/>
      <c r="AG220" s="7"/>
    </row>
    <row r="221" spans="1:33" ht="15.75" customHeight="1" x14ac:dyDescent="0.25">
      <c r="A221" s="1"/>
      <c r="B221" s="313"/>
      <c r="C221" s="2"/>
      <c r="D221" s="314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1"/>
      <c r="X221" s="71"/>
      <c r="Y221" s="71"/>
      <c r="Z221" s="71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3"/>
      <c r="C222" s="2"/>
      <c r="D222" s="314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1"/>
      <c r="X222" s="71"/>
      <c r="Y222" s="71"/>
      <c r="Z222" s="71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3"/>
      <c r="C223" s="2"/>
      <c r="D223" s="314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1"/>
      <c r="X223" s="71"/>
      <c r="Y223" s="71"/>
      <c r="Z223" s="71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315"/>
      <c r="B224" s="316" t="s">
        <v>319</v>
      </c>
      <c r="C224" s="317"/>
      <c r="D224" s="314"/>
      <c r="E224" s="318"/>
      <c r="F224" s="318"/>
      <c r="G224" s="70"/>
      <c r="H224" s="317" t="s">
        <v>427</v>
      </c>
      <c r="I224" s="370"/>
      <c r="J224" s="318"/>
      <c r="K224" s="319"/>
      <c r="L224" s="2"/>
      <c r="M224" s="70"/>
      <c r="N224" s="319"/>
      <c r="O224" s="2"/>
      <c r="P224" s="70"/>
      <c r="Q224" s="70"/>
      <c r="R224" s="70"/>
      <c r="S224" s="70"/>
      <c r="T224" s="70"/>
      <c r="U224" s="70"/>
      <c r="V224" s="70"/>
      <c r="W224" s="71"/>
      <c r="X224" s="71"/>
      <c r="Y224" s="71"/>
      <c r="Z224" s="71"/>
      <c r="AA224" s="2"/>
      <c r="AB224" s="1"/>
      <c r="AC224" s="2"/>
      <c r="AD224" s="1"/>
      <c r="AE224" s="1"/>
      <c r="AF224" s="1"/>
      <c r="AG224" s="1"/>
    </row>
    <row r="225" spans="1:33" ht="15.75" customHeight="1" x14ac:dyDescent="0.25">
      <c r="A225" s="320"/>
      <c r="B225" s="321"/>
      <c r="C225" s="322" t="s">
        <v>306</v>
      </c>
      <c r="D225" s="323"/>
      <c r="E225" s="324" t="s">
        <v>307</v>
      </c>
      <c r="F225" s="324"/>
      <c r="G225" s="325"/>
      <c r="H225" s="326"/>
      <c r="I225" s="327" t="s">
        <v>308</v>
      </c>
      <c r="J225" s="325"/>
      <c r="K225" s="326"/>
      <c r="L225" s="327"/>
      <c r="M225" s="325"/>
      <c r="N225" s="326"/>
      <c r="O225" s="327"/>
      <c r="P225" s="325"/>
      <c r="Q225" s="325"/>
      <c r="R225" s="325"/>
      <c r="S225" s="325"/>
      <c r="T225" s="325"/>
      <c r="U225" s="325"/>
      <c r="V225" s="325"/>
      <c r="W225" s="328"/>
      <c r="X225" s="328"/>
      <c r="Y225" s="328"/>
      <c r="Z225" s="328"/>
      <c r="AA225" s="329"/>
      <c r="AB225" s="330"/>
      <c r="AC225" s="329"/>
      <c r="AD225" s="330"/>
      <c r="AE225" s="330"/>
      <c r="AF225" s="330"/>
      <c r="AG225" s="330"/>
    </row>
    <row r="226" spans="1:33" ht="15.75" customHeight="1" x14ac:dyDescent="0.25">
      <c r="A226" s="1"/>
      <c r="B226" s="313"/>
      <c r="C226" s="2"/>
      <c r="D226" s="314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1"/>
      <c r="X226" s="71"/>
      <c r="Y226" s="71"/>
      <c r="Z226" s="71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3"/>
      <c r="C227" s="2"/>
      <c r="D227" s="314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1"/>
      <c r="X227" s="71"/>
      <c r="Y227" s="71"/>
      <c r="Z227" s="71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3"/>
      <c r="C228" s="2"/>
      <c r="D228" s="314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1"/>
      <c r="X228" s="71"/>
      <c r="Y228" s="71"/>
      <c r="Z228" s="71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3"/>
      <c r="C229" s="2"/>
      <c r="D229" s="314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1"/>
      <c r="X229" s="331"/>
      <c r="Y229" s="331"/>
      <c r="Z229" s="331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3"/>
      <c r="C230" s="2"/>
      <c r="D230" s="314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1"/>
      <c r="X230" s="331"/>
      <c r="Y230" s="331"/>
      <c r="Z230" s="331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3"/>
      <c r="C231" s="2"/>
      <c r="D231" s="314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1"/>
      <c r="X231" s="331"/>
      <c r="Y231" s="331"/>
      <c r="Z231" s="331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3"/>
      <c r="C232" s="2"/>
      <c r="D232" s="314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1"/>
      <c r="X232" s="331"/>
      <c r="Y232" s="331"/>
      <c r="Z232" s="331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3"/>
      <c r="C233" s="2"/>
      <c r="D233" s="314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1"/>
      <c r="X233" s="331"/>
      <c r="Y233" s="331"/>
      <c r="Z233" s="331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3"/>
      <c r="C234" s="2"/>
      <c r="D234" s="314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1"/>
      <c r="X234" s="331"/>
      <c r="Y234" s="331"/>
      <c r="Z234" s="331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3"/>
      <c r="C235" s="2"/>
      <c r="D235" s="314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1"/>
      <c r="X235" s="331"/>
      <c r="Y235" s="331"/>
      <c r="Z235" s="331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3"/>
      <c r="C236" s="2"/>
      <c r="D236" s="314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1"/>
      <c r="X236" s="331"/>
      <c r="Y236" s="331"/>
      <c r="Z236" s="331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3"/>
      <c r="C237" s="2"/>
      <c r="D237" s="314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1"/>
      <c r="X237" s="331"/>
      <c r="Y237" s="331"/>
      <c r="Z237" s="331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3"/>
      <c r="C238" s="2"/>
      <c r="D238" s="314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1"/>
      <c r="X238" s="331"/>
      <c r="Y238" s="331"/>
      <c r="Z238" s="331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3"/>
      <c r="C239" s="2"/>
      <c r="D239" s="314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1"/>
      <c r="X239" s="331"/>
      <c r="Y239" s="331"/>
      <c r="Z239" s="331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3"/>
      <c r="C240" s="2"/>
      <c r="D240" s="314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1"/>
      <c r="X240" s="331"/>
      <c r="Y240" s="331"/>
      <c r="Z240" s="331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3"/>
      <c r="C241" s="2"/>
      <c r="D241" s="314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1"/>
      <c r="X241" s="331"/>
      <c r="Y241" s="331"/>
      <c r="Z241" s="331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3"/>
      <c r="C242" s="2"/>
      <c r="D242" s="314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1"/>
      <c r="X242" s="331"/>
      <c r="Y242" s="331"/>
      <c r="Z242" s="331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3"/>
      <c r="C243" s="2"/>
      <c r="D243" s="314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1"/>
      <c r="X243" s="331"/>
      <c r="Y243" s="331"/>
      <c r="Z243" s="331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3"/>
      <c r="C244" s="2"/>
      <c r="D244" s="314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1"/>
      <c r="X244" s="331"/>
      <c r="Y244" s="331"/>
      <c r="Z244" s="331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3"/>
      <c r="C245" s="2"/>
      <c r="D245" s="314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1"/>
      <c r="X245" s="331"/>
      <c r="Y245" s="331"/>
      <c r="Z245" s="331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3"/>
      <c r="C246" s="2"/>
      <c r="D246" s="314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1"/>
      <c r="X246" s="331"/>
      <c r="Y246" s="331"/>
      <c r="Z246" s="331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3"/>
      <c r="C247" s="2"/>
      <c r="D247" s="314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1"/>
      <c r="X247" s="331"/>
      <c r="Y247" s="331"/>
      <c r="Z247" s="331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3"/>
      <c r="C248" s="2"/>
      <c r="D248" s="314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1"/>
      <c r="X248" s="331"/>
      <c r="Y248" s="331"/>
      <c r="Z248" s="331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3"/>
      <c r="C249" s="2"/>
      <c r="D249" s="314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1"/>
      <c r="X249" s="331"/>
      <c r="Y249" s="331"/>
      <c r="Z249" s="331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3"/>
      <c r="C250" s="2"/>
      <c r="D250" s="314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1"/>
      <c r="X250" s="331"/>
      <c r="Y250" s="331"/>
      <c r="Z250" s="331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3"/>
      <c r="C251" s="2"/>
      <c r="D251" s="314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1"/>
      <c r="X251" s="331"/>
      <c r="Y251" s="331"/>
      <c r="Z251" s="331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3"/>
      <c r="C252" s="2"/>
      <c r="D252" s="314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1"/>
      <c r="X252" s="331"/>
      <c r="Y252" s="331"/>
      <c r="Z252" s="331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3"/>
      <c r="C253" s="2"/>
      <c r="D253" s="314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1"/>
      <c r="X253" s="331"/>
      <c r="Y253" s="331"/>
      <c r="Z253" s="331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3"/>
      <c r="C254" s="2"/>
      <c r="D254" s="314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1"/>
      <c r="X254" s="331"/>
      <c r="Y254" s="331"/>
      <c r="Z254" s="331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3"/>
      <c r="C255" s="2"/>
      <c r="D255" s="314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1"/>
      <c r="X255" s="331"/>
      <c r="Y255" s="331"/>
      <c r="Z255" s="331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3"/>
      <c r="C256" s="2"/>
      <c r="D256" s="314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1"/>
      <c r="X256" s="331"/>
      <c r="Y256" s="331"/>
      <c r="Z256" s="331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3"/>
      <c r="C257" s="2"/>
      <c r="D257" s="314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1"/>
      <c r="X257" s="331"/>
      <c r="Y257" s="331"/>
      <c r="Z257" s="331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3"/>
      <c r="C258" s="2"/>
      <c r="D258" s="314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1"/>
      <c r="X258" s="331"/>
      <c r="Y258" s="331"/>
      <c r="Z258" s="331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3"/>
      <c r="C259" s="2"/>
      <c r="D259" s="314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1"/>
      <c r="X259" s="331"/>
      <c r="Y259" s="331"/>
      <c r="Z259" s="331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3"/>
      <c r="C260" s="2"/>
      <c r="D260" s="314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1"/>
      <c r="X260" s="331"/>
      <c r="Y260" s="331"/>
      <c r="Z260" s="331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3"/>
      <c r="C261" s="2"/>
      <c r="D261" s="314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1"/>
      <c r="X261" s="331"/>
      <c r="Y261" s="331"/>
      <c r="Z261" s="331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3"/>
      <c r="C262" s="2"/>
      <c r="D262" s="314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1"/>
      <c r="X262" s="331"/>
      <c r="Y262" s="331"/>
      <c r="Z262" s="331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3"/>
      <c r="C263" s="2"/>
      <c r="D263" s="314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1"/>
      <c r="X263" s="331"/>
      <c r="Y263" s="331"/>
      <c r="Z263" s="331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3"/>
      <c r="C264" s="2"/>
      <c r="D264" s="314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1"/>
      <c r="X264" s="331"/>
      <c r="Y264" s="331"/>
      <c r="Z264" s="331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3"/>
      <c r="C265" s="2"/>
      <c r="D265" s="314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1"/>
      <c r="X265" s="331"/>
      <c r="Y265" s="331"/>
      <c r="Z265" s="331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3"/>
      <c r="C266" s="2"/>
      <c r="D266" s="314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1"/>
      <c r="X266" s="331"/>
      <c r="Y266" s="331"/>
      <c r="Z266" s="331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3"/>
      <c r="C267" s="2"/>
      <c r="D267" s="314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1"/>
      <c r="X267" s="331"/>
      <c r="Y267" s="331"/>
      <c r="Z267" s="331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3"/>
      <c r="C268" s="2"/>
      <c r="D268" s="314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1"/>
      <c r="X268" s="331"/>
      <c r="Y268" s="331"/>
      <c r="Z268" s="331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3"/>
      <c r="C269" s="2"/>
      <c r="D269" s="314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1"/>
      <c r="X269" s="331"/>
      <c r="Y269" s="331"/>
      <c r="Z269" s="331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3"/>
      <c r="C270" s="2"/>
      <c r="D270" s="314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1"/>
      <c r="X270" s="331"/>
      <c r="Y270" s="331"/>
      <c r="Z270" s="331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3"/>
      <c r="C271" s="2"/>
      <c r="D271" s="314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1"/>
      <c r="X271" s="331"/>
      <c r="Y271" s="331"/>
      <c r="Z271" s="331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3"/>
      <c r="C272" s="2"/>
      <c r="D272" s="314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1"/>
      <c r="X272" s="331"/>
      <c r="Y272" s="331"/>
      <c r="Z272" s="331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3"/>
      <c r="C273" s="2"/>
      <c r="D273" s="314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1"/>
      <c r="X273" s="331"/>
      <c r="Y273" s="331"/>
      <c r="Z273" s="331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3"/>
      <c r="C274" s="2"/>
      <c r="D274" s="314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1"/>
      <c r="X274" s="331"/>
      <c r="Y274" s="331"/>
      <c r="Z274" s="331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3"/>
      <c r="C275" s="2"/>
      <c r="D275" s="314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1"/>
      <c r="X275" s="331"/>
      <c r="Y275" s="331"/>
      <c r="Z275" s="331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3"/>
      <c r="C276" s="2"/>
      <c r="D276" s="314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1"/>
      <c r="X276" s="331"/>
      <c r="Y276" s="331"/>
      <c r="Z276" s="331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3"/>
      <c r="C277" s="2"/>
      <c r="D277" s="314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1"/>
      <c r="X277" s="331"/>
      <c r="Y277" s="331"/>
      <c r="Z277" s="331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3"/>
      <c r="C278" s="2"/>
      <c r="D278" s="314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1"/>
      <c r="X278" s="331"/>
      <c r="Y278" s="331"/>
      <c r="Z278" s="331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3"/>
      <c r="C279" s="2"/>
      <c r="D279" s="314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1"/>
      <c r="X279" s="331"/>
      <c r="Y279" s="331"/>
      <c r="Z279" s="331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3"/>
      <c r="C280" s="2"/>
      <c r="D280" s="314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1"/>
      <c r="X280" s="331"/>
      <c r="Y280" s="331"/>
      <c r="Z280" s="331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3"/>
      <c r="C281" s="2"/>
      <c r="D281" s="314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1"/>
      <c r="X281" s="331"/>
      <c r="Y281" s="331"/>
      <c r="Z281" s="331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3"/>
      <c r="C282" s="2"/>
      <c r="D282" s="314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1"/>
      <c r="X282" s="331"/>
      <c r="Y282" s="331"/>
      <c r="Z282" s="331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3"/>
      <c r="C283" s="2"/>
      <c r="D283" s="314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1"/>
      <c r="X283" s="331"/>
      <c r="Y283" s="331"/>
      <c r="Z283" s="331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3"/>
      <c r="C284" s="2"/>
      <c r="D284" s="314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1"/>
      <c r="X284" s="331"/>
      <c r="Y284" s="331"/>
      <c r="Z284" s="331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3"/>
      <c r="C285" s="2"/>
      <c r="D285" s="314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1"/>
      <c r="X285" s="331"/>
      <c r="Y285" s="331"/>
      <c r="Z285" s="331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3"/>
      <c r="C286" s="2"/>
      <c r="D286" s="314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1"/>
      <c r="X286" s="331"/>
      <c r="Y286" s="331"/>
      <c r="Z286" s="331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3"/>
      <c r="C287" s="2"/>
      <c r="D287" s="314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1"/>
      <c r="X287" s="331"/>
      <c r="Y287" s="331"/>
      <c r="Z287" s="331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3"/>
      <c r="C288" s="2"/>
      <c r="D288" s="314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1"/>
      <c r="X288" s="331"/>
      <c r="Y288" s="331"/>
      <c r="Z288" s="331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3"/>
      <c r="C289" s="2"/>
      <c r="D289" s="314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1"/>
      <c r="X289" s="331"/>
      <c r="Y289" s="331"/>
      <c r="Z289" s="331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3"/>
      <c r="C290" s="2"/>
      <c r="D290" s="314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1"/>
      <c r="X290" s="331"/>
      <c r="Y290" s="331"/>
      <c r="Z290" s="331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3"/>
      <c r="C291" s="2"/>
      <c r="D291" s="314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1"/>
      <c r="X291" s="331"/>
      <c r="Y291" s="331"/>
      <c r="Z291" s="331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3"/>
      <c r="C292" s="2"/>
      <c r="D292" s="314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1"/>
      <c r="X292" s="331"/>
      <c r="Y292" s="331"/>
      <c r="Z292" s="331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3"/>
      <c r="C293" s="2"/>
      <c r="D293" s="314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1"/>
      <c r="X293" s="331"/>
      <c r="Y293" s="331"/>
      <c r="Z293" s="331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3"/>
      <c r="C294" s="2"/>
      <c r="D294" s="314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1"/>
      <c r="X294" s="331"/>
      <c r="Y294" s="331"/>
      <c r="Z294" s="331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3"/>
      <c r="C295" s="2"/>
      <c r="D295" s="314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1"/>
      <c r="X295" s="331"/>
      <c r="Y295" s="331"/>
      <c r="Z295" s="331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3"/>
      <c r="C296" s="2"/>
      <c r="D296" s="314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1"/>
      <c r="X296" s="331"/>
      <c r="Y296" s="331"/>
      <c r="Z296" s="331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3"/>
      <c r="C297" s="2"/>
      <c r="D297" s="314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1"/>
      <c r="X297" s="331"/>
      <c r="Y297" s="331"/>
      <c r="Z297" s="331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3"/>
      <c r="C298" s="2"/>
      <c r="D298" s="314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1"/>
      <c r="X298" s="331"/>
      <c r="Y298" s="331"/>
      <c r="Z298" s="331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3"/>
      <c r="C299" s="2"/>
      <c r="D299" s="314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1"/>
      <c r="X299" s="331"/>
      <c r="Y299" s="331"/>
      <c r="Z299" s="331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3"/>
      <c r="C300" s="2"/>
      <c r="D300" s="314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1"/>
      <c r="X300" s="331"/>
      <c r="Y300" s="331"/>
      <c r="Z300" s="331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3"/>
      <c r="C301" s="2"/>
      <c r="D301" s="314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1"/>
      <c r="X301" s="331"/>
      <c r="Y301" s="331"/>
      <c r="Z301" s="331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3"/>
      <c r="C302" s="2"/>
      <c r="D302" s="314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1"/>
      <c r="X302" s="331"/>
      <c r="Y302" s="331"/>
      <c r="Z302" s="331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3"/>
      <c r="C303" s="2"/>
      <c r="D303" s="314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1"/>
      <c r="X303" s="331"/>
      <c r="Y303" s="331"/>
      <c r="Z303" s="331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3"/>
      <c r="C304" s="2"/>
      <c r="D304" s="314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1"/>
      <c r="X304" s="331"/>
      <c r="Y304" s="331"/>
      <c r="Z304" s="331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3"/>
      <c r="C305" s="2"/>
      <c r="D305" s="314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1"/>
      <c r="X305" s="331"/>
      <c r="Y305" s="331"/>
      <c r="Z305" s="331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3"/>
      <c r="C306" s="2"/>
      <c r="D306" s="314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1"/>
      <c r="X306" s="331"/>
      <c r="Y306" s="331"/>
      <c r="Z306" s="331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3"/>
      <c r="C307" s="2"/>
      <c r="D307" s="314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1"/>
      <c r="X307" s="331"/>
      <c r="Y307" s="331"/>
      <c r="Z307" s="331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3"/>
      <c r="C308" s="2"/>
      <c r="D308" s="314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1"/>
      <c r="X308" s="331"/>
      <c r="Y308" s="331"/>
      <c r="Z308" s="331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3"/>
      <c r="C309" s="2"/>
      <c r="D309" s="314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1"/>
      <c r="X309" s="331"/>
      <c r="Y309" s="331"/>
      <c r="Z309" s="331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3"/>
      <c r="C310" s="2"/>
      <c r="D310" s="314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1"/>
      <c r="X310" s="331"/>
      <c r="Y310" s="331"/>
      <c r="Z310" s="331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3"/>
      <c r="C311" s="2"/>
      <c r="D311" s="314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1"/>
      <c r="X311" s="331"/>
      <c r="Y311" s="331"/>
      <c r="Z311" s="331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3"/>
      <c r="C312" s="2"/>
      <c r="D312" s="314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1"/>
      <c r="X312" s="331"/>
      <c r="Y312" s="331"/>
      <c r="Z312" s="331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3"/>
      <c r="C313" s="2"/>
      <c r="D313" s="314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1"/>
      <c r="X313" s="331"/>
      <c r="Y313" s="331"/>
      <c r="Z313" s="331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3"/>
      <c r="C314" s="2"/>
      <c r="D314" s="314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1"/>
      <c r="X314" s="331"/>
      <c r="Y314" s="331"/>
      <c r="Z314" s="331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3"/>
      <c r="C315" s="2"/>
      <c r="D315" s="314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1"/>
      <c r="X315" s="331"/>
      <c r="Y315" s="331"/>
      <c r="Z315" s="331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3"/>
      <c r="C316" s="2"/>
      <c r="D316" s="314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1"/>
      <c r="X316" s="331"/>
      <c r="Y316" s="331"/>
      <c r="Z316" s="331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3"/>
      <c r="C317" s="2"/>
      <c r="D317" s="314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1"/>
      <c r="X317" s="331"/>
      <c r="Y317" s="331"/>
      <c r="Z317" s="331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3"/>
      <c r="C318" s="2"/>
      <c r="D318" s="314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1"/>
      <c r="X318" s="331"/>
      <c r="Y318" s="331"/>
      <c r="Z318" s="331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3"/>
      <c r="C319" s="2"/>
      <c r="D319" s="314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1"/>
      <c r="X319" s="331"/>
      <c r="Y319" s="331"/>
      <c r="Z319" s="331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3"/>
      <c r="C320" s="2"/>
      <c r="D320" s="314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1"/>
      <c r="X320" s="331"/>
      <c r="Y320" s="331"/>
      <c r="Z320" s="331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3"/>
      <c r="C321" s="2"/>
      <c r="D321" s="314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1"/>
      <c r="X321" s="331"/>
      <c r="Y321" s="331"/>
      <c r="Z321" s="331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3"/>
      <c r="C322" s="2"/>
      <c r="D322" s="314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1"/>
      <c r="X322" s="331"/>
      <c r="Y322" s="331"/>
      <c r="Z322" s="331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3"/>
      <c r="C323" s="2"/>
      <c r="D323" s="314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1"/>
      <c r="X323" s="331"/>
      <c r="Y323" s="331"/>
      <c r="Z323" s="331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3"/>
      <c r="C324" s="2"/>
      <c r="D324" s="314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1"/>
      <c r="X324" s="331"/>
      <c r="Y324" s="331"/>
      <c r="Z324" s="331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3"/>
      <c r="C325" s="2"/>
      <c r="D325" s="314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1"/>
      <c r="X325" s="331"/>
      <c r="Y325" s="331"/>
      <c r="Z325" s="331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3"/>
      <c r="C326" s="2"/>
      <c r="D326" s="314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1"/>
      <c r="X326" s="331"/>
      <c r="Y326" s="331"/>
      <c r="Z326" s="331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3"/>
      <c r="C327" s="2"/>
      <c r="D327" s="314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1"/>
      <c r="X327" s="331"/>
      <c r="Y327" s="331"/>
      <c r="Z327" s="331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3"/>
      <c r="C328" s="2"/>
      <c r="D328" s="314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1"/>
      <c r="X328" s="331"/>
      <c r="Y328" s="331"/>
      <c r="Z328" s="331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3"/>
      <c r="C329" s="2"/>
      <c r="D329" s="314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1"/>
      <c r="X329" s="331"/>
      <c r="Y329" s="331"/>
      <c r="Z329" s="331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3"/>
      <c r="C330" s="2"/>
      <c r="D330" s="314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1"/>
      <c r="X330" s="331"/>
      <c r="Y330" s="331"/>
      <c r="Z330" s="331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3"/>
      <c r="C331" s="2"/>
      <c r="D331" s="314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1"/>
      <c r="X331" s="331"/>
      <c r="Y331" s="331"/>
      <c r="Z331" s="331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3"/>
      <c r="C332" s="2"/>
      <c r="D332" s="314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1"/>
      <c r="X332" s="331"/>
      <c r="Y332" s="331"/>
      <c r="Z332" s="331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3"/>
      <c r="C333" s="2"/>
      <c r="D333" s="314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1"/>
      <c r="X333" s="331"/>
      <c r="Y333" s="331"/>
      <c r="Z333" s="331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3"/>
      <c r="C334" s="2"/>
      <c r="D334" s="314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1"/>
      <c r="X334" s="331"/>
      <c r="Y334" s="331"/>
      <c r="Z334" s="331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3"/>
      <c r="C335" s="2"/>
      <c r="D335" s="314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1"/>
      <c r="X335" s="331"/>
      <c r="Y335" s="331"/>
      <c r="Z335" s="331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3"/>
      <c r="C336" s="2"/>
      <c r="D336" s="314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1"/>
      <c r="X336" s="331"/>
      <c r="Y336" s="331"/>
      <c r="Z336" s="331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3"/>
      <c r="C337" s="2"/>
      <c r="D337" s="314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1"/>
      <c r="X337" s="331"/>
      <c r="Y337" s="331"/>
      <c r="Z337" s="331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3"/>
      <c r="C338" s="2"/>
      <c r="D338" s="314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1"/>
      <c r="X338" s="331"/>
      <c r="Y338" s="331"/>
      <c r="Z338" s="331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3"/>
      <c r="C339" s="2"/>
      <c r="D339" s="314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1"/>
      <c r="X339" s="331"/>
      <c r="Y339" s="331"/>
      <c r="Z339" s="331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3"/>
      <c r="C340" s="2"/>
      <c r="D340" s="314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1"/>
      <c r="X340" s="331"/>
      <c r="Y340" s="331"/>
      <c r="Z340" s="331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3"/>
      <c r="C341" s="2"/>
      <c r="D341" s="314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1"/>
      <c r="X341" s="331"/>
      <c r="Y341" s="331"/>
      <c r="Z341" s="331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3"/>
      <c r="C342" s="2"/>
      <c r="D342" s="314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1"/>
      <c r="X342" s="331"/>
      <c r="Y342" s="331"/>
      <c r="Z342" s="331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3"/>
      <c r="C343" s="2"/>
      <c r="D343" s="314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1"/>
      <c r="X343" s="331"/>
      <c r="Y343" s="331"/>
      <c r="Z343" s="331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3"/>
      <c r="C344" s="2"/>
      <c r="D344" s="314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1"/>
      <c r="X344" s="331"/>
      <c r="Y344" s="331"/>
      <c r="Z344" s="331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3"/>
      <c r="C345" s="2"/>
      <c r="D345" s="314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1"/>
      <c r="X345" s="331"/>
      <c r="Y345" s="331"/>
      <c r="Z345" s="331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3"/>
      <c r="C346" s="2"/>
      <c r="D346" s="314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1"/>
      <c r="X346" s="331"/>
      <c r="Y346" s="331"/>
      <c r="Z346" s="331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3"/>
      <c r="C347" s="2"/>
      <c r="D347" s="314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1"/>
      <c r="X347" s="331"/>
      <c r="Y347" s="331"/>
      <c r="Z347" s="331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3"/>
      <c r="C348" s="2"/>
      <c r="D348" s="314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1"/>
      <c r="X348" s="331"/>
      <c r="Y348" s="331"/>
      <c r="Z348" s="331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3"/>
      <c r="C349" s="2"/>
      <c r="D349" s="314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1"/>
      <c r="X349" s="331"/>
      <c r="Y349" s="331"/>
      <c r="Z349" s="331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3"/>
      <c r="C350" s="2"/>
      <c r="D350" s="314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1"/>
      <c r="X350" s="331"/>
      <c r="Y350" s="331"/>
      <c r="Z350" s="331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3"/>
      <c r="C351" s="2"/>
      <c r="D351" s="314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1"/>
      <c r="X351" s="331"/>
      <c r="Y351" s="331"/>
      <c r="Z351" s="331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3"/>
      <c r="C352" s="2"/>
      <c r="D352" s="314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1"/>
      <c r="X352" s="331"/>
      <c r="Y352" s="331"/>
      <c r="Z352" s="331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3"/>
      <c r="C353" s="2"/>
      <c r="D353" s="314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1"/>
      <c r="X353" s="331"/>
      <c r="Y353" s="331"/>
      <c r="Z353" s="331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3"/>
      <c r="C354" s="2"/>
      <c r="D354" s="314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1"/>
      <c r="X354" s="331"/>
      <c r="Y354" s="331"/>
      <c r="Z354" s="331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3"/>
      <c r="C355" s="2"/>
      <c r="D355" s="314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1"/>
      <c r="X355" s="331"/>
      <c r="Y355" s="331"/>
      <c r="Z355" s="331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3"/>
      <c r="C356" s="2"/>
      <c r="D356" s="314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1"/>
      <c r="X356" s="331"/>
      <c r="Y356" s="331"/>
      <c r="Z356" s="331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3"/>
      <c r="C357" s="2"/>
      <c r="D357" s="314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1"/>
      <c r="X357" s="331"/>
      <c r="Y357" s="331"/>
      <c r="Z357" s="331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3"/>
      <c r="C358" s="2"/>
      <c r="D358" s="314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1"/>
      <c r="X358" s="331"/>
      <c r="Y358" s="331"/>
      <c r="Z358" s="331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3"/>
      <c r="C359" s="2"/>
      <c r="D359" s="314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1"/>
      <c r="X359" s="331"/>
      <c r="Y359" s="331"/>
      <c r="Z359" s="331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3"/>
      <c r="C360" s="2"/>
      <c r="D360" s="314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1"/>
      <c r="X360" s="331"/>
      <c r="Y360" s="331"/>
      <c r="Z360" s="331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3"/>
      <c r="C361" s="2"/>
      <c r="D361" s="314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1"/>
      <c r="X361" s="331"/>
      <c r="Y361" s="331"/>
      <c r="Z361" s="331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3"/>
      <c r="C362" s="2"/>
      <c r="D362" s="314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1"/>
      <c r="X362" s="331"/>
      <c r="Y362" s="331"/>
      <c r="Z362" s="331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3"/>
      <c r="C363" s="2"/>
      <c r="D363" s="314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1"/>
      <c r="X363" s="331"/>
      <c r="Y363" s="331"/>
      <c r="Z363" s="331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3"/>
      <c r="C364" s="2"/>
      <c r="D364" s="314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1"/>
      <c r="X364" s="331"/>
      <c r="Y364" s="331"/>
      <c r="Z364" s="331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3"/>
      <c r="C365" s="2"/>
      <c r="D365" s="314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1"/>
      <c r="X365" s="331"/>
      <c r="Y365" s="331"/>
      <c r="Z365" s="331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3"/>
      <c r="C366" s="2"/>
      <c r="D366" s="314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1"/>
      <c r="X366" s="331"/>
      <c r="Y366" s="331"/>
      <c r="Z366" s="331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3"/>
      <c r="C367" s="2"/>
      <c r="D367" s="314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1"/>
      <c r="X367" s="331"/>
      <c r="Y367" s="331"/>
      <c r="Z367" s="331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3"/>
      <c r="C368" s="2"/>
      <c r="D368" s="314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1"/>
      <c r="X368" s="331"/>
      <c r="Y368" s="331"/>
      <c r="Z368" s="331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3"/>
      <c r="C369" s="2"/>
      <c r="D369" s="314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1"/>
      <c r="X369" s="331"/>
      <c r="Y369" s="331"/>
      <c r="Z369" s="331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3"/>
      <c r="C370" s="2"/>
      <c r="D370" s="314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1"/>
      <c r="X370" s="331"/>
      <c r="Y370" s="331"/>
      <c r="Z370" s="331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3"/>
      <c r="C371" s="2"/>
      <c r="D371" s="314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1"/>
      <c r="X371" s="331"/>
      <c r="Y371" s="331"/>
      <c r="Z371" s="331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3"/>
      <c r="C372" s="2"/>
      <c r="D372" s="314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1"/>
      <c r="X372" s="331"/>
      <c r="Y372" s="331"/>
      <c r="Z372" s="331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3"/>
      <c r="C373" s="2"/>
      <c r="D373" s="314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1"/>
      <c r="X373" s="331"/>
      <c r="Y373" s="331"/>
      <c r="Z373" s="331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3"/>
      <c r="C374" s="2"/>
      <c r="D374" s="314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1"/>
      <c r="X374" s="331"/>
      <c r="Y374" s="331"/>
      <c r="Z374" s="331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3"/>
      <c r="C375" s="2"/>
      <c r="D375" s="314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1"/>
      <c r="X375" s="331"/>
      <c r="Y375" s="331"/>
      <c r="Z375" s="331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3"/>
      <c r="C376" s="2"/>
      <c r="D376" s="314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1"/>
      <c r="X376" s="331"/>
      <c r="Y376" s="331"/>
      <c r="Z376" s="331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3"/>
      <c r="C377" s="2"/>
      <c r="D377" s="314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1"/>
      <c r="X377" s="331"/>
      <c r="Y377" s="331"/>
      <c r="Z377" s="331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3"/>
      <c r="C378" s="2"/>
      <c r="D378" s="314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1"/>
      <c r="X378" s="331"/>
      <c r="Y378" s="331"/>
      <c r="Z378" s="331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3"/>
      <c r="C379" s="2"/>
      <c r="D379" s="314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1"/>
      <c r="X379" s="331"/>
      <c r="Y379" s="331"/>
      <c r="Z379" s="331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3"/>
      <c r="C380" s="2"/>
      <c r="D380" s="314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1"/>
      <c r="X380" s="331"/>
      <c r="Y380" s="331"/>
      <c r="Z380" s="331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3"/>
      <c r="C381" s="2"/>
      <c r="D381" s="314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1"/>
      <c r="X381" s="331"/>
      <c r="Y381" s="331"/>
      <c r="Z381" s="331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3"/>
      <c r="C382" s="2"/>
      <c r="D382" s="314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1"/>
      <c r="X382" s="331"/>
      <c r="Y382" s="331"/>
      <c r="Z382" s="331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3"/>
      <c r="C383" s="2"/>
      <c r="D383" s="314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1"/>
      <c r="X383" s="331"/>
      <c r="Y383" s="331"/>
      <c r="Z383" s="331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3"/>
      <c r="C384" s="2"/>
      <c r="D384" s="314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1"/>
      <c r="X384" s="331"/>
      <c r="Y384" s="331"/>
      <c r="Z384" s="331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3"/>
      <c r="C385" s="2"/>
      <c r="D385" s="314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1"/>
      <c r="X385" s="331"/>
      <c r="Y385" s="331"/>
      <c r="Z385" s="331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3"/>
      <c r="C386" s="2"/>
      <c r="D386" s="314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1"/>
      <c r="X386" s="331"/>
      <c r="Y386" s="331"/>
      <c r="Z386" s="331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3"/>
      <c r="C387" s="2"/>
      <c r="D387" s="314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1"/>
      <c r="X387" s="331"/>
      <c r="Y387" s="331"/>
      <c r="Z387" s="331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3"/>
      <c r="C388" s="2"/>
      <c r="D388" s="314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1"/>
      <c r="X388" s="331"/>
      <c r="Y388" s="331"/>
      <c r="Z388" s="331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13"/>
      <c r="C389" s="2"/>
      <c r="D389" s="314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1"/>
      <c r="X389" s="331"/>
      <c r="Y389" s="331"/>
      <c r="Z389" s="331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13"/>
      <c r="C390" s="2"/>
      <c r="D390" s="314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1"/>
      <c r="X390" s="331"/>
      <c r="Y390" s="331"/>
      <c r="Z390" s="331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13"/>
      <c r="C391" s="2"/>
      <c r="D391" s="314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1"/>
      <c r="X391" s="331"/>
      <c r="Y391" s="331"/>
      <c r="Z391" s="331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313"/>
      <c r="C392" s="2"/>
      <c r="D392" s="314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1"/>
      <c r="X392" s="331"/>
      <c r="Y392" s="331"/>
      <c r="Z392" s="331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313"/>
      <c r="C393" s="2"/>
      <c r="D393" s="314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1"/>
      <c r="X393" s="331"/>
      <c r="Y393" s="331"/>
      <c r="Z393" s="331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313"/>
      <c r="C394" s="2"/>
      <c r="D394" s="314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1"/>
      <c r="X394" s="331"/>
      <c r="Y394" s="331"/>
      <c r="Z394" s="331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313"/>
      <c r="C395" s="2"/>
      <c r="D395" s="314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1"/>
      <c r="X395" s="331"/>
      <c r="Y395" s="331"/>
      <c r="Z395" s="331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313"/>
      <c r="C396" s="2"/>
      <c r="D396" s="314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1"/>
      <c r="X396" s="331"/>
      <c r="Y396" s="331"/>
      <c r="Z396" s="331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313"/>
      <c r="C397" s="2"/>
      <c r="D397" s="314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1"/>
      <c r="X397" s="331"/>
      <c r="Y397" s="331"/>
      <c r="Z397" s="331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313"/>
      <c r="C398" s="2"/>
      <c r="D398" s="314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1"/>
      <c r="X398" s="331"/>
      <c r="Y398" s="331"/>
      <c r="Z398" s="331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313"/>
      <c r="C399" s="2"/>
      <c r="D399" s="314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1"/>
      <c r="X399" s="331"/>
      <c r="Y399" s="331"/>
      <c r="Z399" s="331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313"/>
      <c r="C400" s="2"/>
      <c r="D400" s="314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31"/>
      <c r="X400" s="331"/>
      <c r="Y400" s="331"/>
      <c r="Z400" s="331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313"/>
      <c r="C401" s="2"/>
      <c r="D401" s="314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31"/>
      <c r="X401" s="331"/>
      <c r="Y401" s="331"/>
      <c r="Z401" s="331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313"/>
      <c r="C402" s="2"/>
      <c r="D402" s="314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31"/>
      <c r="X402" s="331"/>
      <c r="Y402" s="331"/>
      <c r="Z402" s="331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313"/>
      <c r="C403" s="2"/>
      <c r="D403" s="314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31"/>
      <c r="X403" s="331"/>
      <c r="Y403" s="331"/>
      <c r="Z403" s="331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313"/>
      <c r="C404" s="2"/>
      <c r="D404" s="314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31"/>
      <c r="X404" s="331"/>
      <c r="Y404" s="331"/>
      <c r="Z404" s="331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313"/>
      <c r="C405" s="2"/>
      <c r="D405" s="314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31"/>
      <c r="X405" s="331"/>
      <c r="Y405" s="331"/>
      <c r="Z405" s="331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313"/>
      <c r="C406" s="2"/>
      <c r="D406" s="314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31"/>
      <c r="X406" s="331"/>
      <c r="Y406" s="331"/>
      <c r="Z406" s="331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313"/>
      <c r="C407" s="2"/>
      <c r="D407" s="314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31"/>
      <c r="X407" s="331"/>
      <c r="Y407" s="331"/>
      <c r="Z407" s="331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313"/>
      <c r="C408" s="2"/>
      <c r="D408" s="314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31"/>
      <c r="X408" s="331"/>
      <c r="Y408" s="331"/>
      <c r="Z408" s="331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313"/>
      <c r="C409" s="2"/>
      <c r="D409" s="314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331"/>
      <c r="X409" s="331"/>
      <c r="Y409" s="331"/>
      <c r="Z409" s="331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313"/>
      <c r="C410" s="2"/>
      <c r="D410" s="314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331"/>
      <c r="X410" s="331"/>
      <c r="Y410" s="331"/>
      <c r="Z410" s="331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313"/>
      <c r="C411" s="2"/>
      <c r="D411" s="314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331"/>
      <c r="X411" s="331"/>
      <c r="Y411" s="331"/>
      <c r="Z411" s="331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313"/>
      <c r="C412" s="2"/>
      <c r="D412" s="314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331"/>
      <c r="X412" s="331"/>
      <c r="Y412" s="331"/>
      <c r="Z412" s="331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313"/>
      <c r="C413" s="2"/>
      <c r="D413" s="314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331"/>
      <c r="X413" s="331"/>
      <c r="Y413" s="331"/>
      <c r="Z413" s="331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313"/>
      <c r="C414" s="2"/>
      <c r="D414" s="314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331"/>
      <c r="X414" s="331"/>
      <c r="Y414" s="331"/>
      <c r="Z414" s="331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313"/>
      <c r="C415" s="2"/>
      <c r="D415" s="314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331"/>
      <c r="X415" s="331"/>
      <c r="Y415" s="331"/>
      <c r="Z415" s="331"/>
      <c r="AA415" s="2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313"/>
      <c r="C416" s="2"/>
      <c r="D416" s="314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331"/>
      <c r="X416" s="331"/>
      <c r="Y416" s="331"/>
      <c r="Z416" s="331"/>
      <c r="AA416" s="2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313"/>
      <c r="C417" s="2"/>
      <c r="D417" s="314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331"/>
      <c r="X417" s="331"/>
      <c r="Y417" s="331"/>
      <c r="Z417" s="331"/>
      <c r="AA417" s="2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313"/>
      <c r="C418" s="2"/>
      <c r="D418" s="314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331"/>
      <c r="X418" s="331"/>
      <c r="Y418" s="331"/>
      <c r="Z418" s="331"/>
      <c r="AA418" s="2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313"/>
      <c r="C419" s="2"/>
      <c r="D419" s="314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331"/>
      <c r="X419" s="331"/>
      <c r="Y419" s="331"/>
      <c r="Z419" s="331"/>
      <c r="AA419" s="2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313"/>
      <c r="C420" s="2"/>
      <c r="D420" s="314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331"/>
      <c r="X420" s="331"/>
      <c r="Y420" s="331"/>
      <c r="Z420" s="331"/>
      <c r="AA420" s="2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1"/>
      <c r="C421" s="2"/>
      <c r="D421" s="314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331"/>
      <c r="X421" s="331"/>
      <c r="Y421" s="331"/>
      <c r="Z421" s="331"/>
      <c r="AA421" s="2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1"/>
      <c r="C422" s="2"/>
      <c r="D422" s="314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331"/>
      <c r="X422" s="331"/>
      <c r="Y422" s="331"/>
      <c r="Z422" s="331"/>
      <c r="AA422" s="2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1"/>
      <c r="C423" s="2"/>
      <c r="D423" s="314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331"/>
      <c r="X423" s="331"/>
      <c r="Y423" s="331"/>
      <c r="Z423" s="331"/>
      <c r="AA423" s="2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1"/>
      <c r="C424" s="2"/>
      <c r="D424" s="314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331"/>
      <c r="X424" s="331"/>
      <c r="Y424" s="331"/>
      <c r="Z424" s="331"/>
      <c r="AA424" s="2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1"/>
      <c r="C425" s="2"/>
      <c r="D425" s="314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331"/>
      <c r="X425" s="331"/>
      <c r="Y425" s="331"/>
      <c r="Z425" s="331"/>
      <c r="AA425" s="2"/>
      <c r="AB425" s="1"/>
      <c r="AC425" s="1"/>
      <c r="AD425" s="1"/>
      <c r="AE425" s="1"/>
      <c r="AF425" s="1"/>
      <c r="AG425" s="1"/>
    </row>
    <row r="426" spans="1:33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33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33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33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33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33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33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5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5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5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5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5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5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25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25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25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25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 x14ac:dyDescent="0.25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 x14ac:dyDescent="0.25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 x14ac:dyDescent="0.25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 x14ac:dyDescent="0.25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 x14ac:dyDescent="0.25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 x14ac:dyDescent="0.25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8:28" ht="15.75" customHeight="1" x14ac:dyDescent="0.25">
      <c r="H1033" s="5"/>
      <c r="I1033" s="5"/>
      <c r="J1033" s="5"/>
      <c r="N1033" s="5"/>
      <c r="O1033" s="5"/>
      <c r="P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8:28" ht="15.75" customHeight="1" x14ac:dyDescent="0.25">
      <c r="H1034" s="5"/>
      <c r="I1034" s="5"/>
      <c r="J1034" s="5"/>
      <c r="N1034" s="5"/>
      <c r="O1034" s="5"/>
      <c r="P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8:28" ht="15.75" customHeight="1" x14ac:dyDescent="0.25">
      <c r="H1035" s="5"/>
      <c r="I1035" s="5"/>
      <c r="J1035" s="5"/>
      <c r="N1035" s="5"/>
      <c r="O1035" s="5"/>
      <c r="P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8:28" ht="15.75" customHeight="1" x14ac:dyDescent="0.25">
      <c r="H1036" s="5"/>
      <c r="I1036" s="5"/>
      <c r="J1036" s="5"/>
      <c r="N1036" s="5"/>
      <c r="O1036" s="5"/>
      <c r="P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8:28" ht="15.75" customHeight="1" x14ac:dyDescent="0.25">
      <c r="H1037" s="5"/>
      <c r="I1037" s="5"/>
      <c r="J1037" s="5"/>
      <c r="N1037" s="5"/>
      <c r="O1037" s="5"/>
      <c r="P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8:28" ht="15.75" customHeight="1" x14ac:dyDescent="0.25">
      <c r="H1038" s="5"/>
      <c r="I1038" s="5"/>
      <c r="J1038" s="5"/>
      <c r="N1038" s="5"/>
      <c r="O1038" s="5"/>
      <c r="P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8:28" ht="15.75" customHeight="1" x14ac:dyDescent="0.25">
      <c r="H1039" s="5"/>
      <c r="I1039" s="5"/>
      <c r="J1039" s="5"/>
      <c r="N1039" s="5"/>
      <c r="O1039" s="5"/>
      <c r="P1039" s="5"/>
      <c r="T1039" s="5"/>
      <c r="U1039" s="5"/>
      <c r="V1039" s="5"/>
      <c r="W1039" s="5"/>
      <c r="X1039" s="5"/>
      <c r="Y1039" s="5"/>
      <c r="Z1039" s="5"/>
      <c r="AA1039" s="5"/>
      <c r="AB1039" s="5"/>
    </row>
    <row r="1040" spans="8:28" ht="15.75" customHeight="1" x14ac:dyDescent="0.25">
      <c r="H1040" s="5"/>
      <c r="I1040" s="5"/>
      <c r="J1040" s="5"/>
      <c r="N1040" s="5"/>
      <c r="O1040" s="5"/>
      <c r="P1040" s="5"/>
      <c r="T1040" s="5"/>
      <c r="U1040" s="5"/>
      <c r="V1040" s="5"/>
      <c r="W1040" s="5"/>
      <c r="X1040" s="5"/>
      <c r="Y1040" s="5"/>
      <c r="Z1040" s="5"/>
      <c r="AA1040" s="5"/>
      <c r="AB1040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86:D186"/>
    <mergeCell ref="A219:C219"/>
    <mergeCell ref="A220:C220"/>
    <mergeCell ref="K8:M8"/>
    <mergeCell ref="N8:P8"/>
    <mergeCell ref="E8:G8"/>
    <mergeCell ref="H8:J8"/>
    <mergeCell ref="E58:G59"/>
    <mergeCell ref="H58:J59"/>
    <mergeCell ref="A96:D96"/>
    <mergeCell ref="K7:P7"/>
    <mergeCell ref="A1:E1"/>
    <mergeCell ref="A7:A9"/>
    <mergeCell ref="B7:B9"/>
    <mergeCell ref="C7:C9"/>
    <mergeCell ref="D7:D9"/>
    <mergeCell ref="E7:J7"/>
  </mergeCells>
  <pageMargins left="0.59055118110236227" right="0.19685039370078741" top="0.78740157480314965" bottom="0.35433070866141736" header="0" footer="0"/>
  <pageSetup paperSize="9" scale="37" fitToHeight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Полтава Малик Ксения</cp:lastModifiedBy>
  <cp:lastPrinted>2023-10-31T12:26:31Z</cp:lastPrinted>
  <dcterms:created xsi:type="dcterms:W3CDTF">2020-11-14T13:09:40Z</dcterms:created>
  <dcterms:modified xsi:type="dcterms:W3CDTF">2023-10-31T16:10:50Z</dcterms:modified>
</cp:coreProperties>
</file>